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df7604fc828dab/dados/"/>
    </mc:Choice>
  </mc:AlternateContent>
  <xr:revisionPtr revIDLastSave="477" documentId="13_ncr:1_{C058CE30-06B1-4889-AECD-3517E35C8C85}" xr6:coauthVersionLast="47" xr6:coauthVersionMax="47" xr10:uidLastSave="{DFBE5F4C-27E0-41F3-88D0-DFE31939EBF4}"/>
  <bookViews>
    <workbookView xWindow="-28920" yWindow="-120" windowWidth="29040" windowHeight="15840" tabRatio="500" firstSheet="2" activeTab="2" xr2:uid="{00000000-000D-0000-FFFF-FFFF00000000}"/>
  </bookViews>
  <sheets>
    <sheet name="PNADC" sheetId="1" r:id="rId1"/>
    <sheet name="PME" sheetId="2" r:id="rId2"/>
    <sheet name="Valores" sheetId="3" r:id="rId3"/>
    <sheet name="Censo" sheetId="4" r:id="rId4"/>
    <sheet name="PNAD" sheetId="5" r:id="rId5"/>
    <sheet name="POF" sheetId="6" r:id="rId6"/>
    <sheet name="IPCA" sheetId="7" r:id="rId7"/>
    <sheet name="INPC" sheetId="8" r:id="rId8"/>
    <sheet name="Corseuil" sheetId="9" r:id="rId9"/>
    <sheet name="IGPC-Mtb" sheetId="10" r:id="rId10"/>
    <sheet name="CPI" sheetId="11" r:id="rId11"/>
    <sheet name="PPP_calc" sheetId="12" r:id="rId12"/>
    <sheet name="PPP_mensal" sheetId="13" r:id="rId13"/>
    <sheet name="PPP_anual" sheetId="14" r:id="rId14"/>
  </sheets>
  <definedNames>
    <definedName name="_xlnm._FilterDatabase" localSheetId="11" hidden="1">PPP_calc!$A$1:$I$42</definedName>
    <definedName name="_xlnm._FilterDatabase" localSheetId="12" hidden="1">PPP_mensal!$A$1:$I$502</definedName>
    <definedName name="X" localSheetId="3">Censo!#REF!</definedName>
    <definedName name="X" localSheetId="1">#REF!</definedName>
    <definedName name="X" localSheetId="4">PNAD!#REF!</definedName>
    <definedName name="X" localSheetId="5">POF!#REF!</definedName>
    <definedName name="X" localSheetId="2">Valores!#REF!</definedName>
    <definedName name="X">#REF!</definedName>
    <definedName name="Y" localSheetId="3">Censo!#REF!</definedName>
    <definedName name="Y" localSheetId="6">IPCA!#REF!</definedName>
    <definedName name="Y" localSheetId="1">#REF!</definedName>
    <definedName name="Y" localSheetId="4">PNAD!#REF!</definedName>
    <definedName name="Y" localSheetId="5">POF!#REF!</definedName>
    <definedName name="Y" localSheetId="11">PPP_mensal!#REF!</definedName>
    <definedName name="Y" localSheetId="12">PPP_mensal!#REF!</definedName>
    <definedName name="Y" localSheetId="2">Valores!#REF!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2" i="3" l="1"/>
  <c r="Q11" i="3"/>
  <c r="Q10" i="3"/>
  <c r="P11" i="3"/>
  <c r="P12" i="3"/>
  <c r="P10" i="3"/>
  <c r="O17" i="3"/>
  <c r="F551" i="8"/>
  <c r="G901" i="8"/>
  <c r="H875" i="8"/>
  <c r="J8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Z50" i="14"/>
  <c r="AB50" i="14" s="1"/>
  <c r="AA50" i="14"/>
  <c r="Z51" i="14"/>
  <c r="AB51" i="14" s="1"/>
  <c r="AA51" i="14"/>
  <c r="C48" i="12"/>
  <c r="E48" i="12" s="1"/>
  <c r="R50" i="14"/>
  <c r="S50" i="14"/>
  <c r="T50" i="14"/>
  <c r="R51" i="14"/>
  <c r="S51" i="14"/>
  <c r="T51" i="14"/>
  <c r="D569" i="13"/>
  <c r="D48" i="12"/>
  <c r="D47" i="12"/>
  <c r="K50" i="14"/>
  <c r="K51" i="14"/>
  <c r="B554" i="13"/>
  <c r="C554" i="13"/>
  <c r="E554" i="13" s="1"/>
  <c r="D554" i="13"/>
  <c r="F554" i="13" s="1"/>
  <c r="B555" i="13"/>
  <c r="C555" i="13"/>
  <c r="E555" i="13" s="1"/>
  <c r="D555" i="13"/>
  <c r="F555" i="13" s="1"/>
  <c r="B556" i="13"/>
  <c r="C556" i="13"/>
  <c r="E556" i="13" s="1"/>
  <c r="D556" i="13"/>
  <c r="F556" i="13" s="1"/>
  <c r="B557" i="13"/>
  <c r="C557" i="13"/>
  <c r="D557" i="13"/>
  <c r="F557" i="13" s="1"/>
  <c r="E557" i="13"/>
  <c r="B558" i="13"/>
  <c r="C558" i="13"/>
  <c r="E558" i="13" s="1"/>
  <c r="D558" i="13"/>
  <c r="F558" i="13" s="1"/>
  <c r="B559" i="13"/>
  <c r="C559" i="13"/>
  <c r="E559" i="13" s="1"/>
  <c r="D559" i="13"/>
  <c r="F559" i="13"/>
  <c r="B560" i="13"/>
  <c r="C560" i="13"/>
  <c r="D560" i="13"/>
  <c r="F560" i="13" s="1"/>
  <c r="E560" i="13"/>
  <c r="B561" i="13"/>
  <c r="C561" i="13"/>
  <c r="D561" i="13"/>
  <c r="F561" i="13" s="1"/>
  <c r="E561" i="13"/>
  <c r="B562" i="13"/>
  <c r="C562" i="13"/>
  <c r="E562" i="13" s="1"/>
  <c r="D562" i="13"/>
  <c r="F562" i="13" s="1"/>
  <c r="B563" i="13"/>
  <c r="C563" i="13"/>
  <c r="E563" i="13" s="1"/>
  <c r="G563" i="13" s="1"/>
  <c r="D563" i="13"/>
  <c r="F563" i="13" s="1"/>
  <c r="B564" i="13"/>
  <c r="C564" i="13"/>
  <c r="E564" i="13" s="1"/>
  <c r="D564" i="13"/>
  <c r="F564" i="13"/>
  <c r="B565" i="13"/>
  <c r="C565" i="13"/>
  <c r="D565" i="13"/>
  <c r="F565" i="13" s="1"/>
  <c r="E565" i="13"/>
  <c r="B566" i="13"/>
  <c r="C566" i="13"/>
  <c r="D566" i="13"/>
  <c r="B567" i="13"/>
  <c r="C567" i="13"/>
  <c r="D567" i="13"/>
  <c r="B568" i="13"/>
  <c r="C568" i="13"/>
  <c r="D568" i="13"/>
  <c r="B569" i="13"/>
  <c r="C569" i="13"/>
  <c r="B48" i="12"/>
  <c r="E890" i="7"/>
  <c r="F890" i="7" s="1"/>
  <c r="E891" i="7"/>
  <c r="E892" i="7"/>
  <c r="G894" i="7" s="1"/>
  <c r="F892" i="7"/>
  <c r="E893" i="7"/>
  <c r="E894" i="7"/>
  <c r="G896" i="7" s="1"/>
  <c r="F894" i="7"/>
  <c r="E895" i="7"/>
  <c r="F895" i="7"/>
  <c r="E896" i="7"/>
  <c r="G898" i="7" s="1"/>
  <c r="F896" i="7"/>
  <c r="E897" i="7"/>
  <c r="F897" i="7"/>
  <c r="E898" i="7"/>
  <c r="G900" i="7" s="1"/>
  <c r="F898" i="7"/>
  <c r="E899" i="7"/>
  <c r="F899" i="7"/>
  <c r="E900" i="7"/>
  <c r="G902" i="7" s="1"/>
  <c r="F900" i="7"/>
  <c r="E901" i="7"/>
  <c r="F901" i="7"/>
  <c r="E902" i="7"/>
  <c r="G904" i="7" s="1"/>
  <c r="F902" i="7"/>
  <c r="E903" i="7"/>
  <c r="F903" i="7"/>
  <c r="E904" i="7"/>
  <c r="G905" i="7" s="1"/>
  <c r="F904" i="7"/>
  <c r="E905" i="7"/>
  <c r="F905" i="7"/>
  <c r="G890" i="8"/>
  <c r="H890" i="8"/>
  <c r="G891" i="8"/>
  <c r="H891" i="8"/>
  <c r="G892" i="8"/>
  <c r="H892" i="8"/>
  <c r="G893" i="8"/>
  <c r="H893" i="8"/>
  <c r="G894" i="8"/>
  <c r="H894" i="8"/>
  <c r="G895" i="8"/>
  <c r="H895" i="8"/>
  <c r="G896" i="8"/>
  <c r="H896" i="8"/>
  <c r="G897" i="8"/>
  <c r="H897" i="8"/>
  <c r="G898" i="8"/>
  <c r="H898" i="8"/>
  <c r="G899" i="8"/>
  <c r="H899" i="8"/>
  <c r="G900" i="8"/>
  <c r="H900" i="8"/>
  <c r="H901" i="8"/>
  <c r="G902" i="8"/>
  <c r="H902" i="8"/>
  <c r="G903" i="8"/>
  <c r="H903" i="8"/>
  <c r="G904" i="8"/>
  <c r="H904" i="8"/>
  <c r="G905" i="8"/>
  <c r="H905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C47" i="12"/>
  <c r="E47" i="12" s="1"/>
  <c r="B550" i="13"/>
  <c r="C550" i="13"/>
  <c r="E550" i="13" s="1"/>
  <c r="G550" i="13" s="1"/>
  <c r="D550" i="13"/>
  <c r="F550" i="13" s="1"/>
  <c r="B551" i="13"/>
  <c r="C551" i="13"/>
  <c r="E551" i="13" s="1"/>
  <c r="G551" i="13" s="1"/>
  <c r="D551" i="13"/>
  <c r="F551" i="13"/>
  <c r="B552" i="13"/>
  <c r="C552" i="13"/>
  <c r="D552" i="13"/>
  <c r="E552" i="13"/>
  <c r="G552" i="13" s="1"/>
  <c r="F552" i="13"/>
  <c r="B553" i="13"/>
  <c r="C553" i="13"/>
  <c r="D553" i="13"/>
  <c r="F553" i="13" s="1"/>
  <c r="E553" i="13"/>
  <c r="B47" i="12"/>
  <c r="F47" i="12"/>
  <c r="F48" i="12" s="1"/>
  <c r="E886" i="7"/>
  <c r="G886" i="7" s="1"/>
  <c r="F886" i="7"/>
  <c r="E887" i="7"/>
  <c r="F887" i="7"/>
  <c r="H887" i="7"/>
  <c r="E888" i="7"/>
  <c r="F888" i="7"/>
  <c r="G888" i="7"/>
  <c r="H888" i="7"/>
  <c r="E889" i="7"/>
  <c r="F889" i="7"/>
  <c r="G889" i="7"/>
  <c r="H889" i="7"/>
  <c r="E886" i="8"/>
  <c r="F886" i="8" s="1"/>
  <c r="G886" i="8"/>
  <c r="H886" i="8"/>
  <c r="E887" i="8"/>
  <c r="F887" i="8"/>
  <c r="G887" i="8"/>
  <c r="H887" i="8"/>
  <c r="E888" i="8"/>
  <c r="F888" i="8" s="1"/>
  <c r="G888" i="8"/>
  <c r="H888" i="8"/>
  <c r="E889" i="8"/>
  <c r="F889" i="8"/>
  <c r="G889" i="8"/>
  <c r="H889" i="8"/>
  <c r="K49" i="14"/>
  <c r="K48" i="14"/>
  <c r="D46" i="12"/>
  <c r="C46" i="12"/>
  <c r="C13" i="3"/>
  <c r="E46" i="14"/>
  <c r="Z29" i="14"/>
  <c r="AA29" i="14"/>
  <c r="D40" i="14"/>
  <c r="G32" i="5" s="1"/>
  <c r="Z47" i="14"/>
  <c r="AA47" i="14"/>
  <c r="Z48" i="14"/>
  <c r="AA48" i="14"/>
  <c r="Z49" i="14"/>
  <c r="AA49" i="14"/>
  <c r="R47" i="14"/>
  <c r="R48" i="14"/>
  <c r="S48" i="14" s="1"/>
  <c r="R49" i="14"/>
  <c r="B533" i="13"/>
  <c r="C533" i="13"/>
  <c r="E533" i="13" s="1"/>
  <c r="D533" i="13"/>
  <c r="B534" i="13"/>
  <c r="C534" i="13"/>
  <c r="E534" i="13" s="1"/>
  <c r="D534" i="13"/>
  <c r="B535" i="13"/>
  <c r="C535" i="13"/>
  <c r="E535" i="13" s="1"/>
  <c r="D535" i="13"/>
  <c r="B536" i="13"/>
  <c r="C536" i="13"/>
  <c r="E536" i="13" s="1"/>
  <c r="D536" i="13"/>
  <c r="B537" i="13"/>
  <c r="C537" i="13"/>
  <c r="E537" i="13" s="1"/>
  <c r="D537" i="13"/>
  <c r="B538" i="13"/>
  <c r="C538" i="13"/>
  <c r="E538" i="13" s="1"/>
  <c r="D538" i="13"/>
  <c r="B539" i="13"/>
  <c r="C539" i="13"/>
  <c r="E539" i="13" s="1"/>
  <c r="D539" i="13"/>
  <c r="B540" i="13"/>
  <c r="C540" i="13"/>
  <c r="E540" i="13" s="1"/>
  <c r="D540" i="13"/>
  <c r="B541" i="13"/>
  <c r="C541" i="13"/>
  <c r="E541" i="13" s="1"/>
  <c r="D541" i="13"/>
  <c r="B542" i="13"/>
  <c r="C542" i="13"/>
  <c r="E542" i="13" s="1"/>
  <c r="D542" i="13"/>
  <c r="B543" i="13"/>
  <c r="C543" i="13"/>
  <c r="E543" i="13" s="1"/>
  <c r="D543" i="13"/>
  <c r="B544" i="13"/>
  <c r="C544" i="13"/>
  <c r="E544" i="13" s="1"/>
  <c r="D544" i="13"/>
  <c r="B545" i="13"/>
  <c r="C545" i="13"/>
  <c r="D545" i="13"/>
  <c r="B546" i="13"/>
  <c r="C546" i="13"/>
  <c r="D546" i="13"/>
  <c r="B547" i="13"/>
  <c r="C547" i="13"/>
  <c r="D547" i="13"/>
  <c r="B548" i="13"/>
  <c r="C548" i="13"/>
  <c r="D548" i="13"/>
  <c r="B549" i="13"/>
  <c r="C549" i="13"/>
  <c r="D549" i="13"/>
  <c r="B46" i="12"/>
  <c r="E46" i="12"/>
  <c r="E884" i="8"/>
  <c r="G884" i="8" s="1"/>
  <c r="F884" i="8"/>
  <c r="E885" i="8"/>
  <c r="F885" i="8"/>
  <c r="H885" i="8"/>
  <c r="E884" i="7"/>
  <c r="F884" i="7"/>
  <c r="G884" i="7"/>
  <c r="H884" i="7"/>
  <c r="E885" i="7"/>
  <c r="F885" i="7"/>
  <c r="G885" i="7"/>
  <c r="H885" i="7"/>
  <c r="E869" i="7"/>
  <c r="F869" i="7" s="1"/>
  <c r="G869" i="7"/>
  <c r="H869" i="7"/>
  <c r="E870" i="7"/>
  <c r="F870" i="7"/>
  <c r="G870" i="7"/>
  <c r="H870" i="7"/>
  <c r="E871" i="7"/>
  <c r="F871" i="7" s="1"/>
  <c r="G871" i="7"/>
  <c r="H871" i="7"/>
  <c r="E872" i="7"/>
  <c r="F872" i="7"/>
  <c r="G872" i="7"/>
  <c r="H872" i="7"/>
  <c r="E873" i="7"/>
  <c r="F873" i="7" s="1"/>
  <c r="G873" i="7"/>
  <c r="H873" i="7"/>
  <c r="E874" i="7"/>
  <c r="F874" i="7"/>
  <c r="G874" i="7"/>
  <c r="H874" i="7"/>
  <c r="E875" i="7"/>
  <c r="F875" i="7" s="1"/>
  <c r="G875" i="7"/>
  <c r="H875" i="7"/>
  <c r="E876" i="7"/>
  <c r="F876" i="7"/>
  <c r="G876" i="7"/>
  <c r="H876" i="7"/>
  <c r="E877" i="7"/>
  <c r="F877" i="7" s="1"/>
  <c r="G877" i="7"/>
  <c r="H877" i="7"/>
  <c r="E878" i="7"/>
  <c r="F878" i="7"/>
  <c r="G878" i="7"/>
  <c r="H878" i="7"/>
  <c r="E879" i="7"/>
  <c r="F879" i="7" s="1"/>
  <c r="G879" i="7"/>
  <c r="H879" i="7"/>
  <c r="E880" i="7"/>
  <c r="F880" i="7"/>
  <c r="G880" i="7"/>
  <c r="H880" i="7"/>
  <c r="E881" i="7"/>
  <c r="F881" i="7" s="1"/>
  <c r="G881" i="7"/>
  <c r="H881" i="7"/>
  <c r="E882" i="7"/>
  <c r="F882" i="7"/>
  <c r="G882" i="7"/>
  <c r="H882" i="7"/>
  <c r="E883" i="7"/>
  <c r="F883" i="7" s="1"/>
  <c r="G883" i="7"/>
  <c r="H883" i="7"/>
  <c r="E878" i="8"/>
  <c r="F878" i="8" s="1"/>
  <c r="G878" i="8"/>
  <c r="H878" i="8"/>
  <c r="E879" i="8"/>
  <c r="G880" i="8" s="1"/>
  <c r="F879" i="8"/>
  <c r="E880" i="8"/>
  <c r="F880" i="8" s="1"/>
  <c r="E881" i="8"/>
  <c r="G882" i="8" s="1"/>
  <c r="F881" i="8"/>
  <c r="E882" i="8"/>
  <c r="F882" i="8" s="1"/>
  <c r="E883" i="8"/>
  <c r="F883" i="8"/>
  <c r="E872" i="8"/>
  <c r="F872" i="8" s="1"/>
  <c r="G872" i="8"/>
  <c r="H872" i="8"/>
  <c r="E873" i="8"/>
  <c r="G874" i="8" s="1"/>
  <c r="G873" i="8"/>
  <c r="H873" i="8"/>
  <c r="E874" i="8"/>
  <c r="F874" i="8" s="1"/>
  <c r="H874" i="8"/>
  <c r="E875" i="8"/>
  <c r="G876" i="8" s="1"/>
  <c r="G875" i="8"/>
  <c r="E876" i="8"/>
  <c r="F876" i="8" s="1"/>
  <c r="H876" i="8"/>
  <c r="E877" i="8"/>
  <c r="F877" i="8" s="1"/>
  <c r="G877" i="8"/>
  <c r="H877" i="8"/>
  <c r="E869" i="8"/>
  <c r="F869" i="8" s="1"/>
  <c r="H869" i="8"/>
  <c r="E870" i="8"/>
  <c r="F870" i="8"/>
  <c r="H870" i="8"/>
  <c r="E871" i="8"/>
  <c r="F871" i="8" s="1"/>
  <c r="H871" i="8"/>
  <c r="AA46" i="14"/>
  <c r="Z46" i="14"/>
  <c r="R46" i="14"/>
  <c r="AA45" i="14"/>
  <c r="Z45" i="14"/>
  <c r="R45" i="14"/>
  <c r="AA44" i="14"/>
  <c r="Z44" i="14"/>
  <c r="R44" i="14"/>
  <c r="AA43" i="14"/>
  <c r="Z43" i="14"/>
  <c r="R43" i="14"/>
  <c r="AA42" i="14"/>
  <c r="Z42" i="14"/>
  <c r="R42" i="14"/>
  <c r="AA41" i="14"/>
  <c r="Z41" i="14"/>
  <c r="R41" i="14"/>
  <c r="AA40" i="14"/>
  <c r="Z40" i="14"/>
  <c r="R40" i="14"/>
  <c r="AA39" i="14"/>
  <c r="Z39" i="14"/>
  <c r="R39" i="14"/>
  <c r="AA38" i="14"/>
  <c r="Z38" i="14"/>
  <c r="R38" i="14"/>
  <c r="AA37" i="14"/>
  <c r="Z37" i="14"/>
  <c r="R37" i="14"/>
  <c r="AA36" i="14"/>
  <c r="Z36" i="14"/>
  <c r="R36" i="14"/>
  <c r="AA35" i="14"/>
  <c r="Z35" i="14"/>
  <c r="R35" i="14"/>
  <c r="AA34" i="14"/>
  <c r="Z34" i="14"/>
  <c r="R34" i="14"/>
  <c r="C34" i="14"/>
  <c r="AA33" i="14"/>
  <c r="Z33" i="14"/>
  <c r="R33" i="14"/>
  <c r="AA32" i="14"/>
  <c r="Z32" i="14"/>
  <c r="R32" i="14"/>
  <c r="AA31" i="14"/>
  <c r="Z31" i="14"/>
  <c r="R31" i="14"/>
  <c r="AA30" i="14"/>
  <c r="Z30" i="14"/>
  <c r="R30" i="14"/>
  <c r="R29" i="14"/>
  <c r="AA28" i="14"/>
  <c r="Z28" i="14"/>
  <c r="R28" i="14"/>
  <c r="AA27" i="14"/>
  <c r="Z27" i="14"/>
  <c r="R27" i="14"/>
  <c r="AA26" i="14"/>
  <c r="Z26" i="14"/>
  <c r="R26" i="14"/>
  <c r="AA25" i="14"/>
  <c r="Z25" i="14"/>
  <c r="R25" i="14"/>
  <c r="AA24" i="14"/>
  <c r="Z24" i="14"/>
  <c r="AB24" i="14" s="1"/>
  <c r="R24" i="14"/>
  <c r="AA23" i="14"/>
  <c r="Z23" i="14"/>
  <c r="R23" i="14"/>
  <c r="AA22" i="14"/>
  <c r="Z22" i="14"/>
  <c r="R22" i="14"/>
  <c r="AA21" i="14"/>
  <c r="Z21" i="14"/>
  <c r="R21" i="14"/>
  <c r="AB20" i="14"/>
  <c r="AA20" i="14"/>
  <c r="Z20" i="14"/>
  <c r="R20" i="14"/>
  <c r="AA19" i="14"/>
  <c r="Z19" i="14"/>
  <c r="AB19" i="14" s="1"/>
  <c r="R19" i="14"/>
  <c r="AA18" i="14"/>
  <c r="Z18" i="14"/>
  <c r="R18" i="14"/>
  <c r="AA17" i="14"/>
  <c r="Z17" i="14"/>
  <c r="R17" i="14"/>
  <c r="AA16" i="14"/>
  <c r="Z16" i="14"/>
  <c r="R16" i="14"/>
  <c r="AA15" i="14"/>
  <c r="Z15" i="14"/>
  <c r="R15" i="14"/>
  <c r="AA14" i="14"/>
  <c r="Z14" i="14"/>
  <c r="R14" i="14"/>
  <c r="AA13" i="14"/>
  <c r="Z13" i="14"/>
  <c r="R13" i="14"/>
  <c r="AA12" i="14"/>
  <c r="Z12" i="14"/>
  <c r="R12" i="14"/>
  <c r="AA11" i="14"/>
  <c r="Z11" i="14"/>
  <c r="R11" i="14"/>
  <c r="AA10" i="14"/>
  <c r="Z10" i="14"/>
  <c r="R10" i="14"/>
  <c r="AA9" i="14"/>
  <c r="Z9" i="14"/>
  <c r="R9" i="14"/>
  <c r="D532" i="13"/>
  <c r="C532" i="13"/>
  <c r="B532" i="13"/>
  <c r="D531" i="13"/>
  <c r="C531" i="13"/>
  <c r="B531" i="13"/>
  <c r="D530" i="13"/>
  <c r="C530" i="13"/>
  <c r="B530" i="13"/>
  <c r="D529" i="13"/>
  <c r="C529" i="13"/>
  <c r="B529" i="13"/>
  <c r="D528" i="13"/>
  <c r="C528" i="13"/>
  <c r="B528" i="13"/>
  <c r="D527" i="13"/>
  <c r="C527" i="13"/>
  <c r="B527" i="13"/>
  <c r="D526" i="13"/>
  <c r="C526" i="13"/>
  <c r="B526" i="13"/>
  <c r="D525" i="13"/>
  <c r="C525" i="13"/>
  <c r="B525" i="13"/>
  <c r="D524" i="13"/>
  <c r="C524" i="13"/>
  <c r="B524" i="13"/>
  <c r="D523" i="13"/>
  <c r="C523" i="13"/>
  <c r="B523" i="13"/>
  <c r="D522" i="13"/>
  <c r="C522" i="13"/>
  <c r="B522" i="13"/>
  <c r="D521" i="13"/>
  <c r="C521" i="13"/>
  <c r="B521" i="13"/>
  <c r="D520" i="13"/>
  <c r="C520" i="13"/>
  <c r="B520" i="13"/>
  <c r="D519" i="13"/>
  <c r="C519" i="13"/>
  <c r="B519" i="13"/>
  <c r="D518" i="13"/>
  <c r="C518" i="13"/>
  <c r="B518" i="13"/>
  <c r="D517" i="13"/>
  <c r="C517" i="13"/>
  <c r="B517" i="13"/>
  <c r="D516" i="13"/>
  <c r="C516" i="13"/>
  <c r="B516" i="13"/>
  <c r="D515" i="13"/>
  <c r="C515" i="13"/>
  <c r="B515" i="13"/>
  <c r="D514" i="13"/>
  <c r="C514" i="13"/>
  <c r="B514" i="13"/>
  <c r="D513" i="13"/>
  <c r="C513" i="13"/>
  <c r="B513" i="13"/>
  <c r="D512" i="13"/>
  <c r="C512" i="13"/>
  <c r="B512" i="13"/>
  <c r="D511" i="13"/>
  <c r="C511" i="13"/>
  <c r="B511" i="13"/>
  <c r="D510" i="13"/>
  <c r="C510" i="13"/>
  <c r="B510" i="13"/>
  <c r="D509" i="13"/>
  <c r="C509" i="13"/>
  <c r="B509" i="13"/>
  <c r="D508" i="13"/>
  <c r="C508" i="13"/>
  <c r="B508" i="13"/>
  <c r="D507" i="13"/>
  <c r="C507" i="13"/>
  <c r="B507" i="13"/>
  <c r="D506" i="13"/>
  <c r="C506" i="13"/>
  <c r="D505" i="13"/>
  <c r="C505" i="13"/>
  <c r="D504" i="13"/>
  <c r="C504" i="13"/>
  <c r="D503" i="13"/>
  <c r="C503" i="13"/>
  <c r="D502" i="13"/>
  <c r="C502" i="13"/>
  <c r="D501" i="13"/>
  <c r="C501" i="13"/>
  <c r="D500" i="13"/>
  <c r="C500" i="13"/>
  <c r="D499" i="13"/>
  <c r="C499" i="13"/>
  <c r="D498" i="13"/>
  <c r="C498" i="13"/>
  <c r="D497" i="13"/>
  <c r="C497" i="13"/>
  <c r="D496" i="13"/>
  <c r="C496" i="13"/>
  <c r="D495" i="13"/>
  <c r="C495" i="13"/>
  <c r="D494" i="13"/>
  <c r="C494" i="13"/>
  <c r="D493" i="13"/>
  <c r="C493" i="13"/>
  <c r="D492" i="13"/>
  <c r="C492" i="13"/>
  <c r="D491" i="13"/>
  <c r="C491" i="13"/>
  <c r="D490" i="13"/>
  <c r="C490" i="13"/>
  <c r="D489" i="13"/>
  <c r="C489" i="13"/>
  <c r="D488" i="13"/>
  <c r="C488" i="13"/>
  <c r="D487" i="13"/>
  <c r="C487" i="13"/>
  <c r="D486" i="13"/>
  <c r="C486" i="13"/>
  <c r="D485" i="13"/>
  <c r="C485" i="13"/>
  <c r="D484" i="13"/>
  <c r="C484" i="13"/>
  <c r="D483" i="13"/>
  <c r="C483" i="13"/>
  <c r="D482" i="13"/>
  <c r="C482" i="13"/>
  <c r="D481" i="13"/>
  <c r="C481" i="13"/>
  <c r="D480" i="13"/>
  <c r="C480" i="13"/>
  <c r="D479" i="13"/>
  <c r="C479" i="13"/>
  <c r="D478" i="13"/>
  <c r="C478" i="13"/>
  <c r="D477" i="13"/>
  <c r="C477" i="13"/>
  <c r="D476" i="13"/>
  <c r="C476" i="13"/>
  <c r="D475" i="13"/>
  <c r="C475" i="13"/>
  <c r="D474" i="13"/>
  <c r="C474" i="13"/>
  <c r="D473" i="13"/>
  <c r="C473" i="13"/>
  <c r="D472" i="13"/>
  <c r="C472" i="13"/>
  <c r="D471" i="13"/>
  <c r="C471" i="13"/>
  <c r="D470" i="13"/>
  <c r="C470" i="13"/>
  <c r="D469" i="13"/>
  <c r="C469" i="13"/>
  <c r="D468" i="13"/>
  <c r="C468" i="13"/>
  <c r="D467" i="13"/>
  <c r="C467" i="13"/>
  <c r="D466" i="13"/>
  <c r="C466" i="13"/>
  <c r="D465" i="13"/>
  <c r="C465" i="13"/>
  <c r="D464" i="13"/>
  <c r="C464" i="13"/>
  <c r="D463" i="13"/>
  <c r="C463" i="13"/>
  <c r="D462" i="13"/>
  <c r="C462" i="13"/>
  <c r="D461" i="13"/>
  <c r="C461" i="13"/>
  <c r="D460" i="13"/>
  <c r="C460" i="13"/>
  <c r="D459" i="13"/>
  <c r="C459" i="13"/>
  <c r="D458" i="13"/>
  <c r="C458" i="13"/>
  <c r="D457" i="13"/>
  <c r="C457" i="13"/>
  <c r="D456" i="13"/>
  <c r="C456" i="13"/>
  <c r="D455" i="13"/>
  <c r="C455" i="13"/>
  <c r="D454" i="13"/>
  <c r="C454" i="13"/>
  <c r="D453" i="13"/>
  <c r="C453" i="13"/>
  <c r="D452" i="13"/>
  <c r="C452" i="13"/>
  <c r="D451" i="13"/>
  <c r="C451" i="13"/>
  <c r="D450" i="13"/>
  <c r="C450" i="13"/>
  <c r="D449" i="13"/>
  <c r="C449" i="13"/>
  <c r="D448" i="13"/>
  <c r="C448" i="13"/>
  <c r="D447" i="13"/>
  <c r="C447" i="13"/>
  <c r="D446" i="13"/>
  <c r="C446" i="13"/>
  <c r="D445" i="13"/>
  <c r="C445" i="13"/>
  <c r="D444" i="13"/>
  <c r="C444" i="13"/>
  <c r="D443" i="13"/>
  <c r="C443" i="13"/>
  <c r="D442" i="13"/>
  <c r="C442" i="13"/>
  <c r="D441" i="13"/>
  <c r="C441" i="13"/>
  <c r="D440" i="13"/>
  <c r="C440" i="13"/>
  <c r="D439" i="13"/>
  <c r="C439" i="13"/>
  <c r="D438" i="13"/>
  <c r="C438" i="13"/>
  <c r="D437" i="13"/>
  <c r="C437" i="13"/>
  <c r="D436" i="13"/>
  <c r="C436" i="13"/>
  <c r="D435" i="13"/>
  <c r="C435" i="13"/>
  <c r="D434" i="13"/>
  <c r="C434" i="13"/>
  <c r="D433" i="13"/>
  <c r="C433" i="13"/>
  <c r="D432" i="13"/>
  <c r="C432" i="13"/>
  <c r="D431" i="13"/>
  <c r="C431" i="13"/>
  <c r="D430" i="13"/>
  <c r="C430" i="13"/>
  <c r="D429" i="13"/>
  <c r="C429" i="13"/>
  <c r="D428" i="13"/>
  <c r="C428" i="13"/>
  <c r="D427" i="13"/>
  <c r="C427" i="13"/>
  <c r="D426" i="13"/>
  <c r="C426" i="13"/>
  <c r="D425" i="13"/>
  <c r="C425" i="13"/>
  <c r="D424" i="13"/>
  <c r="C424" i="13"/>
  <c r="D423" i="13"/>
  <c r="C423" i="13"/>
  <c r="D422" i="13"/>
  <c r="C422" i="13"/>
  <c r="D421" i="13"/>
  <c r="C421" i="13"/>
  <c r="D420" i="13"/>
  <c r="C420" i="13"/>
  <c r="D419" i="13"/>
  <c r="C419" i="13"/>
  <c r="D418" i="13"/>
  <c r="C418" i="13"/>
  <c r="D417" i="13"/>
  <c r="C417" i="13"/>
  <c r="D416" i="13"/>
  <c r="C416" i="13"/>
  <c r="D415" i="13"/>
  <c r="C415" i="13"/>
  <c r="D414" i="13"/>
  <c r="C414" i="13"/>
  <c r="D413" i="13"/>
  <c r="C413" i="13"/>
  <c r="D412" i="13"/>
  <c r="C412" i="13"/>
  <c r="D411" i="13"/>
  <c r="C411" i="13"/>
  <c r="D410" i="13"/>
  <c r="C410" i="13"/>
  <c r="D409" i="13"/>
  <c r="C409" i="13"/>
  <c r="D408" i="13"/>
  <c r="C408" i="13"/>
  <c r="D407" i="13"/>
  <c r="C407" i="13"/>
  <c r="D406" i="13"/>
  <c r="C406" i="13"/>
  <c r="D405" i="13"/>
  <c r="C405" i="13"/>
  <c r="D404" i="13"/>
  <c r="C404" i="13"/>
  <c r="D403" i="13"/>
  <c r="C403" i="13"/>
  <c r="D402" i="13"/>
  <c r="C402" i="13"/>
  <c r="D401" i="13"/>
  <c r="C401" i="13"/>
  <c r="D400" i="13"/>
  <c r="C400" i="13"/>
  <c r="D399" i="13"/>
  <c r="C399" i="13"/>
  <c r="D398" i="13"/>
  <c r="C398" i="13"/>
  <c r="D397" i="13"/>
  <c r="C397" i="13"/>
  <c r="D396" i="13"/>
  <c r="C396" i="13"/>
  <c r="D395" i="13"/>
  <c r="C395" i="13"/>
  <c r="D394" i="13"/>
  <c r="C394" i="13"/>
  <c r="D393" i="13"/>
  <c r="C393" i="13"/>
  <c r="D392" i="13"/>
  <c r="C392" i="13"/>
  <c r="D391" i="13"/>
  <c r="C391" i="13"/>
  <c r="D390" i="13"/>
  <c r="C390" i="13"/>
  <c r="D389" i="13"/>
  <c r="C389" i="13"/>
  <c r="D388" i="13"/>
  <c r="C388" i="13"/>
  <c r="D387" i="13"/>
  <c r="C387" i="13"/>
  <c r="D386" i="13"/>
  <c r="C386" i="13"/>
  <c r="D385" i="13"/>
  <c r="C385" i="13"/>
  <c r="D384" i="13"/>
  <c r="C384" i="13"/>
  <c r="D383" i="13"/>
  <c r="C383" i="13"/>
  <c r="D382" i="13"/>
  <c r="C382" i="13"/>
  <c r="D381" i="13"/>
  <c r="C381" i="13"/>
  <c r="D380" i="13"/>
  <c r="C380" i="13"/>
  <c r="D379" i="13"/>
  <c r="C379" i="13"/>
  <c r="D378" i="13"/>
  <c r="C378" i="13"/>
  <c r="D377" i="13"/>
  <c r="C377" i="13"/>
  <c r="D376" i="13"/>
  <c r="C376" i="13"/>
  <c r="D375" i="13"/>
  <c r="C375" i="13"/>
  <c r="D374" i="13"/>
  <c r="C374" i="13"/>
  <c r="E373" i="13"/>
  <c r="D373" i="13"/>
  <c r="C373" i="13"/>
  <c r="D372" i="13"/>
  <c r="C372" i="13"/>
  <c r="D371" i="13"/>
  <c r="C371" i="13"/>
  <c r="D370" i="13"/>
  <c r="C370" i="13"/>
  <c r="D369" i="13"/>
  <c r="C369" i="13"/>
  <c r="D368" i="13"/>
  <c r="C368" i="13"/>
  <c r="D367" i="13"/>
  <c r="C367" i="13"/>
  <c r="D366" i="13"/>
  <c r="C366" i="13"/>
  <c r="D365" i="13"/>
  <c r="C365" i="13"/>
  <c r="D364" i="13"/>
  <c r="C364" i="13"/>
  <c r="D363" i="13"/>
  <c r="C363" i="13"/>
  <c r="D362" i="13"/>
  <c r="C362" i="13"/>
  <c r="G361" i="13"/>
  <c r="D361" i="13"/>
  <c r="C361" i="13"/>
  <c r="D360" i="13"/>
  <c r="F372" i="13" s="1"/>
  <c r="C360" i="13"/>
  <c r="D359" i="13"/>
  <c r="C359" i="13"/>
  <c r="D358" i="13"/>
  <c r="C358" i="13"/>
  <c r="D357" i="13"/>
  <c r="C357" i="13"/>
  <c r="D356" i="13"/>
  <c r="F368" i="13" s="1"/>
  <c r="C356" i="13"/>
  <c r="D355" i="13"/>
  <c r="C355" i="13"/>
  <c r="D354" i="13"/>
  <c r="C354" i="13"/>
  <c r="D353" i="13"/>
  <c r="C353" i="13"/>
  <c r="D352" i="13"/>
  <c r="F364" i="13" s="1"/>
  <c r="C352" i="13"/>
  <c r="D351" i="13"/>
  <c r="C351" i="13"/>
  <c r="D350" i="13"/>
  <c r="C350" i="13"/>
  <c r="D349" i="13"/>
  <c r="F349" i="13" s="1"/>
  <c r="C349" i="13"/>
  <c r="D348" i="13"/>
  <c r="C348" i="13"/>
  <c r="D347" i="13"/>
  <c r="C347" i="13"/>
  <c r="D346" i="13"/>
  <c r="C346" i="13"/>
  <c r="D345" i="13"/>
  <c r="C345" i="13"/>
  <c r="D344" i="13"/>
  <c r="C344" i="13"/>
  <c r="D343" i="13"/>
  <c r="C343" i="13"/>
  <c r="D342" i="13"/>
  <c r="C342" i="13"/>
  <c r="D341" i="13"/>
  <c r="C341" i="13"/>
  <c r="D340" i="13"/>
  <c r="C340" i="13"/>
  <c r="D339" i="13"/>
  <c r="C339" i="13"/>
  <c r="D338" i="13"/>
  <c r="C338" i="13"/>
  <c r="D337" i="13"/>
  <c r="C337" i="13"/>
  <c r="D336" i="13"/>
  <c r="C336" i="13"/>
  <c r="D335" i="13"/>
  <c r="C335" i="13"/>
  <c r="D334" i="13"/>
  <c r="C334" i="13"/>
  <c r="D333" i="13"/>
  <c r="C333" i="13"/>
  <c r="D332" i="13"/>
  <c r="C332" i="13"/>
  <c r="D331" i="13"/>
  <c r="C331" i="13"/>
  <c r="D330" i="13"/>
  <c r="C330" i="13"/>
  <c r="D329" i="13"/>
  <c r="C329" i="13"/>
  <c r="D328" i="13"/>
  <c r="C328" i="13"/>
  <c r="D327" i="13"/>
  <c r="C327" i="13"/>
  <c r="D326" i="13"/>
  <c r="C326" i="13"/>
  <c r="D325" i="13"/>
  <c r="C325" i="13"/>
  <c r="D324" i="13"/>
  <c r="C324" i="13"/>
  <c r="D323" i="13"/>
  <c r="C323" i="13"/>
  <c r="D322" i="13"/>
  <c r="C322" i="13"/>
  <c r="D321" i="13"/>
  <c r="C321" i="13"/>
  <c r="D320" i="13"/>
  <c r="C320" i="13"/>
  <c r="D319" i="13"/>
  <c r="C319" i="13"/>
  <c r="D318" i="13"/>
  <c r="C318" i="13"/>
  <c r="D317" i="13"/>
  <c r="C317" i="13"/>
  <c r="D316" i="13"/>
  <c r="C316" i="13"/>
  <c r="D315" i="13"/>
  <c r="C315" i="13"/>
  <c r="D314" i="13"/>
  <c r="C314" i="13"/>
  <c r="D313" i="13"/>
  <c r="C313" i="13"/>
  <c r="D312" i="13"/>
  <c r="C312" i="13"/>
  <c r="D311" i="13"/>
  <c r="C311" i="13"/>
  <c r="D310" i="13"/>
  <c r="C310" i="13"/>
  <c r="D309" i="13"/>
  <c r="C309" i="13"/>
  <c r="D308" i="13"/>
  <c r="C308" i="13"/>
  <c r="D307" i="13"/>
  <c r="C307" i="13"/>
  <c r="D306" i="13"/>
  <c r="C306" i="13"/>
  <c r="D305" i="13"/>
  <c r="C305" i="13"/>
  <c r="D304" i="13"/>
  <c r="C304" i="13"/>
  <c r="D303" i="13"/>
  <c r="C303" i="13"/>
  <c r="D302" i="13"/>
  <c r="C302" i="13"/>
  <c r="D301" i="13"/>
  <c r="C301" i="13"/>
  <c r="D300" i="13"/>
  <c r="C300" i="13"/>
  <c r="D299" i="13"/>
  <c r="C299" i="13"/>
  <c r="D298" i="13"/>
  <c r="C298" i="13"/>
  <c r="D297" i="13"/>
  <c r="C297" i="13"/>
  <c r="D296" i="13"/>
  <c r="C296" i="13"/>
  <c r="D295" i="13"/>
  <c r="C295" i="13"/>
  <c r="D294" i="13"/>
  <c r="C294" i="13"/>
  <c r="D293" i="13"/>
  <c r="C293" i="13"/>
  <c r="D292" i="13"/>
  <c r="C292" i="13"/>
  <c r="D291" i="13"/>
  <c r="C291" i="13"/>
  <c r="D290" i="13"/>
  <c r="C290" i="13"/>
  <c r="D289" i="13"/>
  <c r="C289" i="13"/>
  <c r="D288" i="13"/>
  <c r="C288" i="13"/>
  <c r="D287" i="13"/>
  <c r="C287" i="13"/>
  <c r="D286" i="13"/>
  <c r="C286" i="13"/>
  <c r="D285" i="13"/>
  <c r="C285" i="13"/>
  <c r="D284" i="13"/>
  <c r="C284" i="13"/>
  <c r="D283" i="13"/>
  <c r="C283" i="13"/>
  <c r="D282" i="13"/>
  <c r="C282" i="13"/>
  <c r="D281" i="13"/>
  <c r="C281" i="13"/>
  <c r="D280" i="13"/>
  <c r="C280" i="13"/>
  <c r="D279" i="13"/>
  <c r="C279" i="13"/>
  <c r="D278" i="13"/>
  <c r="C278" i="13"/>
  <c r="D277" i="13"/>
  <c r="C277" i="13"/>
  <c r="D276" i="13"/>
  <c r="C276" i="13"/>
  <c r="D275" i="13"/>
  <c r="C275" i="13"/>
  <c r="D274" i="13"/>
  <c r="C274" i="13"/>
  <c r="D273" i="13"/>
  <c r="C273" i="13"/>
  <c r="D272" i="13"/>
  <c r="C272" i="13"/>
  <c r="D271" i="13"/>
  <c r="C271" i="13"/>
  <c r="D270" i="13"/>
  <c r="C270" i="13"/>
  <c r="D269" i="13"/>
  <c r="C269" i="13"/>
  <c r="D268" i="13"/>
  <c r="C268" i="13"/>
  <c r="D267" i="13"/>
  <c r="C267" i="13"/>
  <c r="D266" i="13"/>
  <c r="C266" i="13"/>
  <c r="D265" i="13"/>
  <c r="C265" i="13"/>
  <c r="D264" i="13"/>
  <c r="C264" i="13"/>
  <c r="D263" i="13"/>
  <c r="C263" i="13"/>
  <c r="D262" i="13"/>
  <c r="C262" i="13"/>
  <c r="D261" i="13"/>
  <c r="C261" i="13"/>
  <c r="D260" i="13"/>
  <c r="C260" i="13"/>
  <c r="D259" i="13"/>
  <c r="C259" i="13"/>
  <c r="D258" i="13"/>
  <c r="C258" i="13"/>
  <c r="D257" i="13"/>
  <c r="C257" i="13"/>
  <c r="D256" i="13"/>
  <c r="C256" i="13"/>
  <c r="D255" i="13"/>
  <c r="C255" i="13"/>
  <c r="D254" i="13"/>
  <c r="C254" i="13"/>
  <c r="D253" i="13"/>
  <c r="C253" i="13"/>
  <c r="D252" i="13"/>
  <c r="C252" i="13"/>
  <c r="D251" i="13"/>
  <c r="C251" i="13"/>
  <c r="D250" i="13"/>
  <c r="C250" i="13"/>
  <c r="D249" i="13"/>
  <c r="C249" i="13"/>
  <c r="D248" i="13"/>
  <c r="C248" i="13"/>
  <c r="D247" i="13"/>
  <c r="C247" i="13"/>
  <c r="D246" i="13"/>
  <c r="C246" i="13"/>
  <c r="D245" i="13"/>
  <c r="C245" i="13"/>
  <c r="D244" i="13"/>
  <c r="C244" i="13"/>
  <c r="D243" i="13"/>
  <c r="C243" i="13"/>
  <c r="D242" i="13"/>
  <c r="C242" i="13"/>
  <c r="D241" i="13"/>
  <c r="C241" i="13"/>
  <c r="D240" i="13"/>
  <c r="C240" i="13"/>
  <c r="D239" i="13"/>
  <c r="C239" i="13"/>
  <c r="D238" i="13"/>
  <c r="C238" i="13"/>
  <c r="D237" i="13"/>
  <c r="C237" i="13"/>
  <c r="D236" i="13"/>
  <c r="C236" i="13"/>
  <c r="D235" i="13"/>
  <c r="C235" i="13"/>
  <c r="D234" i="13"/>
  <c r="C234" i="13"/>
  <c r="D233" i="13"/>
  <c r="C233" i="13"/>
  <c r="D232" i="13"/>
  <c r="C232" i="13"/>
  <c r="D231" i="13"/>
  <c r="C231" i="13"/>
  <c r="D230" i="13"/>
  <c r="C230" i="13"/>
  <c r="D229" i="13"/>
  <c r="C229" i="13"/>
  <c r="D228" i="13"/>
  <c r="C228" i="13"/>
  <c r="D227" i="13"/>
  <c r="C227" i="13"/>
  <c r="D226" i="13"/>
  <c r="C226" i="13"/>
  <c r="D225" i="13"/>
  <c r="C225" i="13"/>
  <c r="D224" i="13"/>
  <c r="C224" i="13"/>
  <c r="D223" i="13"/>
  <c r="C223" i="13"/>
  <c r="D222" i="13"/>
  <c r="C222" i="13"/>
  <c r="D221" i="13"/>
  <c r="C221" i="13"/>
  <c r="D220" i="13"/>
  <c r="C220" i="13"/>
  <c r="D219" i="13"/>
  <c r="C219" i="13"/>
  <c r="D218" i="13"/>
  <c r="C218" i="13"/>
  <c r="D217" i="13"/>
  <c r="C217" i="13"/>
  <c r="D216" i="13"/>
  <c r="C216" i="13"/>
  <c r="D215" i="13"/>
  <c r="C215" i="13"/>
  <c r="D214" i="13"/>
  <c r="C214" i="13"/>
  <c r="D213" i="13"/>
  <c r="C213" i="13"/>
  <c r="D212" i="13"/>
  <c r="C212" i="13"/>
  <c r="D211" i="13"/>
  <c r="C211" i="13"/>
  <c r="D210" i="13"/>
  <c r="C210" i="13"/>
  <c r="D209" i="13"/>
  <c r="C209" i="13"/>
  <c r="D208" i="13"/>
  <c r="C208" i="13"/>
  <c r="D207" i="13"/>
  <c r="C207" i="13"/>
  <c r="D206" i="13"/>
  <c r="C206" i="13"/>
  <c r="D205" i="13"/>
  <c r="C205" i="13"/>
  <c r="D204" i="13"/>
  <c r="C204" i="13"/>
  <c r="D203" i="13"/>
  <c r="C203" i="13"/>
  <c r="D202" i="13"/>
  <c r="C202" i="13"/>
  <c r="D201" i="13"/>
  <c r="C201" i="13"/>
  <c r="D200" i="13"/>
  <c r="C200" i="13"/>
  <c r="D199" i="13"/>
  <c r="C199" i="13"/>
  <c r="D198" i="13"/>
  <c r="C198" i="13"/>
  <c r="D197" i="13"/>
  <c r="C197" i="13"/>
  <c r="D196" i="13"/>
  <c r="C196" i="13"/>
  <c r="D195" i="13"/>
  <c r="C195" i="13"/>
  <c r="D194" i="13"/>
  <c r="C194" i="13"/>
  <c r="D193" i="13"/>
  <c r="C193" i="13"/>
  <c r="D192" i="13"/>
  <c r="C192" i="13"/>
  <c r="D191" i="13"/>
  <c r="C191" i="13"/>
  <c r="D190" i="13"/>
  <c r="C190" i="13"/>
  <c r="D189" i="13"/>
  <c r="C189" i="13"/>
  <c r="D188" i="13"/>
  <c r="C188" i="13"/>
  <c r="D187" i="13"/>
  <c r="C187" i="13"/>
  <c r="D186" i="13"/>
  <c r="C186" i="13"/>
  <c r="D185" i="13"/>
  <c r="C185" i="13"/>
  <c r="D184" i="13"/>
  <c r="C184" i="13"/>
  <c r="D183" i="13"/>
  <c r="C183" i="13"/>
  <c r="D182" i="13"/>
  <c r="C182" i="13"/>
  <c r="D181" i="13"/>
  <c r="C181" i="13"/>
  <c r="D180" i="13"/>
  <c r="C180" i="13"/>
  <c r="D179" i="13"/>
  <c r="C179" i="13"/>
  <c r="D178" i="13"/>
  <c r="C178" i="13"/>
  <c r="D177" i="13"/>
  <c r="C177" i="13"/>
  <c r="D176" i="13"/>
  <c r="C176" i="13"/>
  <c r="D175" i="13"/>
  <c r="C175" i="13"/>
  <c r="D174" i="13"/>
  <c r="C174" i="13"/>
  <c r="D173" i="13"/>
  <c r="C173" i="13"/>
  <c r="D172" i="13"/>
  <c r="C172" i="13"/>
  <c r="D171" i="13"/>
  <c r="C171" i="13"/>
  <c r="D170" i="13"/>
  <c r="C170" i="13"/>
  <c r="D169" i="13"/>
  <c r="C169" i="13"/>
  <c r="D168" i="13"/>
  <c r="C168" i="13"/>
  <c r="D167" i="13"/>
  <c r="C167" i="13"/>
  <c r="D166" i="13"/>
  <c r="C166" i="13"/>
  <c r="D165" i="13"/>
  <c r="C165" i="13"/>
  <c r="D164" i="13"/>
  <c r="C164" i="13"/>
  <c r="D163" i="13"/>
  <c r="C163" i="13"/>
  <c r="D162" i="13"/>
  <c r="C162" i="13"/>
  <c r="D161" i="13"/>
  <c r="C161" i="13"/>
  <c r="D160" i="13"/>
  <c r="C160" i="13"/>
  <c r="D159" i="13"/>
  <c r="C159" i="13"/>
  <c r="D158" i="13"/>
  <c r="C158" i="13"/>
  <c r="D157" i="13"/>
  <c r="C157" i="13"/>
  <c r="D156" i="13"/>
  <c r="C156" i="13"/>
  <c r="D155" i="13"/>
  <c r="C155" i="13"/>
  <c r="D154" i="13"/>
  <c r="C154" i="13"/>
  <c r="D153" i="13"/>
  <c r="C153" i="13"/>
  <c r="D152" i="13"/>
  <c r="C152" i="13"/>
  <c r="D151" i="13"/>
  <c r="C151" i="13"/>
  <c r="D150" i="13"/>
  <c r="C150" i="13"/>
  <c r="D149" i="13"/>
  <c r="C149" i="13"/>
  <c r="D148" i="13"/>
  <c r="C148" i="13"/>
  <c r="D147" i="13"/>
  <c r="C147" i="13"/>
  <c r="D146" i="13"/>
  <c r="C146" i="13"/>
  <c r="D145" i="13"/>
  <c r="C145" i="13"/>
  <c r="D144" i="13"/>
  <c r="C144" i="13"/>
  <c r="D143" i="13"/>
  <c r="C143" i="13"/>
  <c r="D142" i="13"/>
  <c r="C142" i="13"/>
  <c r="D141" i="13"/>
  <c r="C141" i="13"/>
  <c r="D140" i="13"/>
  <c r="C140" i="13"/>
  <c r="D139" i="13"/>
  <c r="C139" i="13"/>
  <c r="D138" i="13"/>
  <c r="C138" i="13"/>
  <c r="D137" i="13"/>
  <c r="C137" i="13"/>
  <c r="D136" i="13"/>
  <c r="C136" i="13"/>
  <c r="D135" i="13"/>
  <c r="C135" i="13"/>
  <c r="D134" i="13"/>
  <c r="C134" i="13"/>
  <c r="D133" i="13"/>
  <c r="C133" i="13"/>
  <c r="D132" i="13"/>
  <c r="C132" i="13"/>
  <c r="D131" i="13"/>
  <c r="C131" i="13"/>
  <c r="D130" i="13"/>
  <c r="C130" i="13"/>
  <c r="D129" i="13"/>
  <c r="C129" i="13"/>
  <c r="D128" i="13"/>
  <c r="C128" i="13"/>
  <c r="D127" i="13"/>
  <c r="C127" i="13"/>
  <c r="D126" i="13"/>
  <c r="C126" i="13"/>
  <c r="D125" i="13"/>
  <c r="C125" i="13"/>
  <c r="D124" i="13"/>
  <c r="C124" i="13"/>
  <c r="D123" i="13"/>
  <c r="C123" i="13"/>
  <c r="D122" i="13"/>
  <c r="C122" i="13"/>
  <c r="D121" i="13"/>
  <c r="C121" i="13"/>
  <c r="D120" i="13"/>
  <c r="C120" i="13"/>
  <c r="D119" i="13"/>
  <c r="C119" i="13"/>
  <c r="D118" i="13"/>
  <c r="C118" i="13"/>
  <c r="D117" i="13"/>
  <c r="C117" i="13"/>
  <c r="D116" i="13"/>
  <c r="C116" i="13"/>
  <c r="D115" i="13"/>
  <c r="C115" i="13"/>
  <c r="D114" i="13"/>
  <c r="C114" i="13"/>
  <c r="D113" i="13"/>
  <c r="C113" i="13"/>
  <c r="D112" i="13"/>
  <c r="C112" i="13"/>
  <c r="D111" i="13"/>
  <c r="C111" i="13"/>
  <c r="D110" i="13"/>
  <c r="C110" i="13"/>
  <c r="D109" i="13"/>
  <c r="C109" i="13"/>
  <c r="D108" i="13"/>
  <c r="C108" i="13"/>
  <c r="D107" i="13"/>
  <c r="C107" i="13"/>
  <c r="D106" i="13"/>
  <c r="C106" i="13"/>
  <c r="D105" i="13"/>
  <c r="C105" i="13"/>
  <c r="D104" i="13"/>
  <c r="C104" i="13"/>
  <c r="D103" i="13"/>
  <c r="C103" i="13"/>
  <c r="D102" i="13"/>
  <c r="C102" i="13"/>
  <c r="D101" i="13"/>
  <c r="C101" i="13"/>
  <c r="D100" i="13"/>
  <c r="C100" i="13"/>
  <c r="D99" i="13"/>
  <c r="C99" i="13"/>
  <c r="D98" i="13"/>
  <c r="C98" i="13"/>
  <c r="D97" i="13"/>
  <c r="C97" i="13"/>
  <c r="D96" i="13"/>
  <c r="C96" i="13"/>
  <c r="D95" i="13"/>
  <c r="C95" i="13"/>
  <c r="D94" i="13"/>
  <c r="C94" i="13"/>
  <c r="D93" i="13"/>
  <c r="C93" i="13"/>
  <c r="D92" i="13"/>
  <c r="C92" i="13"/>
  <c r="D91" i="13"/>
  <c r="C91" i="13"/>
  <c r="D90" i="13"/>
  <c r="C90" i="13"/>
  <c r="D89" i="13"/>
  <c r="C89" i="13"/>
  <c r="D88" i="13"/>
  <c r="C88" i="13"/>
  <c r="D87" i="13"/>
  <c r="C87" i="13"/>
  <c r="D86" i="13"/>
  <c r="C86" i="13"/>
  <c r="D85" i="13"/>
  <c r="C85" i="13"/>
  <c r="D84" i="13"/>
  <c r="C84" i="13"/>
  <c r="D83" i="13"/>
  <c r="C83" i="13"/>
  <c r="D82" i="13"/>
  <c r="C82" i="13"/>
  <c r="D81" i="13"/>
  <c r="C81" i="13"/>
  <c r="D80" i="13"/>
  <c r="C80" i="13"/>
  <c r="D79" i="13"/>
  <c r="C79" i="13"/>
  <c r="D78" i="13"/>
  <c r="C78" i="13"/>
  <c r="D77" i="13"/>
  <c r="C77" i="13"/>
  <c r="D76" i="13"/>
  <c r="C76" i="13"/>
  <c r="D75" i="13"/>
  <c r="C75" i="13"/>
  <c r="D74" i="13"/>
  <c r="C74" i="13"/>
  <c r="D73" i="13"/>
  <c r="C73" i="13"/>
  <c r="D72" i="13"/>
  <c r="C72" i="13"/>
  <c r="D71" i="13"/>
  <c r="C71" i="13"/>
  <c r="D70" i="13"/>
  <c r="C70" i="13"/>
  <c r="D69" i="13"/>
  <c r="C69" i="13"/>
  <c r="D68" i="13"/>
  <c r="C68" i="13"/>
  <c r="D67" i="13"/>
  <c r="C67" i="13"/>
  <c r="D66" i="13"/>
  <c r="C66" i="13"/>
  <c r="D65" i="13"/>
  <c r="C65" i="13"/>
  <c r="D64" i="13"/>
  <c r="C64" i="13"/>
  <c r="D63" i="13"/>
  <c r="C63" i="13"/>
  <c r="D62" i="13"/>
  <c r="C62" i="13"/>
  <c r="D61" i="13"/>
  <c r="C61" i="13"/>
  <c r="D60" i="13"/>
  <c r="C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45" i="12"/>
  <c r="C45" i="12"/>
  <c r="B45" i="12"/>
  <c r="D44" i="12"/>
  <c r="C44" i="12"/>
  <c r="B44" i="12"/>
  <c r="B47" i="14" s="1"/>
  <c r="J47" i="14" s="1"/>
  <c r="D43" i="12"/>
  <c r="C43" i="12"/>
  <c r="D42" i="12"/>
  <c r="C42" i="12"/>
  <c r="D41" i="12"/>
  <c r="C41" i="12"/>
  <c r="D40" i="12"/>
  <c r="C40" i="12"/>
  <c r="D39" i="12"/>
  <c r="C39" i="12"/>
  <c r="D38" i="12"/>
  <c r="C38" i="12"/>
  <c r="D37" i="12"/>
  <c r="C37" i="12"/>
  <c r="D36" i="12"/>
  <c r="C36" i="12"/>
  <c r="D35" i="12"/>
  <c r="C35" i="12"/>
  <c r="E34" i="12"/>
  <c r="D34" i="12"/>
  <c r="C34" i="12"/>
  <c r="E33" i="12"/>
  <c r="D33" i="12"/>
  <c r="C33" i="12"/>
  <c r="D32" i="12"/>
  <c r="F32" i="12" s="1"/>
  <c r="C32" i="12"/>
  <c r="E32" i="12" s="1"/>
  <c r="G31" i="12"/>
  <c r="D31" i="12"/>
  <c r="C31" i="12"/>
  <c r="E30" i="12"/>
  <c r="D30" i="12"/>
  <c r="F30" i="12" s="1"/>
  <c r="C30" i="12"/>
  <c r="D29" i="12"/>
  <c r="C29" i="12"/>
  <c r="D28" i="12"/>
  <c r="C28" i="12"/>
  <c r="D27" i="12"/>
  <c r="C27" i="12"/>
  <c r="D26" i="12"/>
  <c r="C26" i="12"/>
  <c r="D25" i="12"/>
  <c r="C25" i="12"/>
  <c r="D24" i="12"/>
  <c r="C24" i="12"/>
  <c r="D23" i="12"/>
  <c r="C23" i="12"/>
  <c r="D22" i="12"/>
  <c r="C22" i="12"/>
  <c r="D21" i="12"/>
  <c r="C21" i="12"/>
  <c r="D20" i="12"/>
  <c r="C20" i="12"/>
  <c r="D19" i="12"/>
  <c r="C19" i="12"/>
  <c r="D18" i="12"/>
  <c r="C18" i="12"/>
  <c r="D17" i="12"/>
  <c r="C17" i="12"/>
  <c r="D16" i="12"/>
  <c r="C16" i="12"/>
  <c r="D15" i="12"/>
  <c r="C15" i="12"/>
  <c r="D14" i="12"/>
  <c r="C14" i="12"/>
  <c r="D13" i="12"/>
  <c r="C13" i="12"/>
  <c r="D12" i="12"/>
  <c r="C12" i="12"/>
  <c r="D11" i="12"/>
  <c r="C11" i="12"/>
  <c r="D10" i="12"/>
  <c r="C10" i="12"/>
  <c r="D9" i="12"/>
  <c r="C9" i="12"/>
  <c r="D8" i="12"/>
  <c r="C8" i="12"/>
  <c r="D7" i="12"/>
  <c r="C7" i="12"/>
  <c r="D6" i="12"/>
  <c r="C6" i="12"/>
  <c r="D5" i="12"/>
  <c r="D4" i="12"/>
  <c r="D3" i="12"/>
  <c r="D2" i="12"/>
  <c r="D243" i="9"/>
  <c r="D242" i="9"/>
  <c r="D241" i="9"/>
  <c r="D240" i="9"/>
  <c r="D239" i="9"/>
  <c r="D238" i="9"/>
  <c r="D237" i="9"/>
  <c r="D236" i="9"/>
  <c r="D235" i="9"/>
  <c r="D234" i="9"/>
  <c r="D233" i="9"/>
  <c r="D232" i="9"/>
  <c r="D231" i="9"/>
  <c r="D230" i="9"/>
  <c r="D229" i="9"/>
  <c r="D228" i="9"/>
  <c r="D227" i="9"/>
  <c r="D226" i="9"/>
  <c r="D225" i="9"/>
  <c r="D224" i="9"/>
  <c r="D223" i="9"/>
  <c r="D222" i="9"/>
  <c r="D221" i="9"/>
  <c r="D220" i="9"/>
  <c r="D219" i="9"/>
  <c r="D218" i="9"/>
  <c r="D217" i="9"/>
  <c r="D216" i="9"/>
  <c r="D215" i="9"/>
  <c r="D214" i="9"/>
  <c r="D213" i="9"/>
  <c r="D212" i="9"/>
  <c r="D211" i="9"/>
  <c r="D210" i="9"/>
  <c r="D209" i="9"/>
  <c r="D208" i="9"/>
  <c r="D207" i="9"/>
  <c r="D206" i="9"/>
  <c r="D205" i="9"/>
  <c r="D204" i="9"/>
  <c r="D203" i="9"/>
  <c r="D202" i="9"/>
  <c r="D201" i="9"/>
  <c r="D200" i="9"/>
  <c r="D199" i="9"/>
  <c r="D198" i="9"/>
  <c r="D197" i="9"/>
  <c r="D196" i="9"/>
  <c r="D195" i="9"/>
  <c r="D194" i="9"/>
  <c r="D193" i="9"/>
  <c r="D192" i="9"/>
  <c r="D191" i="9"/>
  <c r="D190" i="9"/>
  <c r="D189" i="9"/>
  <c r="D188" i="9"/>
  <c r="D187" i="9"/>
  <c r="D186" i="9"/>
  <c r="D185" i="9"/>
  <c r="D184" i="9"/>
  <c r="D183" i="9"/>
  <c r="D182" i="9"/>
  <c r="D181" i="9"/>
  <c r="D180" i="9"/>
  <c r="D179" i="9"/>
  <c r="D178" i="9"/>
  <c r="D177" i="9"/>
  <c r="D176" i="9"/>
  <c r="D175" i="9"/>
  <c r="D174" i="9"/>
  <c r="D173" i="9"/>
  <c r="D172" i="9"/>
  <c r="D171" i="9"/>
  <c r="D170" i="9"/>
  <c r="D169" i="9"/>
  <c r="D168" i="9"/>
  <c r="D167" i="9"/>
  <c r="D166" i="9"/>
  <c r="D165" i="9"/>
  <c r="D164" i="9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J24" i="9"/>
  <c r="D24" i="9"/>
  <c r="J23" i="9"/>
  <c r="D23" i="9"/>
  <c r="J22" i="9"/>
  <c r="D22" i="9"/>
  <c r="J21" i="9"/>
  <c r="D21" i="9"/>
  <c r="J20" i="9"/>
  <c r="D20" i="9"/>
  <c r="J19" i="9"/>
  <c r="D19" i="9"/>
  <c r="J18" i="9"/>
  <c r="D18" i="9"/>
  <c r="J17" i="9"/>
  <c r="D17" i="9"/>
  <c r="J16" i="9"/>
  <c r="D16" i="9"/>
  <c r="J15" i="9"/>
  <c r="D15" i="9"/>
  <c r="J14" i="9"/>
  <c r="D14" i="9"/>
  <c r="J13" i="9"/>
  <c r="D13" i="9"/>
  <c r="J12" i="9"/>
  <c r="D12" i="9"/>
  <c r="J11" i="9"/>
  <c r="D11" i="9"/>
  <c r="J10" i="9"/>
  <c r="D10" i="9"/>
  <c r="J9" i="9"/>
  <c r="D9" i="9"/>
  <c r="J8" i="9"/>
  <c r="D8" i="9"/>
  <c r="Q7" i="9"/>
  <c r="J7" i="9"/>
  <c r="D7" i="9"/>
  <c r="Q6" i="9"/>
  <c r="J6" i="9"/>
  <c r="D6" i="9"/>
  <c r="Q5" i="9"/>
  <c r="J5" i="9"/>
  <c r="D5" i="9"/>
  <c r="Q4" i="9"/>
  <c r="J4" i="9"/>
  <c r="D4" i="9"/>
  <c r="Q3" i="9"/>
  <c r="J3" i="9"/>
  <c r="D3" i="9"/>
  <c r="E868" i="8"/>
  <c r="F868" i="8" s="1"/>
  <c r="E867" i="8"/>
  <c r="F867" i="8" s="1"/>
  <c r="E866" i="8"/>
  <c r="E865" i="8"/>
  <c r="E864" i="8"/>
  <c r="E863" i="8"/>
  <c r="E862" i="8"/>
  <c r="E861" i="8"/>
  <c r="F861" i="8" s="1"/>
  <c r="E860" i="8"/>
  <c r="E859" i="8"/>
  <c r="F858" i="8"/>
  <c r="E858" i="8"/>
  <c r="E857" i="8"/>
  <c r="E856" i="8"/>
  <c r="G855" i="8"/>
  <c r="E855" i="8"/>
  <c r="F855" i="8" s="1"/>
  <c r="E854" i="8"/>
  <c r="E853" i="8"/>
  <c r="E852" i="8"/>
  <c r="G851" i="8"/>
  <c r="E851" i="8"/>
  <c r="F851" i="8" s="1"/>
  <c r="F850" i="8"/>
  <c r="E850" i="8"/>
  <c r="E849" i="8"/>
  <c r="E848" i="8"/>
  <c r="E847" i="8"/>
  <c r="E846" i="8"/>
  <c r="G845" i="8"/>
  <c r="E845" i="8"/>
  <c r="F845" i="8" s="1"/>
  <c r="E844" i="8"/>
  <c r="E843" i="8"/>
  <c r="F842" i="8"/>
  <c r="E842" i="8"/>
  <c r="E841" i="8"/>
  <c r="E840" i="8"/>
  <c r="E839" i="8"/>
  <c r="F839" i="8" s="1"/>
  <c r="E838" i="8"/>
  <c r="E837" i="8"/>
  <c r="E836" i="8"/>
  <c r="E835" i="8"/>
  <c r="F835" i="8" s="1"/>
  <c r="E834" i="8"/>
  <c r="E833" i="8"/>
  <c r="E832" i="8"/>
  <c r="E831" i="8"/>
  <c r="E830" i="8"/>
  <c r="E829" i="8"/>
  <c r="F829" i="8" s="1"/>
  <c r="E828" i="8"/>
  <c r="E827" i="8"/>
  <c r="H832" i="8" s="1"/>
  <c r="F826" i="8"/>
  <c r="E826" i="8"/>
  <c r="E825" i="8"/>
  <c r="E824" i="8"/>
  <c r="G823" i="8"/>
  <c r="E823" i="8"/>
  <c r="F823" i="8" s="1"/>
  <c r="E822" i="8"/>
  <c r="E821" i="8"/>
  <c r="E820" i="8"/>
  <c r="G819" i="8"/>
  <c r="E819" i="8"/>
  <c r="F819" i="8" s="1"/>
  <c r="F818" i="8"/>
  <c r="E818" i="8"/>
  <c r="E817" i="8"/>
  <c r="E816" i="8"/>
  <c r="E815" i="8"/>
  <c r="F814" i="8"/>
  <c r="E814" i="8"/>
  <c r="G813" i="8"/>
  <c r="E813" i="8"/>
  <c r="F813" i="8" s="1"/>
  <c r="E812" i="8"/>
  <c r="E811" i="8"/>
  <c r="F810" i="8"/>
  <c r="E810" i="8"/>
  <c r="E809" i="8"/>
  <c r="E808" i="8"/>
  <c r="E807" i="8"/>
  <c r="F807" i="8" s="1"/>
  <c r="E806" i="8"/>
  <c r="E805" i="8"/>
  <c r="E804" i="8"/>
  <c r="E803" i="8"/>
  <c r="F803" i="8" s="1"/>
  <c r="E802" i="8"/>
  <c r="E801" i="8"/>
  <c r="E800" i="8"/>
  <c r="E799" i="8"/>
  <c r="E798" i="8"/>
  <c r="E797" i="8"/>
  <c r="F797" i="8" s="1"/>
  <c r="E796" i="8"/>
  <c r="G795" i="8"/>
  <c r="E795" i="8"/>
  <c r="F794" i="8"/>
  <c r="E794" i="8"/>
  <c r="E793" i="8"/>
  <c r="E792" i="8"/>
  <c r="G791" i="8"/>
  <c r="E791" i="8"/>
  <c r="F791" i="8" s="1"/>
  <c r="E790" i="8"/>
  <c r="E789" i="8"/>
  <c r="E788" i="8"/>
  <c r="G787" i="8"/>
  <c r="E787" i="8"/>
  <c r="F787" i="8" s="1"/>
  <c r="F786" i="8"/>
  <c r="E786" i="8"/>
  <c r="E785" i="8"/>
  <c r="E784" i="8"/>
  <c r="E783" i="8"/>
  <c r="E782" i="8"/>
  <c r="G781" i="8"/>
  <c r="E781" i="8"/>
  <c r="F781" i="8" s="1"/>
  <c r="E780" i="8"/>
  <c r="E779" i="8"/>
  <c r="F778" i="8"/>
  <c r="E778" i="8"/>
  <c r="E777" i="8"/>
  <c r="E776" i="8"/>
  <c r="E775" i="8"/>
  <c r="F775" i="8" s="1"/>
  <c r="E774" i="8"/>
  <c r="E773" i="8"/>
  <c r="E772" i="8"/>
  <c r="E771" i="8"/>
  <c r="F771" i="8" s="1"/>
  <c r="E770" i="8"/>
  <c r="E769" i="8"/>
  <c r="E768" i="8"/>
  <c r="E767" i="8"/>
  <c r="E766" i="8"/>
  <c r="E765" i="8"/>
  <c r="F765" i="8" s="1"/>
  <c r="E764" i="8"/>
  <c r="E763" i="8"/>
  <c r="F762" i="8"/>
  <c r="E762" i="8"/>
  <c r="E761" i="8"/>
  <c r="E760" i="8"/>
  <c r="G759" i="8"/>
  <c r="E759" i="8"/>
  <c r="F759" i="8" s="1"/>
  <c r="E758" i="8"/>
  <c r="E757" i="8"/>
  <c r="E756" i="8"/>
  <c r="G755" i="8"/>
  <c r="E755" i="8"/>
  <c r="F755" i="8" s="1"/>
  <c r="F754" i="8"/>
  <c r="E754" i="8"/>
  <c r="E753" i="8"/>
  <c r="E752" i="8"/>
  <c r="E751" i="8"/>
  <c r="E750" i="8"/>
  <c r="G749" i="8"/>
  <c r="E749" i="8"/>
  <c r="F749" i="8" s="1"/>
  <c r="E748" i="8"/>
  <c r="E747" i="8"/>
  <c r="E746" i="8"/>
  <c r="E745" i="8"/>
  <c r="E744" i="8"/>
  <c r="F743" i="8"/>
  <c r="E743" i="8"/>
  <c r="E742" i="8"/>
  <c r="E741" i="8"/>
  <c r="F740" i="8"/>
  <c r="E740" i="8"/>
  <c r="E739" i="8"/>
  <c r="G738" i="8"/>
  <c r="F738" i="8"/>
  <c r="E738" i="8"/>
  <c r="E737" i="8"/>
  <c r="F736" i="8"/>
  <c r="E736" i="8"/>
  <c r="E735" i="8"/>
  <c r="G734" i="8"/>
  <c r="E734" i="8"/>
  <c r="H733" i="8"/>
  <c r="G733" i="8"/>
  <c r="E733" i="8"/>
  <c r="F732" i="8"/>
  <c r="E732" i="8"/>
  <c r="E731" i="8"/>
  <c r="E730" i="8"/>
  <c r="G729" i="8"/>
  <c r="E729" i="8"/>
  <c r="F729" i="8" s="1"/>
  <c r="E728" i="8"/>
  <c r="G727" i="8"/>
  <c r="E727" i="8"/>
  <c r="F727" i="8" s="1"/>
  <c r="G726" i="8"/>
  <c r="E726" i="8"/>
  <c r="H737" i="8" s="1"/>
  <c r="G725" i="8"/>
  <c r="E725" i="8"/>
  <c r="F725" i="8" s="1"/>
  <c r="G724" i="8"/>
  <c r="F724" i="8"/>
  <c r="E724" i="8"/>
  <c r="E723" i="8"/>
  <c r="F723" i="8" s="1"/>
  <c r="E722" i="8"/>
  <c r="E721" i="8"/>
  <c r="E720" i="8"/>
  <c r="H719" i="8"/>
  <c r="E719" i="8"/>
  <c r="E718" i="8"/>
  <c r="G717" i="8"/>
  <c r="E717" i="8"/>
  <c r="F716" i="8"/>
  <c r="E716" i="8"/>
  <c r="H715" i="8"/>
  <c r="E715" i="8"/>
  <c r="E714" i="8"/>
  <c r="G713" i="8"/>
  <c r="E713" i="8"/>
  <c r="F713" i="8" s="1"/>
  <c r="E712" i="8"/>
  <c r="H711" i="8"/>
  <c r="G711" i="8"/>
  <c r="E711" i="8"/>
  <c r="F711" i="8" s="1"/>
  <c r="G710" i="8"/>
  <c r="E710" i="8"/>
  <c r="G709" i="8"/>
  <c r="E709" i="8"/>
  <c r="F709" i="8" s="1"/>
  <c r="F708" i="8"/>
  <c r="E708" i="8"/>
  <c r="E707" i="8"/>
  <c r="E706" i="8"/>
  <c r="E705" i="8"/>
  <c r="E704" i="8"/>
  <c r="G706" i="8" s="1"/>
  <c r="E703" i="8"/>
  <c r="G702" i="8"/>
  <c r="E702" i="8"/>
  <c r="H701" i="8"/>
  <c r="G701" i="8"/>
  <c r="E701" i="8"/>
  <c r="F700" i="8"/>
  <c r="E700" i="8"/>
  <c r="E699" i="8"/>
  <c r="E698" i="8"/>
  <c r="G697" i="8"/>
  <c r="E697" i="8"/>
  <c r="F697" i="8" s="1"/>
  <c r="E696" i="8"/>
  <c r="G695" i="8"/>
  <c r="E695" i="8"/>
  <c r="F695" i="8" s="1"/>
  <c r="G694" i="8"/>
  <c r="E694" i="8"/>
  <c r="G693" i="8"/>
  <c r="E693" i="8"/>
  <c r="F693" i="8" s="1"/>
  <c r="G692" i="8"/>
  <c r="F692" i="8"/>
  <c r="E692" i="8"/>
  <c r="E691" i="8"/>
  <c r="E690" i="8"/>
  <c r="E689" i="8"/>
  <c r="H688" i="8"/>
  <c r="E688" i="8"/>
  <c r="H694" i="8" s="1"/>
  <c r="E687" i="8"/>
  <c r="E686" i="8"/>
  <c r="H695" i="8" s="1"/>
  <c r="G685" i="8"/>
  <c r="E685" i="8"/>
  <c r="F684" i="8"/>
  <c r="E684" i="8"/>
  <c r="G683" i="8"/>
  <c r="E683" i="8"/>
  <c r="F683" i="8" s="1"/>
  <c r="E682" i="8"/>
  <c r="G681" i="8"/>
  <c r="E681" i="8"/>
  <c r="F681" i="8" s="1"/>
  <c r="H680" i="8"/>
  <c r="E680" i="8"/>
  <c r="G679" i="8"/>
  <c r="E679" i="8"/>
  <c r="F679" i="8" s="1"/>
  <c r="G678" i="8"/>
  <c r="E678" i="8"/>
  <c r="G677" i="8"/>
  <c r="E677" i="8"/>
  <c r="F677" i="8" s="1"/>
  <c r="G676" i="8"/>
  <c r="F676" i="8"/>
  <c r="E676" i="8"/>
  <c r="E675" i="8"/>
  <c r="F675" i="8" s="1"/>
  <c r="G674" i="8"/>
  <c r="F674" i="8"/>
  <c r="E674" i="8"/>
  <c r="E673" i="8"/>
  <c r="H672" i="8"/>
  <c r="F672" i="8"/>
  <c r="E672" i="8"/>
  <c r="H671" i="8"/>
  <c r="E671" i="8"/>
  <c r="G670" i="8"/>
  <c r="E670" i="8"/>
  <c r="G669" i="8"/>
  <c r="E669" i="8"/>
  <c r="F668" i="8"/>
  <c r="E668" i="8"/>
  <c r="G667" i="8"/>
  <c r="E667" i="8"/>
  <c r="E666" i="8"/>
  <c r="G665" i="8"/>
  <c r="E665" i="8"/>
  <c r="F665" i="8" s="1"/>
  <c r="E664" i="8"/>
  <c r="H675" i="8" s="1"/>
  <c r="H663" i="8"/>
  <c r="G663" i="8"/>
  <c r="E663" i="8"/>
  <c r="F663" i="8" s="1"/>
  <c r="G662" i="8"/>
  <c r="E662" i="8"/>
  <c r="H673" i="8" s="1"/>
  <c r="G661" i="8"/>
  <c r="E661" i="8"/>
  <c r="F661" i="8" s="1"/>
  <c r="G660" i="8"/>
  <c r="F660" i="8"/>
  <c r="E660" i="8"/>
  <c r="E659" i="8"/>
  <c r="E658" i="8"/>
  <c r="E657" i="8"/>
  <c r="H656" i="8"/>
  <c r="E656" i="8"/>
  <c r="E655" i="8"/>
  <c r="E654" i="8"/>
  <c r="G653" i="8"/>
  <c r="E653" i="8"/>
  <c r="F652" i="8"/>
  <c r="E652" i="8"/>
  <c r="E651" i="8"/>
  <c r="F651" i="8" s="1"/>
  <c r="E650" i="8"/>
  <c r="G649" i="8"/>
  <c r="E649" i="8"/>
  <c r="F649" i="8" s="1"/>
  <c r="E648" i="8"/>
  <c r="G647" i="8"/>
  <c r="E647" i="8"/>
  <c r="F647" i="8" s="1"/>
  <c r="H646" i="8"/>
  <c r="G646" i="8"/>
  <c r="E646" i="8"/>
  <c r="G645" i="8"/>
  <c r="E645" i="8"/>
  <c r="F645" i="8" s="1"/>
  <c r="F644" i="8"/>
  <c r="E644" i="8"/>
  <c r="E643" i="8"/>
  <c r="F643" i="8" s="1"/>
  <c r="E642" i="8"/>
  <c r="G644" i="8" s="1"/>
  <c r="E641" i="8"/>
  <c r="F640" i="8"/>
  <c r="E640" i="8"/>
  <c r="H639" i="8"/>
  <c r="E639" i="8"/>
  <c r="E638" i="8"/>
  <c r="G637" i="8"/>
  <c r="E637" i="8"/>
  <c r="F636" i="8"/>
  <c r="E636" i="8"/>
  <c r="G635" i="8"/>
  <c r="E635" i="8"/>
  <c r="F635" i="8" s="1"/>
  <c r="E634" i="8"/>
  <c r="G633" i="8"/>
  <c r="E633" i="8"/>
  <c r="F633" i="8" s="1"/>
  <c r="E632" i="8"/>
  <c r="G631" i="8"/>
  <c r="E631" i="8"/>
  <c r="F631" i="8" s="1"/>
  <c r="G630" i="8"/>
  <c r="E630" i="8"/>
  <c r="H641" i="8" s="1"/>
  <c r="G629" i="8"/>
  <c r="E629" i="8"/>
  <c r="F629" i="8" s="1"/>
  <c r="G628" i="8"/>
  <c r="F628" i="8"/>
  <c r="E628" i="8"/>
  <c r="E627" i="8"/>
  <c r="F627" i="8" s="1"/>
  <c r="E626" i="8"/>
  <c r="H637" i="8" s="1"/>
  <c r="E625" i="8"/>
  <c r="E624" i="8"/>
  <c r="E623" i="8"/>
  <c r="G622" i="8"/>
  <c r="F622" i="8"/>
  <c r="E622" i="8"/>
  <c r="G623" i="8" s="1"/>
  <c r="G621" i="8"/>
  <c r="E621" i="8"/>
  <c r="E620" i="8"/>
  <c r="F620" i="8" s="1"/>
  <c r="E619" i="8"/>
  <c r="E618" i="8"/>
  <c r="G617" i="8"/>
  <c r="E617" i="8"/>
  <c r="F617" i="8" s="1"/>
  <c r="E616" i="8"/>
  <c r="G615" i="8"/>
  <c r="E615" i="8"/>
  <c r="F615" i="8" s="1"/>
  <c r="G614" i="8"/>
  <c r="E614" i="8"/>
  <c r="G613" i="8"/>
  <c r="E613" i="8"/>
  <c r="F613" i="8" s="1"/>
  <c r="F612" i="8"/>
  <c r="E612" i="8"/>
  <c r="E611" i="8"/>
  <c r="F611" i="8" s="1"/>
  <c r="E610" i="8"/>
  <c r="G612" i="8" s="1"/>
  <c r="E609" i="8"/>
  <c r="F608" i="8"/>
  <c r="E608" i="8"/>
  <c r="E607" i="8"/>
  <c r="E606" i="8"/>
  <c r="G605" i="8"/>
  <c r="E605" i="8"/>
  <c r="E604" i="8"/>
  <c r="F604" i="8" s="1"/>
  <c r="E603" i="8"/>
  <c r="E602" i="8"/>
  <c r="H601" i="8"/>
  <c r="G601" i="8"/>
  <c r="E601" i="8"/>
  <c r="F601" i="8" s="1"/>
  <c r="E600" i="8"/>
  <c r="G599" i="8"/>
  <c r="E599" i="8"/>
  <c r="F599" i="8" s="1"/>
  <c r="G598" i="8"/>
  <c r="E598" i="8"/>
  <c r="G597" i="8"/>
  <c r="E597" i="8"/>
  <c r="F597" i="8" s="1"/>
  <c r="G596" i="8"/>
  <c r="F596" i="8"/>
  <c r="E596" i="8"/>
  <c r="E595" i="8"/>
  <c r="G594" i="8"/>
  <c r="F594" i="8"/>
  <c r="E594" i="8"/>
  <c r="E593" i="8"/>
  <c r="E592" i="8"/>
  <c r="E591" i="8"/>
  <c r="E590" i="8"/>
  <c r="H589" i="8"/>
  <c r="E589" i="8"/>
  <c r="E588" i="8"/>
  <c r="F589" i="8" s="1"/>
  <c r="E587" i="8"/>
  <c r="E586" i="8"/>
  <c r="G585" i="8"/>
  <c r="E585" i="8"/>
  <c r="E584" i="8"/>
  <c r="F585" i="8" s="1"/>
  <c r="G583" i="8"/>
  <c r="E583" i="8"/>
  <c r="G582" i="8"/>
  <c r="E582" i="8"/>
  <c r="F583" i="8" s="1"/>
  <c r="G581" i="8"/>
  <c r="E581" i="8"/>
  <c r="F580" i="8"/>
  <c r="E580" i="8"/>
  <c r="F581" i="8" s="1"/>
  <c r="E579" i="8"/>
  <c r="E578" i="8"/>
  <c r="E577" i="8"/>
  <c r="E576" i="8"/>
  <c r="H587" i="8" s="1"/>
  <c r="E575" i="8"/>
  <c r="F574" i="8"/>
  <c r="E574" i="8"/>
  <c r="E573" i="8"/>
  <c r="F572" i="8"/>
  <c r="E572" i="8"/>
  <c r="E571" i="8"/>
  <c r="F570" i="8"/>
  <c r="E570" i="8"/>
  <c r="E569" i="8"/>
  <c r="E568" i="8"/>
  <c r="E567" i="8"/>
  <c r="F566" i="8"/>
  <c r="E566" i="8"/>
  <c r="E565" i="8"/>
  <c r="E564" i="8"/>
  <c r="H568" i="8" s="1"/>
  <c r="E563" i="8"/>
  <c r="F562" i="8"/>
  <c r="E562" i="8"/>
  <c r="E561" i="8"/>
  <c r="E560" i="8"/>
  <c r="E559" i="8"/>
  <c r="F558" i="8"/>
  <c r="E558" i="8"/>
  <c r="E557" i="8"/>
  <c r="F556" i="8"/>
  <c r="E556" i="8"/>
  <c r="E555" i="8"/>
  <c r="F554" i="8"/>
  <c r="E554" i="8"/>
  <c r="E553" i="8"/>
  <c r="E552" i="8"/>
  <c r="E551" i="8"/>
  <c r="F550" i="8"/>
  <c r="E550" i="8"/>
  <c r="E549" i="8"/>
  <c r="E548" i="8"/>
  <c r="H552" i="8" s="1"/>
  <c r="E547" i="8"/>
  <c r="F546" i="8"/>
  <c r="E546" i="8"/>
  <c r="E545" i="8"/>
  <c r="E544" i="8"/>
  <c r="E543" i="8"/>
  <c r="F542" i="8"/>
  <c r="E542" i="8"/>
  <c r="E541" i="8"/>
  <c r="F540" i="8"/>
  <c r="E540" i="8"/>
  <c r="E539" i="8"/>
  <c r="F538" i="8"/>
  <c r="E538" i="8"/>
  <c r="E537" i="8"/>
  <c r="E536" i="8"/>
  <c r="E535" i="8"/>
  <c r="F534" i="8"/>
  <c r="E534" i="8"/>
  <c r="E533" i="8"/>
  <c r="E532" i="8"/>
  <c r="H536" i="8" s="1"/>
  <c r="E531" i="8"/>
  <c r="F530" i="8"/>
  <c r="E530" i="8"/>
  <c r="E529" i="8"/>
  <c r="E528" i="8"/>
  <c r="E527" i="8"/>
  <c r="F526" i="8"/>
  <c r="E526" i="8"/>
  <c r="E525" i="8"/>
  <c r="E524" i="8"/>
  <c r="E523" i="8"/>
  <c r="F522" i="8"/>
  <c r="E522" i="8"/>
  <c r="E521" i="8"/>
  <c r="E520" i="8"/>
  <c r="F521" i="8" s="1"/>
  <c r="E519" i="8"/>
  <c r="F518" i="8"/>
  <c r="E518" i="8"/>
  <c r="G520" i="8" s="1"/>
  <c r="E517" i="8"/>
  <c r="G519" i="8" s="1"/>
  <c r="E516" i="8"/>
  <c r="H520" i="8" s="1"/>
  <c r="E515" i="8"/>
  <c r="F514" i="8"/>
  <c r="E514" i="8"/>
  <c r="E513" i="8"/>
  <c r="G515" i="8" s="1"/>
  <c r="E512" i="8"/>
  <c r="E511" i="8"/>
  <c r="F510" i="8"/>
  <c r="E510" i="8"/>
  <c r="G512" i="8" s="1"/>
  <c r="E509" i="8"/>
  <c r="G511" i="8" s="1"/>
  <c r="E508" i="8"/>
  <c r="E507" i="8"/>
  <c r="F506" i="8"/>
  <c r="E506" i="8"/>
  <c r="E505" i="8"/>
  <c r="G507" i="8" s="1"/>
  <c r="E504" i="8"/>
  <c r="H514" i="8" s="1"/>
  <c r="E503" i="8"/>
  <c r="F502" i="8"/>
  <c r="E502" i="8"/>
  <c r="G504" i="8" s="1"/>
  <c r="E501" i="8"/>
  <c r="G503" i="8" s="1"/>
  <c r="E500" i="8"/>
  <c r="H504" i="8" s="1"/>
  <c r="E499" i="8"/>
  <c r="F498" i="8"/>
  <c r="E498" i="8"/>
  <c r="E497" i="8"/>
  <c r="G499" i="8" s="1"/>
  <c r="E496" i="8"/>
  <c r="E495" i="8"/>
  <c r="F494" i="8"/>
  <c r="E494" i="8"/>
  <c r="G496" i="8" s="1"/>
  <c r="E493" i="8"/>
  <c r="G495" i="8" s="1"/>
  <c r="E492" i="8"/>
  <c r="E491" i="8"/>
  <c r="F490" i="8"/>
  <c r="E490" i="8"/>
  <c r="E489" i="8"/>
  <c r="G491" i="8" s="1"/>
  <c r="E488" i="8"/>
  <c r="E487" i="8"/>
  <c r="F486" i="8"/>
  <c r="E486" i="8"/>
  <c r="G488" i="8" s="1"/>
  <c r="E485" i="8"/>
  <c r="G487" i="8" s="1"/>
  <c r="E484" i="8"/>
  <c r="H488" i="8" s="1"/>
  <c r="E483" i="8"/>
  <c r="F482" i="8"/>
  <c r="E482" i="8"/>
  <c r="E481" i="8"/>
  <c r="G483" i="8" s="1"/>
  <c r="E480" i="8"/>
  <c r="E479" i="8"/>
  <c r="F478" i="8"/>
  <c r="E478" i="8"/>
  <c r="G480" i="8" s="1"/>
  <c r="E477" i="8"/>
  <c r="G479" i="8" s="1"/>
  <c r="F476" i="8"/>
  <c r="E476" i="8"/>
  <c r="E475" i="8"/>
  <c r="F474" i="8"/>
  <c r="E474" i="8"/>
  <c r="E473" i="8"/>
  <c r="G475" i="8" s="1"/>
  <c r="E472" i="8"/>
  <c r="H482" i="8" s="1"/>
  <c r="E471" i="8"/>
  <c r="F470" i="8"/>
  <c r="E470" i="8"/>
  <c r="G472" i="8" s="1"/>
  <c r="E469" i="8"/>
  <c r="G471" i="8" s="1"/>
  <c r="E468" i="8"/>
  <c r="H472" i="8" s="1"/>
  <c r="E467" i="8"/>
  <c r="F466" i="8"/>
  <c r="E466" i="8"/>
  <c r="E465" i="8"/>
  <c r="G467" i="8" s="1"/>
  <c r="E464" i="8"/>
  <c r="E463" i="8"/>
  <c r="F462" i="8"/>
  <c r="E462" i="8"/>
  <c r="G464" i="8" s="1"/>
  <c r="E461" i="8"/>
  <c r="G463" i="8" s="1"/>
  <c r="E460" i="8"/>
  <c r="E459" i="8"/>
  <c r="F458" i="8"/>
  <c r="E458" i="8"/>
  <c r="E457" i="8"/>
  <c r="G459" i="8" s="1"/>
  <c r="E456" i="8"/>
  <c r="H466" i="8" s="1"/>
  <c r="E455" i="8"/>
  <c r="F454" i="8"/>
  <c r="E454" i="8"/>
  <c r="G456" i="8" s="1"/>
  <c r="E453" i="8"/>
  <c r="G455" i="8" s="1"/>
  <c r="E452" i="8"/>
  <c r="H456" i="8" s="1"/>
  <c r="E451" i="8"/>
  <c r="F450" i="8"/>
  <c r="E450" i="8"/>
  <c r="E449" i="8"/>
  <c r="G451" i="8" s="1"/>
  <c r="E448" i="8"/>
  <c r="E447" i="8"/>
  <c r="F446" i="8"/>
  <c r="E446" i="8"/>
  <c r="G448" i="8" s="1"/>
  <c r="E445" i="8"/>
  <c r="G447" i="8" s="1"/>
  <c r="F444" i="8"/>
  <c r="E444" i="8"/>
  <c r="E443" i="8"/>
  <c r="F442" i="8"/>
  <c r="E442" i="8"/>
  <c r="E441" i="8"/>
  <c r="G443" i="8" s="1"/>
  <c r="E440" i="8"/>
  <c r="E439" i="8"/>
  <c r="F438" i="8"/>
  <c r="E438" i="8"/>
  <c r="G440" i="8" s="1"/>
  <c r="E437" i="8"/>
  <c r="G439" i="8" s="1"/>
  <c r="E436" i="8"/>
  <c r="H440" i="8" s="1"/>
  <c r="E435" i="8"/>
  <c r="F434" i="8"/>
  <c r="E434" i="8"/>
  <c r="E433" i="8"/>
  <c r="G435" i="8" s="1"/>
  <c r="E432" i="8"/>
  <c r="E431" i="8"/>
  <c r="F430" i="8"/>
  <c r="E430" i="8"/>
  <c r="G432" i="8" s="1"/>
  <c r="E429" i="8"/>
  <c r="G431" i="8" s="1"/>
  <c r="F428" i="8"/>
  <c r="E428" i="8"/>
  <c r="E427" i="8"/>
  <c r="F426" i="8"/>
  <c r="E426" i="8"/>
  <c r="E425" i="8"/>
  <c r="G427" i="8" s="1"/>
  <c r="E424" i="8"/>
  <c r="E423" i="8"/>
  <c r="F422" i="8"/>
  <c r="E422" i="8"/>
  <c r="G424" i="8" s="1"/>
  <c r="E421" i="8"/>
  <c r="G423" i="8" s="1"/>
  <c r="E420" i="8"/>
  <c r="H424" i="8" s="1"/>
  <c r="E419" i="8"/>
  <c r="F418" i="8"/>
  <c r="E418" i="8"/>
  <c r="E417" i="8"/>
  <c r="G419" i="8" s="1"/>
  <c r="E416" i="8"/>
  <c r="E415" i="8"/>
  <c r="F414" i="8"/>
  <c r="E414" i="8"/>
  <c r="G416" i="8" s="1"/>
  <c r="E413" i="8"/>
  <c r="G415" i="8" s="1"/>
  <c r="F412" i="8"/>
  <c r="E412" i="8"/>
  <c r="E411" i="8"/>
  <c r="F410" i="8"/>
  <c r="E410" i="8"/>
  <c r="E409" i="8"/>
  <c r="G411" i="8" s="1"/>
  <c r="E408" i="8"/>
  <c r="H418" i="8" s="1"/>
  <c r="E407" i="8"/>
  <c r="F406" i="8"/>
  <c r="E406" i="8"/>
  <c r="G408" i="8" s="1"/>
  <c r="E405" i="8"/>
  <c r="G407" i="8" s="1"/>
  <c r="E404" i="8"/>
  <c r="H408" i="8" s="1"/>
  <c r="E403" i="8"/>
  <c r="F402" i="8"/>
  <c r="E402" i="8"/>
  <c r="E401" i="8"/>
  <c r="G403" i="8" s="1"/>
  <c r="E400" i="8"/>
  <c r="E399" i="8"/>
  <c r="F398" i="8"/>
  <c r="E398" i="8"/>
  <c r="G400" i="8" s="1"/>
  <c r="E397" i="8"/>
  <c r="G399" i="8" s="1"/>
  <c r="E396" i="8"/>
  <c r="E395" i="8"/>
  <c r="F394" i="8"/>
  <c r="E394" i="8"/>
  <c r="E393" i="8"/>
  <c r="G395" i="8" s="1"/>
  <c r="E392" i="8"/>
  <c r="E391" i="8"/>
  <c r="F390" i="8"/>
  <c r="E390" i="8"/>
  <c r="G392" i="8" s="1"/>
  <c r="E389" i="8"/>
  <c r="G391" i="8" s="1"/>
  <c r="E388" i="8"/>
  <c r="H392" i="8" s="1"/>
  <c r="E387" i="8"/>
  <c r="F386" i="8"/>
  <c r="E386" i="8"/>
  <c r="E385" i="8"/>
  <c r="G387" i="8" s="1"/>
  <c r="E384" i="8"/>
  <c r="E383" i="8"/>
  <c r="F382" i="8"/>
  <c r="E382" i="8"/>
  <c r="G384" i="8" s="1"/>
  <c r="E381" i="8"/>
  <c r="G383" i="8" s="1"/>
  <c r="E380" i="8"/>
  <c r="E379" i="8"/>
  <c r="F378" i="8"/>
  <c r="E378" i="8"/>
  <c r="E377" i="8"/>
  <c r="G379" i="8" s="1"/>
  <c r="E376" i="8"/>
  <c r="F376" i="8" s="1"/>
  <c r="D375" i="8"/>
  <c r="E375" i="8" s="1"/>
  <c r="F374" i="8"/>
  <c r="E374" i="8"/>
  <c r="G376" i="8" s="1"/>
  <c r="D374" i="8"/>
  <c r="E373" i="8"/>
  <c r="G375" i="8" s="1"/>
  <c r="D373" i="8"/>
  <c r="D372" i="8"/>
  <c r="E372" i="8" s="1"/>
  <c r="E371" i="8"/>
  <c r="D371" i="8"/>
  <c r="E370" i="8"/>
  <c r="D370" i="8"/>
  <c r="E369" i="8"/>
  <c r="D369" i="8"/>
  <c r="E368" i="8"/>
  <c r="D368" i="8"/>
  <c r="D367" i="8"/>
  <c r="E367" i="8" s="1"/>
  <c r="E366" i="8"/>
  <c r="D366" i="8"/>
  <c r="D365" i="8"/>
  <c r="E365" i="8" s="1"/>
  <c r="D364" i="8"/>
  <c r="E364" i="8" s="1"/>
  <c r="D363" i="8"/>
  <c r="E363" i="8" s="1"/>
  <c r="D362" i="8"/>
  <c r="E362" i="8" s="1"/>
  <c r="F361" i="8"/>
  <c r="E361" i="8"/>
  <c r="D361" i="8"/>
  <c r="E360" i="8"/>
  <c r="D360" i="8"/>
  <c r="D359" i="8"/>
  <c r="E359" i="8" s="1"/>
  <c r="E358" i="8"/>
  <c r="D358" i="8"/>
  <c r="E357" i="8"/>
  <c r="D357" i="8"/>
  <c r="D356" i="8"/>
  <c r="E356" i="8" s="1"/>
  <c r="E355" i="8"/>
  <c r="D355" i="8"/>
  <c r="E354" i="8"/>
  <c r="D354" i="8"/>
  <c r="E353" i="8"/>
  <c r="D353" i="8"/>
  <c r="D352" i="8"/>
  <c r="E352" i="8" s="1"/>
  <c r="D351" i="8"/>
  <c r="E351" i="8" s="1"/>
  <c r="E350" i="8"/>
  <c r="D350" i="8"/>
  <c r="D349" i="8"/>
  <c r="E349" i="8" s="1"/>
  <c r="G348" i="8"/>
  <c r="D348" i="8"/>
  <c r="E348" i="8" s="1"/>
  <c r="D347" i="8"/>
  <c r="E347" i="8" s="1"/>
  <c r="D346" i="8"/>
  <c r="E346" i="8" s="1"/>
  <c r="E345" i="8"/>
  <c r="D345" i="8"/>
  <c r="E344" i="8"/>
  <c r="D344" i="8"/>
  <c r="D343" i="8"/>
  <c r="E343" i="8" s="1"/>
  <c r="E342" i="8"/>
  <c r="D342" i="8"/>
  <c r="F341" i="8"/>
  <c r="E341" i="8"/>
  <c r="D341" i="8"/>
  <c r="D340" i="8"/>
  <c r="E340" i="8" s="1"/>
  <c r="E339" i="8"/>
  <c r="D339" i="8"/>
  <c r="D338" i="8"/>
  <c r="E338" i="8" s="1"/>
  <c r="F337" i="8"/>
  <c r="E337" i="8"/>
  <c r="D337" i="8"/>
  <c r="D336" i="8"/>
  <c r="E336" i="8" s="1"/>
  <c r="D335" i="8"/>
  <c r="E335" i="8" s="1"/>
  <c r="E334" i="8"/>
  <c r="D334" i="8"/>
  <c r="D333" i="8"/>
  <c r="E333" i="8" s="1"/>
  <c r="D332" i="8"/>
  <c r="E332" i="8" s="1"/>
  <c r="D331" i="8"/>
  <c r="E331" i="8" s="1"/>
  <c r="D330" i="8"/>
  <c r="E330" i="8" s="1"/>
  <c r="E329" i="8"/>
  <c r="D329" i="8"/>
  <c r="F328" i="8"/>
  <c r="E328" i="8"/>
  <c r="D328" i="8"/>
  <c r="D327" i="8"/>
  <c r="E327" i="8" s="1"/>
  <c r="F326" i="8"/>
  <c r="E326" i="8"/>
  <c r="D326" i="8"/>
  <c r="D325" i="8"/>
  <c r="E325" i="8" s="1"/>
  <c r="D324" i="8"/>
  <c r="E324" i="8" s="1"/>
  <c r="G323" i="8"/>
  <c r="D323" i="8"/>
  <c r="E323" i="8" s="1"/>
  <c r="E322" i="8"/>
  <c r="G324" i="8" s="1"/>
  <c r="D322" i="8"/>
  <c r="E321" i="8"/>
  <c r="D321" i="8"/>
  <c r="D320" i="8"/>
  <c r="E320" i="8" s="1"/>
  <c r="D319" i="8"/>
  <c r="E319" i="8" s="1"/>
  <c r="E318" i="8"/>
  <c r="D318" i="8"/>
  <c r="D317" i="8"/>
  <c r="E317" i="8" s="1"/>
  <c r="D316" i="8"/>
  <c r="E316" i="8" s="1"/>
  <c r="E315" i="8"/>
  <c r="D315" i="8"/>
  <c r="E314" i="8"/>
  <c r="D314" i="8"/>
  <c r="E313" i="8"/>
  <c r="D313" i="8"/>
  <c r="D312" i="8"/>
  <c r="E312" i="8" s="1"/>
  <c r="D311" i="8"/>
  <c r="E311" i="8" s="1"/>
  <c r="F310" i="8"/>
  <c r="E310" i="8"/>
  <c r="D310" i="8"/>
  <c r="E309" i="8"/>
  <c r="D309" i="8"/>
  <c r="G308" i="8"/>
  <c r="D308" i="8"/>
  <c r="E308" i="8" s="1"/>
  <c r="F308" i="8" s="1"/>
  <c r="E307" i="8"/>
  <c r="D307" i="8"/>
  <c r="E306" i="8"/>
  <c r="D306" i="8"/>
  <c r="D305" i="8"/>
  <c r="E305" i="8" s="1"/>
  <c r="E304" i="8"/>
  <c r="D304" i="8"/>
  <c r="D303" i="8"/>
  <c r="E303" i="8" s="1"/>
  <c r="E302" i="8"/>
  <c r="D302" i="8"/>
  <c r="F301" i="8"/>
  <c r="E301" i="8"/>
  <c r="D301" i="8"/>
  <c r="D300" i="8"/>
  <c r="E300" i="8" s="1"/>
  <c r="E299" i="8"/>
  <c r="D299" i="8"/>
  <c r="D298" i="8"/>
  <c r="E298" i="8" s="1"/>
  <c r="D297" i="8"/>
  <c r="E297" i="8" s="1"/>
  <c r="F297" i="8" s="1"/>
  <c r="D296" i="8"/>
  <c r="E296" i="8" s="1"/>
  <c r="D295" i="8"/>
  <c r="E295" i="8" s="1"/>
  <c r="E294" i="8"/>
  <c r="D294" i="8"/>
  <c r="E293" i="8"/>
  <c r="D293" i="8"/>
  <c r="D292" i="8"/>
  <c r="E292" i="8" s="1"/>
  <c r="G294" i="8" s="1"/>
  <c r="E291" i="8"/>
  <c r="D291" i="8"/>
  <c r="E290" i="8"/>
  <c r="D290" i="8"/>
  <c r="D289" i="8"/>
  <c r="E289" i="8" s="1"/>
  <c r="F288" i="8"/>
  <c r="E288" i="8"/>
  <c r="D288" i="8"/>
  <c r="D287" i="8"/>
  <c r="E287" i="8" s="1"/>
  <c r="E286" i="8"/>
  <c r="D286" i="8"/>
  <c r="E285" i="8"/>
  <c r="D285" i="8"/>
  <c r="D284" i="8"/>
  <c r="E284" i="8" s="1"/>
  <c r="F284" i="8" s="1"/>
  <c r="E283" i="8"/>
  <c r="D283" i="8"/>
  <c r="F282" i="8"/>
  <c r="E282" i="8"/>
  <c r="D282" i="8"/>
  <c r="D281" i="8"/>
  <c r="E281" i="8" s="1"/>
  <c r="E280" i="8"/>
  <c r="D280" i="8"/>
  <c r="D279" i="8"/>
  <c r="E279" i="8" s="1"/>
  <c r="G278" i="8"/>
  <c r="E278" i="8"/>
  <c r="D278" i="8"/>
  <c r="E277" i="8"/>
  <c r="D277" i="8"/>
  <c r="G276" i="8"/>
  <c r="D276" i="8"/>
  <c r="E276" i="8" s="1"/>
  <c r="E275" i="8"/>
  <c r="D275" i="8"/>
  <c r="E274" i="8"/>
  <c r="D274" i="8"/>
  <c r="D273" i="8"/>
  <c r="E273" i="8" s="1"/>
  <c r="F272" i="8"/>
  <c r="E272" i="8"/>
  <c r="D272" i="8"/>
  <c r="D271" i="8"/>
  <c r="E271" i="8" s="1"/>
  <c r="E270" i="8"/>
  <c r="G272" i="8" s="1"/>
  <c r="D270" i="8"/>
  <c r="E269" i="8"/>
  <c r="D269" i="8"/>
  <c r="D268" i="8"/>
  <c r="E268" i="8" s="1"/>
  <c r="E267" i="8"/>
  <c r="D267" i="8"/>
  <c r="F266" i="8"/>
  <c r="E266" i="8"/>
  <c r="H276" i="8" s="1"/>
  <c r="D266" i="8"/>
  <c r="D265" i="8"/>
  <c r="E265" i="8" s="1"/>
  <c r="E264" i="8"/>
  <c r="D264" i="8"/>
  <c r="D263" i="8"/>
  <c r="E263" i="8" s="1"/>
  <c r="E262" i="8"/>
  <c r="D262" i="8"/>
  <c r="E261" i="8"/>
  <c r="D261" i="8"/>
  <c r="D260" i="8"/>
  <c r="E260" i="8" s="1"/>
  <c r="G262" i="8" s="1"/>
  <c r="E259" i="8"/>
  <c r="D259" i="8"/>
  <c r="E258" i="8"/>
  <c r="D258" i="8"/>
  <c r="D257" i="8"/>
  <c r="E257" i="8" s="1"/>
  <c r="F256" i="8"/>
  <c r="E256" i="8"/>
  <c r="D256" i="8"/>
  <c r="D255" i="8"/>
  <c r="E255" i="8" s="1"/>
  <c r="E254" i="8"/>
  <c r="G256" i="8" s="1"/>
  <c r="D254" i="8"/>
  <c r="E253" i="8"/>
  <c r="D253" i="8"/>
  <c r="D252" i="8"/>
  <c r="E252" i="8" s="1"/>
  <c r="E251" i="8"/>
  <c r="D251" i="8"/>
  <c r="F250" i="8"/>
  <c r="E250" i="8"/>
  <c r="D250" i="8"/>
  <c r="D249" i="8"/>
  <c r="E249" i="8" s="1"/>
  <c r="E248" i="8"/>
  <c r="D248" i="8"/>
  <c r="D247" i="8"/>
  <c r="E247" i="8" s="1"/>
  <c r="E246" i="8"/>
  <c r="D246" i="8"/>
  <c r="E245" i="8"/>
  <c r="D245" i="8"/>
  <c r="D244" i="8"/>
  <c r="E244" i="8" s="1"/>
  <c r="E243" i="8"/>
  <c r="D243" i="8"/>
  <c r="E242" i="8"/>
  <c r="D242" i="8"/>
  <c r="D241" i="8"/>
  <c r="E241" i="8" s="1"/>
  <c r="F240" i="8"/>
  <c r="E240" i="8"/>
  <c r="D240" i="8"/>
  <c r="D239" i="8"/>
  <c r="E239" i="8" s="1"/>
  <c r="E238" i="8"/>
  <c r="G240" i="8" s="1"/>
  <c r="D238" i="8"/>
  <c r="E237" i="8"/>
  <c r="D237" i="8"/>
  <c r="D236" i="8"/>
  <c r="E236" i="8" s="1"/>
  <c r="E235" i="8"/>
  <c r="D235" i="8"/>
  <c r="F234" i="8"/>
  <c r="E234" i="8"/>
  <c r="D234" i="8"/>
  <c r="D233" i="8"/>
  <c r="E233" i="8" s="1"/>
  <c r="E232" i="8"/>
  <c r="D232" i="8"/>
  <c r="D231" i="8"/>
  <c r="E231" i="8" s="1"/>
  <c r="G230" i="8"/>
  <c r="E230" i="8"/>
  <c r="D230" i="8"/>
  <c r="E229" i="8"/>
  <c r="D229" i="8"/>
  <c r="D228" i="8"/>
  <c r="E228" i="8" s="1"/>
  <c r="E227" i="8"/>
  <c r="D227" i="8"/>
  <c r="E226" i="8"/>
  <c r="D226" i="8"/>
  <c r="D225" i="8"/>
  <c r="E225" i="8" s="1"/>
  <c r="F224" i="8"/>
  <c r="E224" i="8"/>
  <c r="D224" i="8"/>
  <c r="D223" i="8"/>
  <c r="E223" i="8" s="1"/>
  <c r="E222" i="8"/>
  <c r="G224" i="8" s="1"/>
  <c r="D222" i="8"/>
  <c r="E221" i="8"/>
  <c r="D221" i="8"/>
  <c r="D220" i="8"/>
  <c r="E220" i="8" s="1"/>
  <c r="E219" i="8"/>
  <c r="D219" i="8"/>
  <c r="F218" i="8"/>
  <c r="E218" i="8"/>
  <c r="H228" i="8" s="1"/>
  <c r="D218" i="8"/>
  <c r="D217" i="8"/>
  <c r="E217" i="8" s="1"/>
  <c r="E216" i="8"/>
  <c r="D216" i="8"/>
  <c r="D215" i="8"/>
  <c r="E215" i="8" s="1"/>
  <c r="G214" i="8"/>
  <c r="E214" i="8"/>
  <c r="D214" i="8"/>
  <c r="E213" i="8"/>
  <c r="D213" i="8"/>
  <c r="G212" i="8"/>
  <c r="D212" i="8"/>
  <c r="E212" i="8" s="1"/>
  <c r="E211" i="8"/>
  <c r="D211" i="8"/>
  <c r="E210" i="8"/>
  <c r="D210" i="8"/>
  <c r="D209" i="8"/>
  <c r="E209" i="8" s="1"/>
  <c r="F208" i="8"/>
  <c r="E208" i="8"/>
  <c r="D208" i="8"/>
  <c r="D207" i="8"/>
  <c r="E207" i="8" s="1"/>
  <c r="E206" i="8"/>
  <c r="G208" i="8" s="1"/>
  <c r="D206" i="8"/>
  <c r="E205" i="8"/>
  <c r="D205" i="8"/>
  <c r="D204" i="8"/>
  <c r="E204" i="8" s="1"/>
  <c r="E203" i="8"/>
  <c r="D203" i="8"/>
  <c r="F202" i="8"/>
  <c r="E202" i="8"/>
  <c r="H212" i="8" s="1"/>
  <c r="D202" i="8"/>
  <c r="D201" i="8"/>
  <c r="E201" i="8" s="1"/>
  <c r="E200" i="8"/>
  <c r="D200" i="8"/>
  <c r="D199" i="8"/>
  <c r="E199" i="8" s="1"/>
  <c r="E198" i="8"/>
  <c r="D198" i="8"/>
  <c r="E197" i="8"/>
  <c r="D197" i="8"/>
  <c r="D196" i="8"/>
  <c r="E196" i="8" s="1"/>
  <c r="G198" i="8" s="1"/>
  <c r="E195" i="8"/>
  <c r="D195" i="8"/>
  <c r="E194" i="8"/>
  <c r="D194" i="8"/>
  <c r="D193" i="8"/>
  <c r="E193" i="8" s="1"/>
  <c r="F192" i="8"/>
  <c r="E192" i="8"/>
  <c r="D192" i="8"/>
  <c r="D191" i="8"/>
  <c r="E191" i="8" s="1"/>
  <c r="E190" i="8"/>
  <c r="G192" i="8" s="1"/>
  <c r="D190" i="8"/>
  <c r="E189" i="8"/>
  <c r="D189" i="8"/>
  <c r="D188" i="8"/>
  <c r="E188" i="8" s="1"/>
  <c r="E187" i="8"/>
  <c r="D187" i="8"/>
  <c r="F186" i="8"/>
  <c r="E186" i="8"/>
  <c r="D186" i="8"/>
  <c r="D185" i="8"/>
  <c r="E185" i="8" s="1"/>
  <c r="E184" i="8"/>
  <c r="D184" i="8"/>
  <c r="D183" i="8"/>
  <c r="E183" i="8" s="1"/>
  <c r="E182" i="8"/>
  <c r="D182" i="8"/>
  <c r="E181" i="8"/>
  <c r="D181" i="8"/>
  <c r="D180" i="8"/>
  <c r="E180" i="8" s="1"/>
  <c r="E179" i="8"/>
  <c r="D179" i="8"/>
  <c r="E178" i="8"/>
  <c r="D178" i="8"/>
  <c r="F177" i="8"/>
  <c r="D177" i="8"/>
  <c r="E177" i="8" s="1"/>
  <c r="G176" i="8"/>
  <c r="E176" i="8"/>
  <c r="D176" i="8"/>
  <c r="E175" i="8"/>
  <c r="D175" i="8"/>
  <c r="F174" i="8"/>
  <c r="E174" i="8"/>
  <c r="D174" i="8"/>
  <c r="E173" i="8"/>
  <c r="D173" i="8"/>
  <c r="G172" i="8"/>
  <c r="D172" i="8"/>
  <c r="E172" i="8" s="1"/>
  <c r="G174" i="8" s="1"/>
  <c r="F171" i="8"/>
  <c r="E171" i="8"/>
  <c r="D171" i="8"/>
  <c r="E170" i="8"/>
  <c r="D170" i="8"/>
  <c r="F169" i="8"/>
  <c r="D169" i="8"/>
  <c r="E169" i="8" s="1"/>
  <c r="G171" i="8" s="1"/>
  <c r="E168" i="8"/>
  <c r="D168" i="8"/>
  <c r="E167" i="8"/>
  <c r="D167" i="8"/>
  <c r="G166" i="8"/>
  <c r="F166" i="8"/>
  <c r="E166" i="8"/>
  <c r="H177" i="8" s="1"/>
  <c r="D166" i="8"/>
  <c r="E165" i="8"/>
  <c r="D165" i="8"/>
  <c r="D164" i="8"/>
  <c r="E164" i="8" s="1"/>
  <c r="E163" i="8"/>
  <c r="D163" i="8"/>
  <c r="D162" i="8"/>
  <c r="E162" i="8" s="1"/>
  <c r="G164" i="8" s="1"/>
  <c r="D161" i="8"/>
  <c r="E161" i="8" s="1"/>
  <c r="D160" i="8"/>
  <c r="E160" i="8" s="1"/>
  <c r="E159" i="8"/>
  <c r="D159" i="8"/>
  <c r="E158" i="8"/>
  <c r="D158" i="8"/>
  <c r="E157" i="8"/>
  <c r="D157" i="8"/>
  <c r="D156" i="8"/>
  <c r="E156" i="8" s="1"/>
  <c r="D155" i="8"/>
  <c r="E155" i="8" s="1"/>
  <c r="F154" i="8"/>
  <c r="D154" i="8"/>
  <c r="E154" i="8" s="1"/>
  <c r="D153" i="8"/>
  <c r="E153" i="8" s="1"/>
  <c r="D152" i="8"/>
  <c r="E152" i="8" s="1"/>
  <c r="D151" i="8"/>
  <c r="E151" i="8" s="1"/>
  <c r="F150" i="8"/>
  <c r="E150" i="8"/>
  <c r="D150" i="8"/>
  <c r="D149" i="8"/>
  <c r="E149" i="8" s="1"/>
  <c r="G148" i="8"/>
  <c r="D148" i="8"/>
  <c r="E148" i="8" s="1"/>
  <c r="H147" i="8"/>
  <c r="E147" i="8"/>
  <c r="D147" i="8"/>
  <c r="D146" i="8"/>
  <c r="E146" i="8" s="1"/>
  <c r="D145" i="8"/>
  <c r="E145" i="8" s="1"/>
  <c r="D144" i="8"/>
  <c r="E144" i="8" s="1"/>
  <c r="E143" i="8"/>
  <c r="D143" i="8"/>
  <c r="E142" i="8"/>
  <c r="D142" i="8"/>
  <c r="D141" i="8"/>
  <c r="E141" i="8" s="1"/>
  <c r="D140" i="8"/>
  <c r="E140" i="8" s="1"/>
  <c r="E139" i="8"/>
  <c r="D139" i="8"/>
  <c r="F138" i="8"/>
  <c r="D138" i="8"/>
  <c r="E138" i="8" s="1"/>
  <c r="D137" i="8"/>
  <c r="E137" i="8" s="1"/>
  <c r="D136" i="8"/>
  <c r="E136" i="8" s="1"/>
  <c r="E135" i="8"/>
  <c r="D135" i="8"/>
  <c r="D134" i="8"/>
  <c r="E134" i="8" s="1"/>
  <c r="D133" i="8"/>
  <c r="E133" i="8" s="1"/>
  <c r="D132" i="8"/>
  <c r="E132" i="8" s="1"/>
  <c r="E131" i="8"/>
  <c r="D131" i="8"/>
  <c r="D130" i="8"/>
  <c r="E130" i="8" s="1"/>
  <c r="E129" i="8"/>
  <c r="D129" i="8"/>
  <c r="D128" i="8"/>
  <c r="E128" i="8" s="1"/>
  <c r="E127" i="8"/>
  <c r="D127" i="8"/>
  <c r="D126" i="8"/>
  <c r="E126" i="8" s="1"/>
  <c r="D125" i="8"/>
  <c r="E125" i="8" s="1"/>
  <c r="D124" i="8"/>
  <c r="E124" i="8" s="1"/>
  <c r="G123" i="8"/>
  <c r="F123" i="8"/>
  <c r="E123" i="8"/>
  <c r="D123" i="8"/>
  <c r="D122" i="8"/>
  <c r="E122" i="8" s="1"/>
  <c r="E121" i="8"/>
  <c r="D121" i="8"/>
  <c r="D120" i="8"/>
  <c r="E120" i="8" s="1"/>
  <c r="E119" i="8"/>
  <c r="D119" i="8"/>
  <c r="D118" i="8"/>
  <c r="E118" i="8" s="1"/>
  <c r="D117" i="8"/>
  <c r="E117" i="8" s="1"/>
  <c r="D116" i="8"/>
  <c r="E116" i="8" s="1"/>
  <c r="G115" i="8"/>
  <c r="F115" i="8"/>
  <c r="E115" i="8"/>
  <c r="D115" i="8"/>
  <c r="D114" i="8"/>
  <c r="E114" i="8" s="1"/>
  <c r="E113" i="8"/>
  <c r="F113" i="8" s="1"/>
  <c r="D113" i="8"/>
  <c r="F112" i="8"/>
  <c r="E112" i="8"/>
  <c r="G113" i="8" s="1"/>
  <c r="D112" i="8"/>
  <c r="E111" i="8"/>
  <c r="D111" i="8"/>
  <c r="D110" i="8"/>
  <c r="E110" i="8" s="1"/>
  <c r="E109" i="8"/>
  <c r="D109" i="8"/>
  <c r="D108" i="8"/>
  <c r="E108" i="8" s="1"/>
  <c r="E107" i="8"/>
  <c r="G109" i="8" s="1"/>
  <c r="D107" i="8"/>
  <c r="D106" i="8"/>
  <c r="E106" i="8" s="1"/>
  <c r="E105" i="8"/>
  <c r="D105" i="8"/>
  <c r="D104" i="8"/>
  <c r="E104" i="8" s="1"/>
  <c r="E103" i="8"/>
  <c r="D103" i="8"/>
  <c r="D102" i="8"/>
  <c r="E102" i="8" s="1"/>
  <c r="E101" i="8"/>
  <c r="D101" i="8"/>
  <c r="D100" i="8"/>
  <c r="E100" i="8" s="1"/>
  <c r="E99" i="8"/>
  <c r="D99" i="8"/>
  <c r="D98" i="8"/>
  <c r="E98" i="8" s="1"/>
  <c r="E97" i="8"/>
  <c r="D97" i="8"/>
  <c r="D96" i="8"/>
  <c r="E96" i="8" s="1"/>
  <c r="E95" i="8"/>
  <c r="D95" i="8"/>
  <c r="D94" i="8"/>
  <c r="E94" i="8" s="1"/>
  <c r="D93" i="8"/>
  <c r="E93" i="8" s="1"/>
  <c r="D92" i="8"/>
  <c r="E92" i="8" s="1"/>
  <c r="G91" i="8"/>
  <c r="F91" i="8"/>
  <c r="E91" i="8"/>
  <c r="D91" i="8"/>
  <c r="D90" i="8"/>
  <c r="E90" i="8" s="1"/>
  <c r="E89" i="8"/>
  <c r="D89" i="8"/>
  <c r="D88" i="8"/>
  <c r="E88" i="8" s="1"/>
  <c r="E87" i="8"/>
  <c r="D87" i="8"/>
  <c r="D86" i="8"/>
  <c r="E86" i="8" s="1"/>
  <c r="D85" i="8"/>
  <c r="E85" i="8" s="1"/>
  <c r="D84" i="8"/>
  <c r="E84" i="8" s="1"/>
  <c r="G83" i="8"/>
  <c r="F83" i="8"/>
  <c r="E83" i="8"/>
  <c r="D83" i="8"/>
  <c r="D82" i="8"/>
  <c r="E82" i="8" s="1"/>
  <c r="E81" i="8"/>
  <c r="F81" i="8" s="1"/>
  <c r="D81" i="8"/>
  <c r="F80" i="8"/>
  <c r="E80" i="8"/>
  <c r="G81" i="8" s="1"/>
  <c r="D80" i="8"/>
  <c r="E79" i="8"/>
  <c r="D79" i="8"/>
  <c r="G78" i="8"/>
  <c r="F78" i="8"/>
  <c r="D78" i="8"/>
  <c r="E78" i="8" s="1"/>
  <c r="G80" i="8" s="1"/>
  <c r="E77" i="8"/>
  <c r="D77" i="8"/>
  <c r="D76" i="8"/>
  <c r="E76" i="8" s="1"/>
  <c r="E75" i="8"/>
  <c r="G77" i="8" s="1"/>
  <c r="D75" i="8"/>
  <c r="D74" i="8"/>
  <c r="E74" i="8" s="1"/>
  <c r="E73" i="8"/>
  <c r="D73" i="8"/>
  <c r="E72" i="8"/>
  <c r="D72" i="8"/>
  <c r="E71" i="8"/>
  <c r="D71" i="8"/>
  <c r="D70" i="8"/>
  <c r="E70" i="8" s="1"/>
  <c r="D69" i="8"/>
  <c r="E69" i="8" s="1"/>
  <c r="D68" i="8"/>
  <c r="E68" i="8" s="1"/>
  <c r="E67" i="8"/>
  <c r="D67" i="8"/>
  <c r="D66" i="8"/>
  <c r="E66" i="8" s="1"/>
  <c r="E65" i="8"/>
  <c r="D65" i="8"/>
  <c r="D64" i="8"/>
  <c r="E64" i="8" s="1"/>
  <c r="E63" i="8"/>
  <c r="D63" i="8"/>
  <c r="D62" i="8"/>
  <c r="E62" i="8" s="1"/>
  <c r="D61" i="8"/>
  <c r="E61" i="8" s="1"/>
  <c r="D60" i="8"/>
  <c r="E60" i="8" s="1"/>
  <c r="G59" i="8"/>
  <c r="F59" i="8"/>
  <c r="E59" i="8"/>
  <c r="D59" i="8"/>
  <c r="D58" i="8"/>
  <c r="E58" i="8" s="1"/>
  <c r="E57" i="8"/>
  <c r="D57" i="8"/>
  <c r="D56" i="8"/>
  <c r="E56" i="8" s="1"/>
  <c r="E55" i="8"/>
  <c r="D55" i="8"/>
  <c r="G54" i="8"/>
  <c r="D54" i="8"/>
  <c r="E54" i="8" s="1"/>
  <c r="D53" i="8"/>
  <c r="E53" i="8" s="1"/>
  <c r="D52" i="8"/>
  <c r="E52" i="8" s="1"/>
  <c r="G51" i="8"/>
  <c r="F51" i="8"/>
  <c r="E51" i="8"/>
  <c r="D51" i="8"/>
  <c r="D50" i="8"/>
  <c r="E50" i="8" s="1"/>
  <c r="E49" i="8"/>
  <c r="F49" i="8" s="1"/>
  <c r="D49" i="8"/>
  <c r="F48" i="8"/>
  <c r="E48" i="8"/>
  <c r="G49" i="8" s="1"/>
  <c r="D48" i="8"/>
  <c r="E47" i="8"/>
  <c r="D47" i="8"/>
  <c r="G46" i="8"/>
  <c r="F46" i="8"/>
  <c r="D46" i="8"/>
  <c r="E46" i="8" s="1"/>
  <c r="G48" i="8" s="1"/>
  <c r="E45" i="8"/>
  <c r="D45" i="8"/>
  <c r="D44" i="8"/>
  <c r="E44" i="8" s="1"/>
  <c r="F43" i="8"/>
  <c r="E43" i="8"/>
  <c r="G45" i="8" s="1"/>
  <c r="D43" i="8"/>
  <c r="D42" i="8"/>
  <c r="E42" i="8" s="1"/>
  <c r="H52" i="8" s="1"/>
  <c r="E41" i="8"/>
  <c r="D41" i="8"/>
  <c r="D40" i="8"/>
  <c r="E40" i="8" s="1"/>
  <c r="E39" i="8"/>
  <c r="D39" i="8"/>
  <c r="D38" i="8"/>
  <c r="E38" i="8" s="1"/>
  <c r="E37" i="8"/>
  <c r="D37" i="8"/>
  <c r="D36" i="8"/>
  <c r="E36" i="8" s="1"/>
  <c r="E35" i="8"/>
  <c r="D35" i="8"/>
  <c r="D34" i="8"/>
  <c r="E34" i="8" s="1"/>
  <c r="H33" i="8"/>
  <c r="E33" i="8"/>
  <c r="D33" i="8"/>
  <c r="D32" i="8"/>
  <c r="E32" i="8" s="1"/>
  <c r="E31" i="8"/>
  <c r="H42" i="8" s="1"/>
  <c r="D31" i="8"/>
  <c r="D30" i="8"/>
  <c r="E30" i="8" s="1"/>
  <c r="D29" i="8"/>
  <c r="E29" i="8" s="1"/>
  <c r="H28" i="8"/>
  <c r="D28" i="8"/>
  <c r="E28" i="8" s="1"/>
  <c r="G27" i="8"/>
  <c r="F27" i="8"/>
  <c r="E27" i="8"/>
  <c r="D27" i="8"/>
  <c r="D26" i="8"/>
  <c r="E26" i="8" s="1"/>
  <c r="G25" i="8"/>
  <c r="E25" i="8"/>
  <c r="F25" i="8" s="1"/>
  <c r="D25" i="8"/>
  <c r="D24" i="8"/>
  <c r="E24" i="8" s="1"/>
  <c r="E23" i="8"/>
  <c r="D23" i="8"/>
  <c r="D22" i="8"/>
  <c r="E22" i="8" s="1"/>
  <c r="D21" i="8"/>
  <c r="E21" i="8" s="1"/>
  <c r="D20" i="8"/>
  <c r="E20" i="8" s="1"/>
  <c r="G19" i="8"/>
  <c r="F19" i="8"/>
  <c r="E19" i="8"/>
  <c r="D19" i="8"/>
  <c r="D18" i="8"/>
  <c r="E18" i="8" s="1"/>
  <c r="E17" i="8"/>
  <c r="F17" i="8" s="1"/>
  <c r="D17" i="8"/>
  <c r="F16" i="8"/>
  <c r="E16" i="8"/>
  <c r="G17" i="8" s="1"/>
  <c r="D16" i="8"/>
  <c r="E15" i="8"/>
  <c r="D15" i="8"/>
  <c r="F14" i="8"/>
  <c r="D14" i="8"/>
  <c r="E14" i="8" s="1"/>
  <c r="G16" i="8" s="1"/>
  <c r="E13" i="8"/>
  <c r="D13" i="8"/>
  <c r="E12" i="8"/>
  <c r="D12" i="8"/>
  <c r="E11" i="8"/>
  <c r="D11" i="8"/>
  <c r="G10" i="8"/>
  <c r="E10" i="8"/>
  <c r="D10" i="8"/>
  <c r="D9" i="8"/>
  <c r="E9" i="8" s="1"/>
  <c r="E8" i="8"/>
  <c r="D8" i="8"/>
  <c r="E7" i="8"/>
  <c r="D7" i="8"/>
  <c r="E6" i="8"/>
  <c r="D6" i="8"/>
  <c r="D5" i="8"/>
  <c r="E5" i="8" s="1"/>
  <c r="G4" i="8"/>
  <c r="E4" i="8"/>
  <c r="D4" i="8"/>
  <c r="D3" i="8"/>
  <c r="E3" i="8" s="1"/>
  <c r="H14" i="8" s="1"/>
  <c r="D2" i="8"/>
  <c r="E2" i="8" s="1"/>
  <c r="E868" i="7"/>
  <c r="G867" i="7"/>
  <c r="F867" i="7"/>
  <c r="E867" i="7"/>
  <c r="E866" i="7"/>
  <c r="E865" i="7"/>
  <c r="F865" i="7" s="1"/>
  <c r="E864" i="7"/>
  <c r="F863" i="7"/>
  <c r="E863" i="7"/>
  <c r="G865" i="7" s="1"/>
  <c r="E862" i="7"/>
  <c r="E861" i="7"/>
  <c r="F861" i="7" s="1"/>
  <c r="E860" i="7"/>
  <c r="G859" i="7"/>
  <c r="F859" i="7"/>
  <c r="E859" i="7"/>
  <c r="E858" i="7"/>
  <c r="F858" i="7" s="1"/>
  <c r="E857" i="7"/>
  <c r="E856" i="7"/>
  <c r="F855" i="7"/>
  <c r="E855" i="7"/>
  <c r="E854" i="7"/>
  <c r="F854" i="7" s="1"/>
  <c r="E853" i="7"/>
  <c r="E852" i="7"/>
  <c r="G851" i="7"/>
  <c r="F851" i="7"/>
  <c r="E851" i="7"/>
  <c r="E850" i="7"/>
  <c r="F850" i="7" s="1"/>
  <c r="E849" i="7"/>
  <c r="E848" i="7"/>
  <c r="F847" i="7"/>
  <c r="E847" i="7"/>
  <c r="E846" i="7"/>
  <c r="F846" i="7" s="1"/>
  <c r="E845" i="7"/>
  <c r="E844" i="7"/>
  <c r="G843" i="7"/>
  <c r="F843" i="7"/>
  <c r="E843" i="7"/>
  <c r="E842" i="7"/>
  <c r="F842" i="7" s="1"/>
  <c r="B842" i="7"/>
  <c r="B506" i="13" s="1"/>
  <c r="G841" i="7"/>
  <c r="E841" i="7"/>
  <c r="C841" i="7"/>
  <c r="B841" i="7"/>
  <c r="F840" i="7"/>
  <c r="E840" i="7"/>
  <c r="F841" i="7" s="1"/>
  <c r="C840" i="7"/>
  <c r="B840" i="7"/>
  <c r="B504" i="13" s="1"/>
  <c r="F839" i="7"/>
  <c r="E839" i="7"/>
  <c r="C839" i="7"/>
  <c r="B839" i="7"/>
  <c r="B503" i="13" s="1"/>
  <c r="F838" i="7"/>
  <c r="E838" i="7"/>
  <c r="C838" i="7"/>
  <c r="B838" i="7"/>
  <c r="B502" i="13" s="1"/>
  <c r="G837" i="7"/>
  <c r="F837" i="7"/>
  <c r="E837" i="7"/>
  <c r="C837" i="7"/>
  <c r="B837" i="7"/>
  <c r="B501" i="13" s="1"/>
  <c r="F836" i="7"/>
  <c r="E836" i="7"/>
  <c r="C836" i="7"/>
  <c r="B836" i="7"/>
  <c r="B500" i="13" s="1"/>
  <c r="E835" i="7"/>
  <c r="H846" i="7" s="1"/>
  <c r="C835" i="7"/>
  <c r="B835" i="7"/>
  <c r="B499" i="13" s="1"/>
  <c r="E834" i="7"/>
  <c r="C834" i="7"/>
  <c r="B834" i="7"/>
  <c r="B498" i="13" s="1"/>
  <c r="G833" i="7"/>
  <c r="E833" i="7"/>
  <c r="C833" i="7"/>
  <c r="B833" i="7"/>
  <c r="B497" i="13" s="1"/>
  <c r="E832" i="7"/>
  <c r="C832" i="7"/>
  <c r="B832" i="7"/>
  <c r="B496" i="13" s="1"/>
  <c r="E831" i="7"/>
  <c r="C831" i="7"/>
  <c r="B831" i="7"/>
  <c r="B495" i="13" s="1"/>
  <c r="E830" i="7"/>
  <c r="C830" i="7"/>
  <c r="B830" i="7"/>
  <c r="B494" i="13" s="1"/>
  <c r="E829" i="7"/>
  <c r="C829" i="7"/>
  <c r="B829" i="7"/>
  <c r="E828" i="7"/>
  <c r="C828" i="7"/>
  <c r="B828" i="7"/>
  <c r="B492" i="13" s="1"/>
  <c r="E827" i="7"/>
  <c r="C827" i="7"/>
  <c r="B827" i="7"/>
  <c r="B491" i="13" s="1"/>
  <c r="E826" i="7"/>
  <c r="C826" i="7"/>
  <c r="B826" i="7"/>
  <c r="B490" i="13" s="1"/>
  <c r="G825" i="7"/>
  <c r="E825" i="7"/>
  <c r="C825" i="7"/>
  <c r="B825" i="7"/>
  <c r="B489" i="13" s="1"/>
  <c r="F824" i="7"/>
  <c r="E824" i="7"/>
  <c r="C824" i="7"/>
  <c r="B824" i="7"/>
  <c r="B488" i="13" s="1"/>
  <c r="E823" i="7"/>
  <c r="C823" i="7"/>
  <c r="B823" i="7"/>
  <c r="B487" i="13" s="1"/>
  <c r="E822" i="7"/>
  <c r="G823" i="7" s="1"/>
  <c r="C822" i="7"/>
  <c r="B822" i="7"/>
  <c r="B486" i="13" s="1"/>
  <c r="G821" i="7"/>
  <c r="F821" i="7"/>
  <c r="E821" i="7"/>
  <c r="C821" i="7"/>
  <c r="B821" i="7"/>
  <c r="B485" i="13" s="1"/>
  <c r="E820" i="7"/>
  <c r="C820" i="7"/>
  <c r="B820" i="7"/>
  <c r="B484" i="13" s="1"/>
  <c r="G819" i="7"/>
  <c r="E819" i="7"/>
  <c r="C819" i="7"/>
  <c r="B819" i="7"/>
  <c r="B483" i="13" s="1"/>
  <c r="E818" i="7"/>
  <c r="C818" i="7"/>
  <c r="B818" i="7"/>
  <c r="B482" i="13" s="1"/>
  <c r="G817" i="7"/>
  <c r="E817" i="7"/>
  <c r="C817" i="7"/>
  <c r="B817" i="7"/>
  <c r="E816" i="7"/>
  <c r="H826" i="7" s="1"/>
  <c r="C816" i="7"/>
  <c r="B816" i="7"/>
  <c r="B480" i="13" s="1"/>
  <c r="E815" i="7"/>
  <c r="C815" i="7"/>
  <c r="B815" i="7"/>
  <c r="B479" i="13" s="1"/>
  <c r="E814" i="7"/>
  <c r="C814" i="7"/>
  <c r="B814" i="7"/>
  <c r="B478" i="13" s="1"/>
  <c r="E813" i="7"/>
  <c r="C813" i="7"/>
  <c r="B813" i="7"/>
  <c r="B477" i="13" s="1"/>
  <c r="F812" i="7"/>
  <c r="E812" i="7"/>
  <c r="C812" i="7"/>
  <c r="B812" i="7"/>
  <c r="B476" i="13" s="1"/>
  <c r="E811" i="7"/>
  <c r="C811" i="7"/>
  <c r="B811" i="7"/>
  <c r="B475" i="13" s="1"/>
  <c r="E810" i="7"/>
  <c r="C810" i="7"/>
  <c r="B810" i="7"/>
  <c r="B474" i="13" s="1"/>
  <c r="G809" i="7"/>
  <c r="E809" i="7"/>
  <c r="C809" i="7"/>
  <c r="B809" i="7"/>
  <c r="B473" i="13" s="1"/>
  <c r="F808" i="7"/>
  <c r="E808" i="7"/>
  <c r="C808" i="7"/>
  <c r="B808" i="7"/>
  <c r="B472" i="13" s="1"/>
  <c r="G807" i="7"/>
  <c r="E807" i="7"/>
  <c r="C807" i="7"/>
  <c r="B807" i="7"/>
  <c r="B471" i="13" s="1"/>
  <c r="E806" i="7"/>
  <c r="C806" i="7"/>
  <c r="B806" i="7"/>
  <c r="B470" i="13" s="1"/>
  <c r="H805" i="7"/>
  <c r="E805" i="7"/>
  <c r="C805" i="7"/>
  <c r="B805" i="7"/>
  <c r="E804" i="7"/>
  <c r="C804" i="7"/>
  <c r="B804" i="7"/>
  <c r="B468" i="13" s="1"/>
  <c r="E803" i="7"/>
  <c r="C803" i="7"/>
  <c r="B803" i="7"/>
  <c r="B467" i="13" s="1"/>
  <c r="H802" i="7"/>
  <c r="F802" i="7"/>
  <c r="E802" i="7"/>
  <c r="C802" i="7"/>
  <c r="B802" i="7"/>
  <c r="B466" i="13" s="1"/>
  <c r="G801" i="7"/>
  <c r="E801" i="7"/>
  <c r="C801" i="7"/>
  <c r="B801" i="7"/>
  <c r="B465" i="13" s="1"/>
  <c r="F800" i="7"/>
  <c r="E800" i="7"/>
  <c r="F801" i="7" s="1"/>
  <c r="C800" i="7"/>
  <c r="B800" i="7"/>
  <c r="B464" i="13" s="1"/>
  <c r="G799" i="7"/>
  <c r="E799" i="7"/>
  <c r="C799" i="7"/>
  <c r="B799" i="7"/>
  <c r="B463" i="13" s="1"/>
  <c r="E798" i="7"/>
  <c r="C798" i="7"/>
  <c r="B798" i="7"/>
  <c r="B462" i="13" s="1"/>
  <c r="H797" i="7"/>
  <c r="G797" i="7"/>
  <c r="E797" i="7"/>
  <c r="C797" i="7"/>
  <c r="B797" i="7"/>
  <c r="B461" i="13" s="1"/>
  <c r="E796" i="7"/>
  <c r="C796" i="7"/>
  <c r="B796" i="7"/>
  <c r="B460" i="13" s="1"/>
  <c r="E795" i="7"/>
  <c r="C795" i="7"/>
  <c r="B795" i="7"/>
  <c r="B459" i="13" s="1"/>
  <c r="F794" i="7"/>
  <c r="E794" i="7"/>
  <c r="C794" i="7"/>
  <c r="B794" i="7"/>
  <c r="B458" i="13" s="1"/>
  <c r="G793" i="7"/>
  <c r="E793" i="7"/>
  <c r="C793" i="7"/>
  <c r="B793" i="7"/>
  <c r="F792" i="7"/>
  <c r="E792" i="7"/>
  <c r="F793" i="7" s="1"/>
  <c r="C792" i="7"/>
  <c r="B792" i="7"/>
  <c r="B456" i="13" s="1"/>
  <c r="G791" i="7"/>
  <c r="E791" i="7"/>
  <c r="C791" i="7"/>
  <c r="B791" i="7"/>
  <c r="B455" i="13" s="1"/>
  <c r="E790" i="7"/>
  <c r="C790" i="7"/>
  <c r="B790" i="7"/>
  <c r="B454" i="13" s="1"/>
  <c r="H789" i="7"/>
  <c r="G789" i="7"/>
  <c r="E789" i="7"/>
  <c r="C789" i="7"/>
  <c r="B789" i="7"/>
  <c r="B453" i="13" s="1"/>
  <c r="E788" i="7"/>
  <c r="C788" i="7"/>
  <c r="B788" i="7"/>
  <c r="B452" i="13" s="1"/>
  <c r="E787" i="7"/>
  <c r="C787" i="7"/>
  <c r="B787" i="7"/>
  <c r="B451" i="13" s="1"/>
  <c r="E786" i="7"/>
  <c r="C786" i="7"/>
  <c r="B786" i="7"/>
  <c r="B450" i="13" s="1"/>
  <c r="G785" i="7"/>
  <c r="E785" i="7"/>
  <c r="C785" i="7"/>
  <c r="B785" i="7"/>
  <c r="B449" i="13" s="1"/>
  <c r="F784" i="7"/>
  <c r="E784" i="7"/>
  <c r="F785" i="7" s="1"/>
  <c r="C784" i="7"/>
  <c r="B784" i="7"/>
  <c r="B448" i="13" s="1"/>
  <c r="G783" i="7"/>
  <c r="E783" i="7"/>
  <c r="C783" i="7"/>
  <c r="B783" i="7"/>
  <c r="B447" i="13" s="1"/>
  <c r="E782" i="7"/>
  <c r="C782" i="7"/>
  <c r="B782" i="7"/>
  <c r="B446" i="13" s="1"/>
  <c r="G781" i="7"/>
  <c r="E781" i="7"/>
  <c r="C781" i="7"/>
  <c r="B781" i="7"/>
  <c r="E780" i="7"/>
  <c r="C780" i="7"/>
  <c r="B780" i="7"/>
  <c r="B444" i="13" s="1"/>
  <c r="E779" i="7"/>
  <c r="C779" i="7"/>
  <c r="B779" i="7"/>
  <c r="B443" i="13" s="1"/>
  <c r="H778" i="7"/>
  <c r="E778" i="7"/>
  <c r="H781" i="7" s="1"/>
  <c r="C778" i="7"/>
  <c r="B778" i="7"/>
  <c r="B442" i="13" s="1"/>
  <c r="G777" i="7"/>
  <c r="E777" i="7"/>
  <c r="C777" i="7"/>
  <c r="B777" i="7"/>
  <c r="B441" i="13" s="1"/>
  <c r="F776" i="7"/>
  <c r="E776" i="7"/>
  <c r="F777" i="7" s="1"/>
  <c r="C776" i="7"/>
  <c r="B776" i="7"/>
  <c r="B440" i="13" s="1"/>
  <c r="G775" i="7"/>
  <c r="E775" i="7"/>
  <c r="C775" i="7"/>
  <c r="B775" i="7"/>
  <c r="B439" i="13" s="1"/>
  <c r="E774" i="7"/>
  <c r="C774" i="7"/>
  <c r="B774" i="7"/>
  <c r="B438" i="13" s="1"/>
  <c r="G773" i="7"/>
  <c r="E773" i="7"/>
  <c r="C773" i="7"/>
  <c r="B773" i="7"/>
  <c r="B437" i="13" s="1"/>
  <c r="E772" i="7"/>
  <c r="C772" i="7"/>
  <c r="B772" i="7"/>
  <c r="B436" i="13" s="1"/>
  <c r="E771" i="7"/>
  <c r="C771" i="7"/>
  <c r="B771" i="7"/>
  <c r="B435" i="13" s="1"/>
  <c r="F770" i="7"/>
  <c r="E770" i="7"/>
  <c r="C770" i="7"/>
  <c r="B770" i="7"/>
  <c r="B434" i="13" s="1"/>
  <c r="G769" i="7"/>
  <c r="E769" i="7"/>
  <c r="C769" i="7"/>
  <c r="B769" i="7"/>
  <c r="F768" i="7"/>
  <c r="E768" i="7"/>
  <c r="F769" i="7" s="1"/>
  <c r="C768" i="7"/>
  <c r="B768" i="7"/>
  <c r="B432" i="13" s="1"/>
  <c r="G767" i="7"/>
  <c r="E767" i="7"/>
  <c r="C767" i="7"/>
  <c r="B767" i="7"/>
  <c r="B431" i="13" s="1"/>
  <c r="E766" i="7"/>
  <c r="C766" i="7"/>
  <c r="B766" i="7"/>
  <c r="B430" i="13" s="1"/>
  <c r="E765" i="7"/>
  <c r="C765" i="7"/>
  <c r="B765" i="7"/>
  <c r="B429" i="13" s="1"/>
  <c r="E764" i="7"/>
  <c r="C764" i="7"/>
  <c r="B764" i="7"/>
  <c r="B428" i="13" s="1"/>
  <c r="E763" i="7"/>
  <c r="C763" i="7"/>
  <c r="B763" i="7"/>
  <c r="B427" i="13" s="1"/>
  <c r="H762" i="7"/>
  <c r="E762" i="7"/>
  <c r="C762" i="7"/>
  <c r="B762" i="7"/>
  <c r="B426" i="13" s="1"/>
  <c r="G761" i="7"/>
  <c r="F761" i="7"/>
  <c r="E761" i="7"/>
  <c r="C761" i="7"/>
  <c r="B761" i="7"/>
  <c r="B425" i="13" s="1"/>
  <c r="F760" i="7"/>
  <c r="E760" i="7"/>
  <c r="C760" i="7"/>
  <c r="B760" i="7"/>
  <c r="B424" i="13" s="1"/>
  <c r="F759" i="7"/>
  <c r="E759" i="7"/>
  <c r="C759" i="7"/>
  <c r="B759" i="7"/>
  <c r="B423" i="13" s="1"/>
  <c r="E758" i="7"/>
  <c r="G759" i="7" s="1"/>
  <c r="C758" i="7"/>
  <c r="B758" i="7"/>
  <c r="B422" i="13" s="1"/>
  <c r="E757" i="7"/>
  <c r="C757" i="7"/>
  <c r="B757" i="7"/>
  <c r="H756" i="7"/>
  <c r="F756" i="7"/>
  <c r="E756" i="7"/>
  <c r="C756" i="7"/>
  <c r="B756" i="7"/>
  <c r="B420" i="13" s="1"/>
  <c r="F755" i="7"/>
  <c r="E755" i="7"/>
  <c r="C755" i="7"/>
  <c r="B755" i="7"/>
  <c r="B419" i="13" s="1"/>
  <c r="E754" i="7"/>
  <c r="G755" i="7" s="1"/>
  <c r="C754" i="7"/>
  <c r="B754" i="7"/>
  <c r="B418" i="13" s="1"/>
  <c r="E753" i="7"/>
  <c r="C753" i="7"/>
  <c r="B753" i="7"/>
  <c r="B417" i="13" s="1"/>
  <c r="E752" i="7"/>
  <c r="H759" i="7" s="1"/>
  <c r="C752" i="7"/>
  <c r="B752" i="7"/>
  <c r="B416" i="13" s="1"/>
  <c r="F751" i="7"/>
  <c r="E751" i="7"/>
  <c r="C751" i="7"/>
  <c r="B751" i="7"/>
  <c r="B415" i="13" s="1"/>
  <c r="F750" i="7"/>
  <c r="E750" i="7"/>
  <c r="H761" i="7" s="1"/>
  <c r="C750" i="7"/>
  <c r="B750" i="7"/>
  <c r="B414" i="13" s="1"/>
  <c r="G749" i="7"/>
  <c r="F749" i="7"/>
  <c r="E749" i="7"/>
  <c r="C749" i="7"/>
  <c r="B749" i="7"/>
  <c r="B413" i="13" s="1"/>
  <c r="F748" i="7"/>
  <c r="E748" i="7"/>
  <c r="C748" i="7"/>
  <c r="B748" i="7"/>
  <c r="B412" i="13" s="1"/>
  <c r="E747" i="7"/>
  <c r="C747" i="7"/>
  <c r="B747" i="7"/>
  <c r="B411" i="13" s="1"/>
  <c r="F746" i="7"/>
  <c r="E746" i="7"/>
  <c r="C746" i="7"/>
  <c r="B746" i="7"/>
  <c r="B410" i="13" s="1"/>
  <c r="G745" i="7"/>
  <c r="F745" i="7"/>
  <c r="E745" i="7"/>
  <c r="C745" i="7"/>
  <c r="B745" i="7"/>
  <c r="F744" i="7"/>
  <c r="E744" i="7"/>
  <c r="C744" i="7"/>
  <c r="B744" i="7"/>
  <c r="B408" i="13" s="1"/>
  <c r="E743" i="7"/>
  <c r="C743" i="7"/>
  <c r="B743" i="7"/>
  <c r="B407" i="13" s="1"/>
  <c r="E742" i="7"/>
  <c r="C742" i="7"/>
  <c r="B742" i="7"/>
  <c r="B406" i="13" s="1"/>
  <c r="E741" i="7"/>
  <c r="C741" i="7"/>
  <c r="B741" i="7"/>
  <c r="B405" i="13" s="1"/>
  <c r="F740" i="7"/>
  <c r="E740" i="7"/>
  <c r="H751" i="7" s="1"/>
  <c r="C740" i="7"/>
  <c r="B740" i="7"/>
  <c r="B404" i="13" s="1"/>
  <c r="F739" i="7"/>
  <c r="E739" i="7"/>
  <c r="C739" i="7"/>
  <c r="B739" i="7"/>
  <c r="B403" i="13" s="1"/>
  <c r="E738" i="7"/>
  <c r="H749" i="7" s="1"/>
  <c r="C738" i="7"/>
  <c r="B738" i="7"/>
  <c r="B402" i="13" s="1"/>
  <c r="E737" i="7"/>
  <c r="C737" i="7"/>
  <c r="B737" i="7"/>
  <c r="B401" i="13" s="1"/>
  <c r="F736" i="7"/>
  <c r="E736" i="7"/>
  <c r="C736" i="7"/>
  <c r="B736" i="7"/>
  <c r="B400" i="13" s="1"/>
  <c r="F735" i="7"/>
  <c r="E735" i="7"/>
  <c r="C735" i="7"/>
  <c r="B735" i="7"/>
  <c r="B399" i="13" s="1"/>
  <c r="H734" i="7"/>
  <c r="F734" i="7"/>
  <c r="E734" i="7"/>
  <c r="H745" i="7" s="1"/>
  <c r="C734" i="7"/>
  <c r="B734" i="7"/>
  <c r="B398" i="13" s="1"/>
  <c r="G733" i="7"/>
  <c r="F733" i="7"/>
  <c r="E733" i="7"/>
  <c r="C733" i="7"/>
  <c r="B733" i="7"/>
  <c r="F732" i="7"/>
  <c r="E732" i="7"/>
  <c r="C732" i="7"/>
  <c r="B732" i="7"/>
  <c r="B396" i="13" s="1"/>
  <c r="E731" i="7"/>
  <c r="C731" i="7"/>
  <c r="B731" i="7"/>
  <c r="B395" i="13" s="1"/>
  <c r="H730" i="7"/>
  <c r="E730" i="7"/>
  <c r="H740" i="7" s="1"/>
  <c r="C730" i="7"/>
  <c r="B730" i="7"/>
  <c r="B394" i="13" s="1"/>
  <c r="G729" i="7"/>
  <c r="F729" i="7"/>
  <c r="E729" i="7"/>
  <c r="C729" i="7"/>
  <c r="B729" i="7"/>
  <c r="B393" i="13" s="1"/>
  <c r="F728" i="7"/>
  <c r="E728" i="7"/>
  <c r="C728" i="7"/>
  <c r="B728" i="7"/>
  <c r="B392" i="13" s="1"/>
  <c r="H727" i="7"/>
  <c r="G727" i="7"/>
  <c r="F727" i="7"/>
  <c r="E727" i="7"/>
  <c r="C727" i="7"/>
  <c r="B727" i="7"/>
  <c r="B391" i="13" s="1"/>
  <c r="E726" i="7"/>
  <c r="C726" i="7"/>
  <c r="B726" i="7"/>
  <c r="B390" i="13" s="1"/>
  <c r="E725" i="7"/>
  <c r="C725" i="7"/>
  <c r="B725" i="7"/>
  <c r="B389" i="13" s="1"/>
  <c r="F724" i="7"/>
  <c r="E724" i="7"/>
  <c r="C724" i="7"/>
  <c r="B724" i="7"/>
  <c r="B388" i="13" s="1"/>
  <c r="F723" i="7"/>
  <c r="E723" i="7"/>
  <c r="C723" i="7"/>
  <c r="B723" i="7"/>
  <c r="B387" i="13" s="1"/>
  <c r="E722" i="7"/>
  <c r="H733" i="7" s="1"/>
  <c r="C722" i="7"/>
  <c r="B722" i="7"/>
  <c r="B386" i="13" s="1"/>
  <c r="H721" i="7"/>
  <c r="G721" i="7"/>
  <c r="E721" i="7"/>
  <c r="C721" i="7"/>
  <c r="B721" i="7"/>
  <c r="F720" i="7"/>
  <c r="E720" i="7"/>
  <c r="C720" i="7"/>
  <c r="B720" i="7"/>
  <c r="B384" i="13" s="1"/>
  <c r="F719" i="7"/>
  <c r="E719" i="7"/>
  <c r="C719" i="7"/>
  <c r="B719" i="7"/>
  <c r="B383" i="13" s="1"/>
  <c r="F718" i="7"/>
  <c r="E718" i="7"/>
  <c r="C718" i="7"/>
  <c r="B718" i="7"/>
  <c r="B382" i="13" s="1"/>
  <c r="G717" i="7"/>
  <c r="F717" i="7"/>
  <c r="E717" i="7"/>
  <c r="C717" i="7"/>
  <c r="B717" i="7"/>
  <c r="B381" i="13" s="1"/>
  <c r="F716" i="7"/>
  <c r="E716" i="7"/>
  <c r="C716" i="7"/>
  <c r="B716" i="7"/>
  <c r="B380" i="13" s="1"/>
  <c r="E715" i="7"/>
  <c r="C715" i="7"/>
  <c r="B715" i="7"/>
  <c r="B379" i="13" s="1"/>
  <c r="F714" i="7"/>
  <c r="E714" i="7"/>
  <c r="C714" i="7"/>
  <c r="B714" i="7"/>
  <c r="B378" i="13" s="1"/>
  <c r="G713" i="7"/>
  <c r="F713" i="7"/>
  <c r="E713" i="7"/>
  <c r="C713" i="7"/>
  <c r="B713" i="7"/>
  <c r="B377" i="13" s="1"/>
  <c r="F712" i="7"/>
  <c r="E712" i="7"/>
  <c r="C712" i="7"/>
  <c r="B712" i="7"/>
  <c r="B376" i="13" s="1"/>
  <c r="H711" i="7"/>
  <c r="G711" i="7"/>
  <c r="F711" i="7"/>
  <c r="E711" i="7"/>
  <c r="C711" i="7"/>
  <c r="B711" i="7"/>
  <c r="B375" i="13" s="1"/>
  <c r="E710" i="7"/>
  <c r="C710" i="7"/>
  <c r="B710" i="7"/>
  <c r="B374" i="13" s="1"/>
  <c r="E709" i="7"/>
  <c r="C709" i="7"/>
  <c r="B709" i="7"/>
  <c r="H708" i="7"/>
  <c r="F708" i="7"/>
  <c r="E708" i="7"/>
  <c r="C708" i="7"/>
  <c r="B708" i="7"/>
  <c r="B372" i="13" s="1"/>
  <c r="F707" i="7"/>
  <c r="E707" i="7"/>
  <c r="C707" i="7"/>
  <c r="B707" i="7"/>
  <c r="B371" i="13" s="1"/>
  <c r="E706" i="7"/>
  <c r="H717" i="7" s="1"/>
  <c r="C706" i="7"/>
  <c r="B706" i="7"/>
  <c r="B370" i="13" s="1"/>
  <c r="G705" i="7"/>
  <c r="E705" i="7"/>
  <c r="C705" i="7"/>
  <c r="B705" i="7"/>
  <c r="B369" i="13" s="1"/>
  <c r="F704" i="7"/>
  <c r="E704" i="7"/>
  <c r="H714" i="7" s="1"/>
  <c r="C704" i="7"/>
  <c r="B704" i="7"/>
  <c r="B368" i="13" s="1"/>
  <c r="F703" i="7"/>
  <c r="E703" i="7"/>
  <c r="C703" i="7"/>
  <c r="B703" i="7"/>
  <c r="B367" i="13" s="1"/>
  <c r="H702" i="7"/>
  <c r="F702" i="7"/>
  <c r="E702" i="7"/>
  <c r="H713" i="7" s="1"/>
  <c r="C702" i="7"/>
  <c r="B702" i="7"/>
  <c r="B366" i="13" s="1"/>
  <c r="G701" i="7"/>
  <c r="F701" i="7"/>
  <c r="E701" i="7"/>
  <c r="C701" i="7"/>
  <c r="B701" i="7"/>
  <c r="B365" i="13" s="1"/>
  <c r="F700" i="7"/>
  <c r="E700" i="7"/>
  <c r="G702" i="7" s="1"/>
  <c r="C700" i="7"/>
  <c r="B700" i="7"/>
  <c r="B364" i="13" s="1"/>
  <c r="E699" i="7"/>
  <c r="C699" i="7"/>
  <c r="B699" i="7"/>
  <c r="B363" i="13" s="1"/>
  <c r="F698" i="7"/>
  <c r="E698" i="7"/>
  <c r="C698" i="7"/>
  <c r="B698" i="7"/>
  <c r="B362" i="13" s="1"/>
  <c r="G697" i="7"/>
  <c r="F697" i="7"/>
  <c r="E697" i="7"/>
  <c r="C697" i="7"/>
  <c r="B697" i="7"/>
  <c r="F696" i="7"/>
  <c r="E696" i="7"/>
  <c r="C696" i="7"/>
  <c r="B696" i="7"/>
  <c r="B360" i="13" s="1"/>
  <c r="H695" i="7"/>
  <c r="E695" i="7"/>
  <c r="C695" i="7"/>
  <c r="B695" i="7"/>
  <c r="B359" i="13" s="1"/>
  <c r="E694" i="7"/>
  <c r="H699" i="7" s="1"/>
  <c r="C694" i="7"/>
  <c r="B694" i="7"/>
  <c r="B358" i="13" s="1"/>
  <c r="E693" i="7"/>
  <c r="C693" i="7"/>
  <c r="B693" i="7"/>
  <c r="B357" i="13" s="1"/>
  <c r="F692" i="7"/>
  <c r="E692" i="7"/>
  <c r="H703" i="7" s="1"/>
  <c r="C692" i="7"/>
  <c r="B692" i="7"/>
  <c r="B356" i="13" s="1"/>
  <c r="F691" i="7"/>
  <c r="E691" i="7"/>
  <c r="C691" i="7"/>
  <c r="B691" i="7"/>
  <c r="B355" i="13" s="1"/>
  <c r="F690" i="7"/>
  <c r="E690" i="7"/>
  <c r="C690" i="7"/>
  <c r="B690" i="7"/>
  <c r="B354" i="13" s="1"/>
  <c r="E689" i="7"/>
  <c r="C689" i="7"/>
  <c r="B689" i="7"/>
  <c r="B353" i="13" s="1"/>
  <c r="G688" i="7"/>
  <c r="F688" i="7"/>
  <c r="E688" i="7"/>
  <c r="F689" i="7" s="1"/>
  <c r="C688" i="7"/>
  <c r="B688" i="7"/>
  <c r="B352" i="13" s="1"/>
  <c r="F687" i="7"/>
  <c r="E687" i="7"/>
  <c r="C687" i="7"/>
  <c r="B687" i="7"/>
  <c r="B351" i="13" s="1"/>
  <c r="F686" i="7"/>
  <c r="E686" i="7"/>
  <c r="H697" i="7" s="1"/>
  <c r="C686" i="7"/>
  <c r="B686" i="7"/>
  <c r="B350" i="13" s="1"/>
  <c r="E685" i="7"/>
  <c r="C685" i="7"/>
  <c r="B685" i="7"/>
  <c r="G684" i="7"/>
  <c r="E684" i="7"/>
  <c r="F685" i="7" s="1"/>
  <c r="C684" i="7"/>
  <c r="B684" i="7"/>
  <c r="B348" i="13" s="1"/>
  <c r="E683" i="7"/>
  <c r="C683" i="7"/>
  <c r="B683" i="7"/>
  <c r="B347" i="13" s="1"/>
  <c r="F682" i="7"/>
  <c r="E682" i="7"/>
  <c r="C682" i="7"/>
  <c r="B682" i="7"/>
  <c r="B346" i="13" s="1"/>
  <c r="E681" i="7"/>
  <c r="C681" i="7"/>
  <c r="B681" i="7"/>
  <c r="B345" i="13" s="1"/>
  <c r="E680" i="7"/>
  <c r="F681" i="7" s="1"/>
  <c r="C680" i="7"/>
  <c r="B680" i="7"/>
  <c r="B344" i="13" s="1"/>
  <c r="E679" i="7"/>
  <c r="C679" i="7"/>
  <c r="B679" i="7"/>
  <c r="B343" i="13" s="1"/>
  <c r="F678" i="7"/>
  <c r="E678" i="7"/>
  <c r="C678" i="7"/>
  <c r="B678" i="7"/>
  <c r="B342" i="13" s="1"/>
  <c r="E677" i="7"/>
  <c r="C677" i="7"/>
  <c r="B677" i="7"/>
  <c r="B341" i="13" s="1"/>
  <c r="E676" i="7"/>
  <c r="F677" i="7" s="1"/>
  <c r="C676" i="7"/>
  <c r="B676" i="7"/>
  <c r="B340" i="13" s="1"/>
  <c r="E675" i="7"/>
  <c r="G676" i="7" s="1"/>
  <c r="C675" i="7"/>
  <c r="B675" i="7"/>
  <c r="B339" i="13" s="1"/>
  <c r="F674" i="7"/>
  <c r="E674" i="7"/>
  <c r="G675" i="7" s="1"/>
  <c r="C674" i="7"/>
  <c r="B674" i="7"/>
  <c r="B338" i="13" s="1"/>
  <c r="E673" i="7"/>
  <c r="C673" i="7"/>
  <c r="B673" i="7"/>
  <c r="G672" i="7"/>
  <c r="F672" i="7"/>
  <c r="E672" i="7"/>
  <c r="F673" i="7" s="1"/>
  <c r="C672" i="7"/>
  <c r="B672" i="7"/>
  <c r="B336" i="13" s="1"/>
  <c r="F671" i="7"/>
  <c r="E671" i="7"/>
  <c r="C671" i="7"/>
  <c r="B671" i="7"/>
  <c r="B335" i="13" s="1"/>
  <c r="F670" i="7"/>
  <c r="E670" i="7"/>
  <c r="G671" i="7" s="1"/>
  <c r="C670" i="7"/>
  <c r="B670" i="7"/>
  <c r="B334" i="13" s="1"/>
  <c r="E669" i="7"/>
  <c r="C669" i="7"/>
  <c r="B669" i="7"/>
  <c r="B333" i="13" s="1"/>
  <c r="G668" i="7"/>
  <c r="E668" i="7"/>
  <c r="F669" i="7" s="1"/>
  <c r="C668" i="7"/>
  <c r="B668" i="7"/>
  <c r="B332" i="13" s="1"/>
  <c r="E667" i="7"/>
  <c r="C667" i="7"/>
  <c r="B667" i="7"/>
  <c r="B331" i="13" s="1"/>
  <c r="F666" i="7"/>
  <c r="E666" i="7"/>
  <c r="C666" i="7"/>
  <c r="B666" i="7"/>
  <c r="B330" i="13" s="1"/>
  <c r="E665" i="7"/>
  <c r="C665" i="7"/>
  <c r="B665" i="7"/>
  <c r="B329" i="13" s="1"/>
  <c r="E664" i="7"/>
  <c r="F665" i="7" s="1"/>
  <c r="C664" i="7"/>
  <c r="B664" i="7"/>
  <c r="B328" i="13" s="1"/>
  <c r="E663" i="7"/>
  <c r="C663" i="7"/>
  <c r="B663" i="7"/>
  <c r="B327" i="13" s="1"/>
  <c r="F662" i="7"/>
  <c r="E662" i="7"/>
  <c r="C662" i="7"/>
  <c r="B662" i="7"/>
  <c r="B326" i="13" s="1"/>
  <c r="E661" i="7"/>
  <c r="C661" i="7"/>
  <c r="B661" i="7"/>
  <c r="E660" i="7"/>
  <c r="F661" i="7" s="1"/>
  <c r="C660" i="7"/>
  <c r="B660" i="7"/>
  <c r="B324" i="13" s="1"/>
  <c r="E659" i="7"/>
  <c r="G660" i="7" s="1"/>
  <c r="C659" i="7"/>
  <c r="B659" i="7"/>
  <c r="B323" i="13" s="1"/>
  <c r="F658" i="7"/>
  <c r="E658" i="7"/>
  <c r="G659" i="7" s="1"/>
  <c r="C658" i="7"/>
  <c r="B658" i="7"/>
  <c r="B322" i="13" s="1"/>
  <c r="E657" i="7"/>
  <c r="C657" i="7"/>
  <c r="B657" i="7"/>
  <c r="B321" i="13" s="1"/>
  <c r="G656" i="7"/>
  <c r="F656" i="7"/>
  <c r="E656" i="7"/>
  <c r="F657" i="7" s="1"/>
  <c r="C656" i="7"/>
  <c r="B656" i="7"/>
  <c r="B320" i="13" s="1"/>
  <c r="F655" i="7"/>
  <c r="E655" i="7"/>
  <c r="C655" i="7"/>
  <c r="B655" i="7"/>
  <c r="B319" i="13" s="1"/>
  <c r="F654" i="7"/>
  <c r="E654" i="7"/>
  <c r="G655" i="7" s="1"/>
  <c r="C654" i="7"/>
  <c r="B654" i="7"/>
  <c r="B318" i="13" s="1"/>
  <c r="E653" i="7"/>
  <c r="C653" i="7"/>
  <c r="B653" i="7"/>
  <c r="B317" i="13" s="1"/>
  <c r="G652" i="7"/>
  <c r="E652" i="7"/>
  <c r="F653" i="7" s="1"/>
  <c r="C652" i="7"/>
  <c r="B652" i="7"/>
  <c r="B316" i="13" s="1"/>
  <c r="E651" i="7"/>
  <c r="C651" i="7"/>
  <c r="B651" i="7"/>
  <c r="B315" i="13" s="1"/>
  <c r="F650" i="7"/>
  <c r="E650" i="7"/>
  <c r="C650" i="7"/>
  <c r="B650" i="7"/>
  <c r="B314" i="13" s="1"/>
  <c r="E649" i="7"/>
  <c r="C649" i="7"/>
  <c r="B649" i="7"/>
  <c r="E648" i="7"/>
  <c r="F649" i="7" s="1"/>
  <c r="C648" i="7"/>
  <c r="B648" i="7"/>
  <c r="B312" i="13" s="1"/>
  <c r="E647" i="7"/>
  <c r="C647" i="7"/>
  <c r="B647" i="7"/>
  <c r="B311" i="13" s="1"/>
  <c r="F646" i="7"/>
  <c r="E646" i="7"/>
  <c r="C646" i="7"/>
  <c r="B646" i="7"/>
  <c r="B310" i="13" s="1"/>
  <c r="E645" i="7"/>
  <c r="C645" i="7"/>
  <c r="B645" i="7"/>
  <c r="B309" i="13" s="1"/>
  <c r="E644" i="7"/>
  <c r="F645" i="7" s="1"/>
  <c r="C644" i="7"/>
  <c r="B644" i="7"/>
  <c r="B308" i="13" s="1"/>
  <c r="E643" i="7"/>
  <c r="G644" i="7" s="1"/>
  <c r="C643" i="7"/>
  <c r="B643" i="7"/>
  <c r="B307" i="13" s="1"/>
  <c r="F642" i="7"/>
  <c r="E642" i="7"/>
  <c r="G643" i="7" s="1"/>
  <c r="C642" i="7"/>
  <c r="B642" i="7"/>
  <c r="B306" i="13" s="1"/>
  <c r="E641" i="7"/>
  <c r="C641" i="7"/>
  <c r="B641" i="7"/>
  <c r="B305" i="13" s="1"/>
  <c r="G640" i="7"/>
  <c r="F640" i="7"/>
  <c r="E640" i="7"/>
  <c r="F641" i="7" s="1"/>
  <c r="C640" i="7"/>
  <c r="B640" i="7"/>
  <c r="B304" i="13" s="1"/>
  <c r="F639" i="7"/>
  <c r="E639" i="7"/>
  <c r="C639" i="7"/>
  <c r="B639" i="7"/>
  <c r="B303" i="13" s="1"/>
  <c r="F638" i="7"/>
  <c r="E638" i="7"/>
  <c r="G639" i="7" s="1"/>
  <c r="C638" i="7"/>
  <c r="B638" i="7"/>
  <c r="B302" i="13" s="1"/>
  <c r="E637" i="7"/>
  <c r="C637" i="7"/>
  <c r="B637" i="7"/>
  <c r="G636" i="7"/>
  <c r="E636" i="7"/>
  <c r="F637" i="7" s="1"/>
  <c r="C636" i="7"/>
  <c r="B636" i="7"/>
  <c r="B300" i="13" s="1"/>
  <c r="E635" i="7"/>
  <c r="C635" i="7"/>
  <c r="B635" i="7"/>
  <c r="B299" i="13" s="1"/>
  <c r="F634" i="7"/>
  <c r="E634" i="7"/>
  <c r="C634" i="7"/>
  <c r="B634" i="7"/>
  <c r="B298" i="13" s="1"/>
  <c r="E633" i="7"/>
  <c r="C633" i="7"/>
  <c r="B633" i="7"/>
  <c r="B297" i="13" s="1"/>
  <c r="E632" i="7"/>
  <c r="F633" i="7" s="1"/>
  <c r="C632" i="7"/>
  <c r="B632" i="7"/>
  <c r="B296" i="13" s="1"/>
  <c r="E631" i="7"/>
  <c r="C631" i="7"/>
  <c r="B631" i="7"/>
  <c r="B295" i="13" s="1"/>
  <c r="F630" i="7"/>
  <c r="E630" i="7"/>
  <c r="C630" i="7"/>
  <c r="B630" i="7"/>
  <c r="B294" i="13" s="1"/>
  <c r="E629" i="7"/>
  <c r="C629" i="7"/>
  <c r="B629" i="7"/>
  <c r="B293" i="13" s="1"/>
  <c r="E628" i="7"/>
  <c r="F629" i="7" s="1"/>
  <c r="C628" i="7"/>
  <c r="B628" i="7"/>
  <c r="B292" i="13" s="1"/>
  <c r="E627" i="7"/>
  <c r="G628" i="7" s="1"/>
  <c r="C627" i="7"/>
  <c r="B627" i="7"/>
  <c r="B291" i="13" s="1"/>
  <c r="F626" i="7"/>
  <c r="E626" i="7"/>
  <c r="G627" i="7" s="1"/>
  <c r="C626" i="7"/>
  <c r="B626" i="7"/>
  <c r="B290" i="13" s="1"/>
  <c r="E625" i="7"/>
  <c r="C625" i="7"/>
  <c r="B625" i="7"/>
  <c r="G624" i="7"/>
  <c r="F624" i="7"/>
  <c r="E624" i="7"/>
  <c r="F625" i="7" s="1"/>
  <c r="C624" i="7"/>
  <c r="B624" i="7"/>
  <c r="B288" i="13" s="1"/>
  <c r="F623" i="7"/>
  <c r="E623" i="7"/>
  <c r="C623" i="7"/>
  <c r="B623" i="7"/>
  <c r="B287" i="13" s="1"/>
  <c r="F622" i="7"/>
  <c r="E622" i="7"/>
  <c r="G623" i="7" s="1"/>
  <c r="C622" i="7"/>
  <c r="B622" i="7"/>
  <c r="B286" i="13" s="1"/>
  <c r="E621" i="7"/>
  <c r="C621" i="7"/>
  <c r="B621" i="7"/>
  <c r="B285" i="13" s="1"/>
  <c r="G620" i="7"/>
  <c r="E620" i="7"/>
  <c r="F621" i="7" s="1"/>
  <c r="C620" i="7"/>
  <c r="B620" i="7"/>
  <c r="B284" i="13" s="1"/>
  <c r="E619" i="7"/>
  <c r="C619" i="7"/>
  <c r="B619" i="7"/>
  <c r="B283" i="13" s="1"/>
  <c r="F618" i="7"/>
  <c r="E618" i="7"/>
  <c r="C618" i="7"/>
  <c r="B618" i="7"/>
  <c r="B282" i="13" s="1"/>
  <c r="E617" i="7"/>
  <c r="C617" i="7"/>
  <c r="B617" i="7"/>
  <c r="B281" i="13" s="1"/>
  <c r="E616" i="7"/>
  <c r="F617" i="7" s="1"/>
  <c r="C616" i="7"/>
  <c r="B616" i="7"/>
  <c r="B280" i="13" s="1"/>
  <c r="E615" i="7"/>
  <c r="C615" i="7"/>
  <c r="B615" i="7"/>
  <c r="B279" i="13" s="1"/>
  <c r="F614" i="7"/>
  <c r="E614" i="7"/>
  <c r="C614" i="7"/>
  <c r="B614" i="7"/>
  <c r="B278" i="13" s="1"/>
  <c r="E613" i="7"/>
  <c r="C613" i="7"/>
  <c r="B613" i="7"/>
  <c r="E612" i="7"/>
  <c r="F613" i="7" s="1"/>
  <c r="C612" i="7"/>
  <c r="B612" i="7"/>
  <c r="B276" i="13" s="1"/>
  <c r="E611" i="7"/>
  <c r="G612" i="7" s="1"/>
  <c r="C611" i="7"/>
  <c r="B611" i="7"/>
  <c r="B275" i="13" s="1"/>
  <c r="F610" i="7"/>
  <c r="E610" i="7"/>
  <c r="G611" i="7" s="1"/>
  <c r="C610" i="7"/>
  <c r="B610" i="7"/>
  <c r="B274" i="13" s="1"/>
  <c r="E609" i="7"/>
  <c r="C609" i="7"/>
  <c r="B609" i="7"/>
  <c r="B273" i="13" s="1"/>
  <c r="G608" i="7"/>
  <c r="F608" i="7"/>
  <c r="E608" i="7"/>
  <c r="F609" i="7" s="1"/>
  <c r="C608" i="7"/>
  <c r="B608" i="7"/>
  <c r="B272" i="13" s="1"/>
  <c r="F607" i="7"/>
  <c r="E607" i="7"/>
  <c r="C607" i="7"/>
  <c r="B607" i="7"/>
  <c r="B271" i="13" s="1"/>
  <c r="F606" i="7"/>
  <c r="E606" i="7"/>
  <c r="G607" i="7" s="1"/>
  <c r="C606" i="7"/>
  <c r="B606" i="7"/>
  <c r="B270" i="13" s="1"/>
  <c r="E605" i="7"/>
  <c r="C605" i="7"/>
  <c r="B605" i="7"/>
  <c r="B269" i="13" s="1"/>
  <c r="G604" i="7"/>
  <c r="E604" i="7"/>
  <c r="F605" i="7" s="1"/>
  <c r="C604" i="7"/>
  <c r="B604" i="7"/>
  <c r="B268" i="13" s="1"/>
  <c r="E603" i="7"/>
  <c r="C603" i="7"/>
  <c r="B603" i="7"/>
  <c r="B267" i="13" s="1"/>
  <c r="F602" i="7"/>
  <c r="E602" i="7"/>
  <c r="C602" i="7"/>
  <c r="B602" i="7"/>
  <c r="B266" i="13" s="1"/>
  <c r="E601" i="7"/>
  <c r="C601" i="7"/>
  <c r="B601" i="7"/>
  <c r="E600" i="7"/>
  <c r="F601" i="7" s="1"/>
  <c r="C600" i="7"/>
  <c r="B600" i="7"/>
  <c r="B264" i="13" s="1"/>
  <c r="E599" i="7"/>
  <c r="C599" i="7"/>
  <c r="B599" i="7"/>
  <c r="B263" i="13" s="1"/>
  <c r="F598" i="7"/>
  <c r="E598" i="7"/>
  <c r="C598" i="7"/>
  <c r="B598" i="7"/>
  <c r="B262" i="13" s="1"/>
  <c r="E597" i="7"/>
  <c r="C597" i="7"/>
  <c r="B597" i="7"/>
  <c r="B261" i="13" s="1"/>
  <c r="E596" i="7"/>
  <c r="F597" i="7" s="1"/>
  <c r="C596" i="7"/>
  <c r="B596" i="7"/>
  <c r="B260" i="13" s="1"/>
  <c r="E595" i="7"/>
  <c r="G596" i="7" s="1"/>
  <c r="C595" i="7"/>
  <c r="B595" i="7"/>
  <c r="B259" i="13" s="1"/>
  <c r="F594" i="7"/>
  <c r="E594" i="7"/>
  <c r="G595" i="7" s="1"/>
  <c r="C594" i="7"/>
  <c r="B594" i="7"/>
  <c r="B258" i="13" s="1"/>
  <c r="E593" i="7"/>
  <c r="C593" i="7"/>
  <c r="B593" i="7"/>
  <c r="B257" i="13" s="1"/>
  <c r="G592" i="7"/>
  <c r="F592" i="7"/>
  <c r="E592" i="7"/>
  <c r="F593" i="7" s="1"/>
  <c r="C592" i="7"/>
  <c r="B592" i="7"/>
  <c r="B256" i="13" s="1"/>
  <c r="F591" i="7"/>
  <c r="E591" i="7"/>
  <c r="C591" i="7"/>
  <c r="B591" i="7"/>
  <c r="B255" i="13" s="1"/>
  <c r="F590" i="7"/>
  <c r="E590" i="7"/>
  <c r="G591" i="7" s="1"/>
  <c r="C590" i="7"/>
  <c r="B590" i="7"/>
  <c r="B254" i="13" s="1"/>
  <c r="E589" i="7"/>
  <c r="C589" i="7"/>
  <c r="B589" i="7"/>
  <c r="G588" i="7"/>
  <c r="E588" i="7"/>
  <c r="F589" i="7" s="1"/>
  <c r="C588" i="7"/>
  <c r="B588" i="7"/>
  <c r="B252" i="13" s="1"/>
  <c r="E587" i="7"/>
  <c r="C587" i="7"/>
  <c r="B587" i="7"/>
  <c r="B251" i="13" s="1"/>
  <c r="F586" i="7"/>
  <c r="E586" i="7"/>
  <c r="C586" i="7"/>
  <c r="B586" i="7"/>
  <c r="B250" i="13" s="1"/>
  <c r="E585" i="7"/>
  <c r="C585" i="7"/>
  <c r="B585" i="7"/>
  <c r="B249" i="13" s="1"/>
  <c r="E584" i="7"/>
  <c r="F585" i="7" s="1"/>
  <c r="C584" i="7"/>
  <c r="B584" i="7"/>
  <c r="B248" i="13" s="1"/>
  <c r="E583" i="7"/>
  <c r="C583" i="7"/>
  <c r="B583" i="7"/>
  <c r="B247" i="13" s="1"/>
  <c r="F582" i="7"/>
  <c r="E582" i="7"/>
  <c r="C582" i="7"/>
  <c r="B582" i="7"/>
  <c r="B246" i="13" s="1"/>
  <c r="E581" i="7"/>
  <c r="C581" i="7"/>
  <c r="B581" i="7"/>
  <c r="B245" i="13" s="1"/>
  <c r="E580" i="7"/>
  <c r="F581" i="7" s="1"/>
  <c r="C580" i="7"/>
  <c r="B580" i="7"/>
  <c r="B244" i="13" s="1"/>
  <c r="E579" i="7"/>
  <c r="G580" i="7" s="1"/>
  <c r="C579" i="7"/>
  <c r="B579" i="7"/>
  <c r="B243" i="13" s="1"/>
  <c r="F578" i="7"/>
  <c r="E578" i="7"/>
  <c r="G579" i="7" s="1"/>
  <c r="C578" i="7"/>
  <c r="B578" i="7"/>
  <c r="B242" i="13" s="1"/>
  <c r="E577" i="7"/>
  <c r="C577" i="7"/>
  <c r="B577" i="7"/>
  <c r="G576" i="7"/>
  <c r="F576" i="7"/>
  <c r="E576" i="7"/>
  <c r="F577" i="7" s="1"/>
  <c r="C576" i="7"/>
  <c r="B576" i="7"/>
  <c r="B240" i="13" s="1"/>
  <c r="F575" i="7"/>
  <c r="E575" i="7"/>
  <c r="C575" i="7"/>
  <c r="B575" i="7"/>
  <c r="B239" i="13" s="1"/>
  <c r="F574" i="7"/>
  <c r="E574" i="7"/>
  <c r="G575" i="7" s="1"/>
  <c r="C574" i="7"/>
  <c r="B574" i="7"/>
  <c r="B238" i="13" s="1"/>
  <c r="E573" i="7"/>
  <c r="C573" i="7"/>
  <c r="B573" i="7"/>
  <c r="B237" i="13" s="1"/>
  <c r="G572" i="7"/>
  <c r="E572" i="7"/>
  <c r="F573" i="7" s="1"/>
  <c r="C572" i="7"/>
  <c r="B572" i="7"/>
  <c r="B236" i="13" s="1"/>
  <c r="E571" i="7"/>
  <c r="C571" i="7"/>
  <c r="B571" i="7"/>
  <c r="B235" i="13" s="1"/>
  <c r="F570" i="7"/>
  <c r="E570" i="7"/>
  <c r="C570" i="7"/>
  <c r="B570" i="7"/>
  <c r="B234" i="13" s="1"/>
  <c r="E569" i="7"/>
  <c r="C569" i="7"/>
  <c r="B569" i="7"/>
  <c r="B233" i="13" s="1"/>
  <c r="E568" i="7"/>
  <c r="F569" i="7" s="1"/>
  <c r="C568" i="7"/>
  <c r="B568" i="7"/>
  <c r="B232" i="13" s="1"/>
  <c r="E567" i="7"/>
  <c r="C567" i="7"/>
  <c r="B567" i="7"/>
  <c r="B231" i="13" s="1"/>
  <c r="F566" i="7"/>
  <c r="E566" i="7"/>
  <c r="C566" i="7"/>
  <c r="B566" i="7"/>
  <c r="B230" i="13" s="1"/>
  <c r="E565" i="7"/>
  <c r="C565" i="7"/>
  <c r="B565" i="7"/>
  <c r="E564" i="7"/>
  <c r="F565" i="7" s="1"/>
  <c r="C564" i="7"/>
  <c r="B564" i="7"/>
  <c r="B228" i="13" s="1"/>
  <c r="E563" i="7"/>
  <c r="G564" i="7" s="1"/>
  <c r="C563" i="7"/>
  <c r="B563" i="7"/>
  <c r="B227" i="13" s="1"/>
  <c r="F562" i="7"/>
  <c r="E562" i="7"/>
  <c r="G563" i="7" s="1"/>
  <c r="C562" i="7"/>
  <c r="B562" i="7"/>
  <c r="B226" i="13" s="1"/>
  <c r="E561" i="7"/>
  <c r="C561" i="7"/>
  <c r="B561" i="7"/>
  <c r="B225" i="13" s="1"/>
  <c r="G560" i="7"/>
  <c r="F560" i="7"/>
  <c r="E560" i="7"/>
  <c r="F561" i="7" s="1"/>
  <c r="C560" i="7"/>
  <c r="B560" i="7"/>
  <c r="B224" i="13" s="1"/>
  <c r="F559" i="7"/>
  <c r="E559" i="7"/>
  <c r="C559" i="7"/>
  <c r="B559" i="7"/>
  <c r="B223" i="13" s="1"/>
  <c r="F558" i="7"/>
  <c r="E558" i="7"/>
  <c r="G559" i="7" s="1"/>
  <c r="C558" i="7"/>
  <c r="B558" i="7"/>
  <c r="B222" i="13" s="1"/>
  <c r="E557" i="7"/>
  <c r="C557" i="7"/>
  <c r="B557" i="7"/>
  <c r="B221" i="13" s="1"/>
  <c r="G556" i="7"/>
  <c r="E556" i="7"/>
  <c r="F557" i="7" s="1"/>
  <c r="C556" i="7"/>
  <c r="B556" i="7"/>
  <c r="B220" i="13" s="1"/>
  <c r="E555" i="7"/>
  <c r="C555" i="7"/>
  <c r="B555" i="7"/>
  <c r="B219" i="13" s="1"/>
  <c r="F554" i="7"/>
  <c r="E554" i="7"/>
  <c r="C554" i="7"/>
  <c r="B554" i="7"/>
  <c r="B218" i="13" s="1"/>
  <c r="C553" i="7"/>
  <c r="B553" i="7"/>
  <c r="G552" i="7"/>
  <c r="E552" i="7"/>
  <c r="C552" i="7"/>
  <c r="B552" i="7"/>
  <c r="B216" i="13" s="1"/>
  <c r="E551" i="7"/>
  <c r="C551" i="7"/>
  <c r="B551" i="7"/>
  <c r="B215" i="13" s="1"/>
  <c r="E550" i="7"/>
  <c r="F550" i="7" s="1"/>
  <c r="C550" i="7"/>
  <c r="B550" i="7"/>
  <c r="B214" i="13" s="1"/>
  <c r="H549" i="7"/>
  <c r="E549" i="7"/>
  <c r="C549" i="7"/>
  <c r="B549" i="7"/>
  <c r="B213" i="13" s="1"/>
  <c r="G548" i="7"/>
  <c r="E548" i="7"/>
  <c r="G549" i="7" s="1"/>
  <c r="C548" i="7"/>
  <c r="B548" i="7"/>
  <c r="B212" i="13" s="1"/>
  <c r="E547" i="7"/>
  <c r="C547" i="7"/>
  <c r="B547" i="7"/>
  <c r="B211" i="13" s="1"/>
  <c r="E546" i="7"/>
  <c r="F546" i="7" s="1"/>
  <c r="C546" i="7"/>
  <c r="B546" i="7"/>
  <c r="B210" i="13" s="1"/>
  <c r="H545" i="7"/>
  <c r="E545" i="7"/>
  <c r="C545" i="7"/>
  <c r="B545" i="7"/>
  <c r="B209" i="13" s="1"/>
  <c r="G544" i="7"/>
  <c r="E544" i="7"/>
  <c r="G545" i="7" s="1"/>
  <c r="C544" i="7"/>
  <c r="B544" i="7"/>
  <c r="B208" i="13" s="1"/>
  <c r="E543" i="7"/>
  <c r="C543" i="7"/>
  <c r="B543" i="7"/>
  <c r="B207" i="13" s="1"/>
  <c r="E542" i="7"/>
  <c r="F542" i="7" s="1"/>
  <c r="C542" i="7"/>
  <c r="B542" i="7"/>
  <c r="B206" i="13" s="1"/>
  <c r="H541" i="7"/>
  <c r="E541" i="7"/>
  <c r="C541" i="7"/>
  <c r="B541" i="7"/>
  <c r="G540" i="7"/>
  <c r="E540" i="7"/>
  <c r="G541" i="7" s="1"/>
  <c r="C540" i="7"/>
  <c r="B540" i="7"/>
  <c r="B204" i="13" s="1"/>
  <c r="E539" i="7"/>
  <c r="C539" i="7"/>
  <c r="B539" i="7"/>
  <c r="B203" i="13" s="1"/>
  <c r="E538" i="7"/>
  <c r="F538" i="7" s="1"/>
  <c r="C538" i="7"/>
  <c r="B538" i="7"/>
  <c r="B202" i="13" s="1"/>
  <c r="H537" i="7"/>
  <c r="E537" i="7"/>
  <c r="C537" i="7"/>
  <c r="B537" i="7"/>
  <c r="B201" i="13" s="1"/>
  <c r="G536" i="7"/>
  <c r="E536" i="7"/>
  <c r="G537" i="7" s="1"/>
  <c r="C536" i="7"/>
  <c r="B536" i="7"/>
  <c r="B200" i="13" s="1"/>
  <c r="E535" i="7"/>
  <c r="C535" i="7"/>
  <c r="B535" i="7"/>
  <c r="B199" i="13" s="1"/>
  <c r="E534" i="7"/>
  <c r="F534" i="7" s="1"/>
  <c r="C534" i="7"/>
  <c r="B534" i="7"/>
  <c r="B198" i="13" s="1"/>
  <c r="H533" i="7"/>
  <c r="E533" i="7"/>
  <c r="C533" i="7"/>
  <c r="B533" i="7"/>
  <c r="B197" i="13" s="1"/>
  <c r="G532" i="7"/>
  <c r="E532" i="7"/>
  <c r="G533" i="7" s="1"/>
  <c r="C532" i="7"/>
  <c r="B532" i="7"/>
  <c r="B196" i="13" s="1"/>
  <c r="E531" i="7"/>
  <c r="C531" i="7"/>
  <c r="B531" i="7"/>
  <c r="B195" i="13" s="1"/>
  <c r="E530" i="7"/>
  <c r="F530" i="7" s="1"/>
  <c r="C530" i="7"/>
  <c r="B530" i="7"/>
  <c r="B194" i="13" s="1"/>
  <c r="H529" i="7"/>
  <c r="E529" i="7"/>
  <c r="C529" i="7"/>
  <c r="B529" i="7"/>
  <c r="G528" i="7"/>
  <c r="E528" i="7"/>
  <c r="G529" i="7" s="1"/>
  <c r="C528" i="7"/>
  <c r="B528" i="7"/>
  <c r="B192" i="13" s="1"/>
  <c r="E527" i="7"/>
  <c r="C527" i="7"/>
  <c r="B527" i="7"/>
  <c r="B191" i="13" s="1"/>
  <c r="E526" i="7"/>
  <c r="F526" i="7" s="1"/>
  <c r="C526" i="7"/>
  <c r="B526" i="7"/>
  <c r="B190" i="13" s="1"/>
  <c r="H525" i="7"/>
  <c r="E525" i="7"/>
  <c r="C525" i="7"/>
  <c r="B525" i="7"/>
  <c r="B189" i="13" s="1"/>
  <c r="G524" i="7"/>
  <c r="E524" i="7"/>
  <c r="G525" i="7" s="1"/>
  <c r="C524" i="7"/>
  <c r="B524" i="7"/>
  <c r="B188" i="13" s="1"/>
  <c r="E523" i="7"/>
  <c r="C523" i="7"/>
  <c r="B523" i="7"/>
  <c r="B187" i="13" s="1"/>
  <c r="E522" i="7"/>
  <c r="F522" i="7" s="1"/>
  <c r="C522" i="7"/>
  <c r="B522" i="7"/>
  <c r="B186" i="13" s="1"/>
  <c r="H521" i="7"/>
  <c r="E521" i="7"/>
  <c r="C521" i="7"/>
  <c r="B521" i="7"/>
  <c r="B185" i="13" s="1"/>
  <c r="G520" i="7"/>
  <c r="E520" i="7"/>
  <c r="G521" i="7" s="1"/>
  <c r="C520" i="7"/>
  <c r="B520" i="7"/>
  <c r="B184" i="13" s="1"/>
  <c r="E519" i="7"/>
  <c r="C519" i="7"/>
  <c r="B519" i="7"/>
  <c r="B183" i="13" s="1"/>
  <c r="E518" i="7"/>
  <c r="F518" i="7" s="1"/>
  <c r="C518" i="7"/>
  <c r="B518" i="7"/>
  <c r="B182" i="13" s="1"/>
  <c r="H517" i="7"/>
  <c r="E517" i="7"/>
  <c r="C517" i="7"/>
  <c r="B517" i="7"/>
  <c r="G516" i="7"/>
  <c r="E516" i="7"/>
  <c r="G517" i="7" s="1"/>
  <c r="C516" i="7"/>
  <c r="B516" i="7"/>
  <c r="B180" i="13" s="1"/>
  <c r="E515" i="7"/>
  <c r="C515" i="7"/>
  <c r="B515" i="7"/>
  <c r="B179" i="13" s="1"/>
  <c r="E514" i="7"/>
  <c r="F514" i="7" s="1"/>
  <c r="C514" i="7"/>
  <c r="B514" i="7"/>
  <c r="B178" i="13" s="1"/>
  <c r="H513" i="7"/>
  <c r="E513" i="7"/>
  <c r="C513" i="7"/>
  <c r="B513" i="7"/>
  <c r="B177" i="13" s="1"/>
  <c r="G512" i="7"/>
  <c r="E512" i="7"/>
  <c r="G513" i="7" s="1"/>
  <c r="C512" i="7"/>
  <c r="B512" i="7"/>
  <c r="B176" i="13" s="1"/>
  <c r="E511" i="7"/>
  <c r="C511" i="7"/>
  <c r="B511" i="7"/>
  <c r="B175" i="13" s="1"/>
  <c r="E510" i="7"/>
  <c r="F510" i="7" s="1"/>
  <c r="C510" i="7"/>
  <c r="B510" i="7"/>
  <c r="B174" i="13" s="1"/>
  <c r="H509" i="7"/>
  <c r="E509" i="7"/>
  <c r="C509" i="7"/>
  <c r="B509" i="7"/>
  <c r="B173" i="13" s="1"/>
  <c r="G508" i="7"/>
  <c r="E508" i="7"/>
  <c r="G509" i="7" s="1"/>
  <c r="C508" i="7"/>
  <c r="B508" i="7"/>
  <c r="B172" i="13" s="1"/>
  <c r="E507" i="7"/>
  <c r="C507" i="7"/>
  <c r="B507" i="7"/>
  <c r="B171" i="13" s="1"/>
  <c r="E506" i="7"/>
  <c r="F506" i="7" s="1"/>
  <c r="C506" i="7"/>
  <c r="B506" i="7"/>
  <c r="B170" i="13" s="1"/>
  <c r="H505" i="7"/>
  <c r="E505" i="7"/>
  <c r="C505" i="7"/>
  <c r="B505" i="7"/>
  <c r="G504" i="7"/>
  <c r="E504" i="7"/>
  <c r="G505" i="7" s="1"/>
  <c r="C504" i="7"/>
  <c r="B504" i="7"/>
  <c r="B168" i="13" s="1"/>
  <c r="E503" i="7"/>
  <c r="C503" i="7"/>
  <c r="B503" i="7"/>
  <c r="B167" i="13" s="1"/>
  <c r="E502" i="7"/>
  <c r="F502" i="7" s="1"/>
  <c r="C502" i="7"/>
  <c r="B502" i="7"/>
  <c r="B166" i="13" s="1"/>
  <c r="H501" i="7"/>
  <c r="E501" i="7"/>
  <c r="C501" i="7"/>
  <c r="B501" i="7"/>
  <c r="B165" i="13" s="1"/>
  <c r="G500" i="7"/>
  <c r="E500" i="7"/>
  <c r="G501" i="7" s="1"/>
  <c r="C500" i="7"/>
  <c r="B500" i="7"/>
  <c r="B164" i="13" s="1"/>
  <c r="E499" i="7"/>
  <c r="C499" i="7"/>
  <c r="B499" i="7"/>
  <c r="B163" i="13" s="1"/>
  <c r="E498" i="7"/>
  <c r="F498" i="7" s="1"/>
  <c r="C498" i="7"/>
  <c r="B498" i="7"/>
  <c r="B162" i="13" s="1"/>
  <c r="H497" i="7"/>
  <c r="E497" i="7"/>
  <c r="C497" i="7"/>
  <c r="B497" i="7"/>
  <c r="B161" i="13" s="1"/>
  <c r="G496" i="7"/>
  <c r="E496" i="7"/>
  <c r="G497" i="7" s="1"/>
  <c r="C496" i="7"/>
  <c r="B496" i="7"/>
  <c r="B160" i="13" s="1"/>
  <c r="E495" i="7"/>
  <c r="C495" i="7"/>
  <c r="B495" i="7"/>
  <c r="B159" i="13" s="1"/>
  <c r="E494" i="7"/>
  <c r="F494" i="7" s="1"/>
  <c r="C494" i="7"/>
  <c r="B494" i="7"/>
  <c r="B158" i="13" s="1"/>
  <c r="H493" i="7"/>
  <c r="E493" i="7"/>
  <c r="C493" i="7"/>
  <c r="B493" i="7"/>
  <c r="G492" i="7"/>
  <c r="E492" i="7"/>
  <c r="G493" i="7" s="1"/>
  <c r="C492" i="7"/>
  <c r="B492" i="7"/>
  <c r="B156" i="13" s="1"/>
  <c r="E491" i="7"/>
  <c r="C491" i="7"/>
  <c r="B491" i="7"/>
  <c r="B155" i="13" s="1"/>
  <c r="E490" i="7"/>
  <c r="F490" i="7" s="1"/>
  <c r="C490" i="7"/>
  <c r="B490" i="7"/>
  <c r="B154" i="13" s="1"/>
  <c r="H489" i="7"/>
  <c r="E489" i="7"/>
  <c r="C489" i="7"/>
  <c r="B489" i="7"/>
  <c r="B153" i="13" s="1"/>
  <c r="G488" i="7"/>
  <c r="E488" i="7"/>
  <c r="G489" i="7" s="1"/>
  <c r="C488" i="7"/>
  <c r="B488" i="7"/>
  <c r="B152" i="13" s="1"/>
  <c r="E487" i="7"/>
  <c r="C487" i="7"/>
  <c r="B487" i="7"/>
  <c r="B151" i="13" s="1"/>
  <c r="E486" i="7"/>
  <c r="F486" i="7" s="1"/>
  <c r="C486" i="7"/>
  <c r="B486" i="7"/>
  <c r="B150" i="13" s="1"/>
  <c r="H485" i="7"/>
  <c r="E485" i="7"/>
  <c r="C485" i="7"/>
  <c r="B485" i="7"/>
  <c r="B149" i="13" s="1"/>
  <c r="G484" i="7"/>
  <c r="E484" i="7"/>
  <c r="G485" i="7" s="1"/>
  <c r="C484" i="7"/>
  <c r="B484" i="7"/>
  <c r="B148" i="13" s="1"/>
  <c r="E483" i="7"/>
  <c r="C483" i="7"/>
  <c r="B483" i="7"/>
  <c r="B147" i="13" s="1"/>
  <c r="E482" i="7"/>
  <c r="F482" i="7" s="1"/>
  <c r="C482" i="7"/>
  <c r="B482" i="7"/>
  <c r="B146" i="13" s="1"/>
  <c r="H481" i="7"/>
  <c r="E481" i="7"/>
  <c r="C481" i="7"/>
  <c r="B481" i="7"/>
  <c r="G480" i="7"/>
  <c r="E480" i="7"/>
  <c r="G481" i="7" s="1"/>
  <c r="C480" i="7"/>
  <c r="B480" i="7"/>
  <c r="B144" i="13" s="1"/>
  <c r="E479" i="7"/>
  <c r="C479" i="7"/>
  <c r="C2" i="6" s="1"/>
  <c r="B479" i="7"/>
  <c r="B143" i="13" s="1"/>
  <c r="E478" i="7"/>
  <c r="F478" i="7" s="1"/>
  <c r="C478" i="7"/>
  <c r="B478" i="7"/>
  <c r="B142" i="13" s="1"/>
  <c r="H477" i="7"/>
  <c r="E477" i="7"/>
  <c r="C477" i="7"/>
  <c r="B477" i="7"/>
  <c r="B141" i="13" s="1"/>
  <c r="G476" i="7"/>
  <c r="E476" i="7"/>
  <c r="G477" i="7" s="1"/>
  <c r="C476" i="7"/>
  <c r="B476" i="7"/>
  <c r="B140" i="13" s="1"/>
  <c r="E475" i="7"/>
  <c r="C475" i="7"/>
  <c r="B475" i="7"/>
  <c r="B139" i="13" s="1"/>
  <c r="E474" i="7"/>
  <c r="F474" i="7" s="1"/>
  <c r="C474" i="7"/>
  <c r="B474" i="7"/>
  <c r="B138" i="13" s="1"/>
  <c r="H473" i="7"/>
  <c r="E473" i="7"/>
  <c r="C473" i="7"/>
  <c r="B473" i="7"/>
  <c r="B137" i="13" s="1"/>
  <c r="G472" i="7"/>
  <c r="E472" i="7"/>
  <c r="G473" i="7" s="1"/>
  <c r="C472" i="7"/>
  <c r="B472" i="7"/>
  <c r="B136" i="13" s="1"/>
  <c r="E471" i="7"/>
  <c r="C471" i="7"/>
  <c r="B471" i="7"/>
  <c r="B135" i="13" s="1"/>
  <c r="E470" i="7"/>
  <c r="F470" i="7" s="1"/>
  <c r="C470" i="7"/>
  <c r="B470" i="7"/>
  <c r="B134" i="13" s="1"/>
  <c r="H469" i="7"/>
  <c r="E469" i="7"/>
  <c r="C469" i="7"/>
  <c r="B469" i="7"/>
  <c r="G468" i="7"/>
  <c r="E468" i="7"/>
  <c r="G469" i="7" s="1"/>
  <c r="C468" i="7"/>
  <c r="B468" i="7"/>
  <c r="B132" i="13" s="1"/>
  <c r="E467" i="7"/>
  <c r="C467" i="7"/>
  <c r="B467" i="7"/>
  <c r="B131" i="13" s="1"/>
  <c r="E466" i="7"/>
  <c r="F466" i="7" s="1"/>
  <c r="C466" i="7"/>
  <c r="B466" i="7"/>
  <c r="B130" i="13" s="1"/>
  <c r="H465" i="7"/>
  <c r="E465" i="7"/>
  <c r="C465" i="7"/>
  <c r="B465" i="7"/>
  <c r="B129" i="13" s="1"/>
  <c r="G464" i="7"/>
  <c r="E464" i="7"/>
  <c r="G465" i="7" s="1"/>
  <c r="C464" i="7"/>
  <c r="B464" i="7"/>
  <c r="B128" i="13" s="1"/>
  <c r="E463" i="7"/>
  <c r="C463" i="7"/>
  <c r="B463" i="7"/>
  <c r="B127" i="13" s="1"/>
  <c r="E462" i="7"/>
  <c r="F462" i="7" s="1"/>
  <c r="C462" i="7"/>
  <c r="B462" i="7"/>
  <c r="B126" i="13" s="1"/>
  <c r="H461" i="7"/>
  <c r="E461" i="7"/>
  <c r="C461" i="7"/>
  <c r="B461" i="7"/>
  <c r="B125" i="13" s="1"/>
  <c r="G460" i="7"/>
  <c r="E460" i="7"/>
  <c r="G461" i="7" s="1"/>
  <c r="C460" i="7"/>
  <c r="B460" i="7"/>
  <c r="B124" i="13" s="1"/>
  <c r="E459" i="7"/>
  <c r="C459" i="7"/>
  <c r="B459" i="7"/>
  <c r="B123" i="13" s="1"/>
  <c r="E458" i="7"/>
  <c r="F458" i="7" s="1"/>
  <c r="C458" i="7"/>
  <c r="B458" i="7"/>
  <c r="B122" i="13" s="1"/>
  <c r="H457" i="7"/>
  <c r="E457" i="7"/>
  <c r="C457" i="7"/>
  <c r="B457" i="7"/>
  <c r="G456" i="7"/>
  <c r="E456" i="7"/>
  <c r="G457" i="7" s="1"/>
  <c r="C456" i="7"/>
  <c r="B456" i="7"/>
  <c r="B120" i="13" s="1"/>
  <c r="E455" i="7"/>
  <c r="C455" i="7"/>
  <c r="B455" i="7"/>
  <c r="B119" i="13" s="1"/>
  <c r="E454" i="7"/>
  <c r="F454" i="7" s="1"/>
  <c r="C454" i="7"/>
  <c r="B454" i="7"/>
  <c r="B118" i="13" s="1"/>
  <c r="H453" i="7"/>
  <c r="E453" i="7"/>
  <c r="C453" i="7"/>
  <c r="B453" i="7"/>
  <c r="B117" i="13" s="1"/>
  <c r="G452" i="7"/>
  <c r="E452" i="7"/>
  <c r="G453" i="7" s="1"/>
  <c r="C452" i="7"/>
  <c r="B452" i="7"/>
  <c r="B116" i="13" s="1"/>
  <c r="E451" i="7"/>
  <c r="C451" i="7"/>
  <c r="B451" i="7"/>
  <c r="B115" i="13" s="1"/>
  <c r="E450" i="7"/>
  <c r="F450" i="7" s="1"/>
  <c r="C450" i="7"/>
  <c r="B450" i="7"/>
  <c r="B114" i="13" s="1"/>
  <c r="H449" i="7"/>
  <c r="E449" i="7"/>
  <c r="C449" i="7"/>
  <c r="B449" i="7"/>
  <c r="B113" i="13" s="1"/>
  <c r="G448" i="7"/>
  <c r="E448" i="7"/>
  <c r="G449" i="7" s="1"/>
  <c r="C448" i="7"/>
  <c r="B448" i="7"/>
  <c r="B112" i="13" s="1"/>
  <c r="E447" i="7"/>
  <c r="C447" i="7"/>
  <c r="B447" i="7"/>
  <c r="B111" i="13" s="1"/>
  <c r="E446" i="7"/>
  <c r="F446" i="7" s="1"/>
  <c r="C446" i="7"/>
  <c r="B446" i="7"/>
  <c r="B110" i="13" s="1"/>
  <c r="H445" i="7"/>
  <c r="E445" i="7"/>
  <c r="C445" i="7"/>
  <c r="B445" i="7"/>
  <c r="G444" i="7"/>
  <c r="E444" i="7"/>
  <c r="G445" i="7" s="1"/>
  <c r="C444" i="7"/>
  <c r="B444" i="7"/>
  <c r="B108" i="13" s="1"/>
  <c r="E443" i="7"/>
  <c r="C443" i="7"/>
  <c r="B443" i="7"/>
  <c r="B107" i="13" s="1"/>
  <c r="E442" i="7"/>
  <c r="F442" i="7" s="1"/>
  <c r="C442" i="7"/>
  <c r="B442" i="7"/>
  <c r="B106" i="13" s="1"/>
  <c r="H441" i="7"/>
  <c r="E441" i="7"/>
  <c r="C441" i="7"/>
  <c r="B441" i="7"/>
  <c r="B105" i="13" s="1"/>
  <c r="G440" i="7"/>
  <c r="E440" i="7"/>
  <c r="G441" i="7" s="1"/>
  <c r="C440" i="7"/>
  <c r="B440" i="7"/>
  <c r="B104" i="13" s="1"/>
  <c r="E439" i="7"/>
  <c r="C439" i="7"/>
  <c r="B439" i="7"/>
  <c r="B103" i="13" s="1"/>
  <c r="E438" i="7"/>
  <c r="F438" i="7" s="1"/>
  <c r="C438" i="7"/>
  <c r="B438" i="7"/>
  <c r="B102" i="13" s="1"/>
  <c r="H437" i="7"/>
  <c r="E437" i="7"/>
  <c r="C437" i="7"/>
  <c r="B437" i="7"/>
  <c r="B101" i="13" s="1"/>
  <c r="G436" i="7"/>
  <c r="E436" i="7"/>
  <c r="G437" i="7" s="1"/>
  <c r="C436" i="7"/>
  <c r="B436" i="7"/>
  <c r="B100" i="13" s="1"/>
  <c r="E435" i="7"/>
  <c r="C435" i="7"/>
  <c r="B435" i="7"/>
  <c r="B99" i="13" s="1"/>
  <c r="E434" i="7"/>
  <c r="F434" i="7" s="1"/>
  <c r="C434" i="7"/>
  <c r="B434" i="7"/>
  <c r="B98" i="13" s="1"/>
  <c r="E433" i="7"/>
  <c r="C433" i="7"/>
  <c r="B433" i="7"/>
  <c r="G432" i="7"/>
  <c r="E432" i="7"/>
  <c r="G433" i="7" s="1"/>
  <c r="C432" i="7"/>
  <c r="B432" i="7"/>
  <c r="B96" i="13" s="1"/>
  <c r="E431" i="7"/>
  <c r="C431" i="7"/>
  <c r="B431" i="7"/>
  <c r="B95" i="13" s="1"/>
  <c r="E430" i="7"/>
  <c r="F430" i="7" s="1"/>
  <c r="C430" i="7"/>
  <c r="B430" i="7"/>
  <c r="B94" i="13" s="1"/>
  <c r="E429" i="7"/>
  <c r="C429" i="7"/>
  <c r="B429" i="7"/>
  <c r="B93" i="13" s="1"/>
  <c r="G428" i="7"/>
  <c r="E428" i="7"/>
  <c r="G429" i="7" s="1"/>
  <c r="C428" i="7"/>
  <c r="B428" i="7"/>
  <c r="B92" i="13" s="1"/>
  <c r="E427" i="7"/>
  <c r="C427" i="7"/>
  <c r="B427" i="7"/>
  <c r="B91" i="13" s="1"/>
  <c r="E426" i="7"/>
  <c r="F426" i="7" s="1"/>
  <c r="C426" i="7"/>
  <c r="B426" i="7"/>
  <c r="B90" i="13" s="1"/>
  <c r="E425" i="7"/>
  <c r="C425" i="7"/>
  <c r="B425" i="7"/>
  <c r="B89" i="13" s="1"/>
  <c r="G424" i="7"/>
  <c r="E424" i="7"/>
  <c r="C424" i="7"/>
  <c r="B424" i="7"/>
  <c r="B88" i="13" s="1"/>
  <c r="E423" i="7"/>
  <c r="C423" i="7"/>
  <c r="B423" i="7"/>
  <c r="B87" i="13" s="1"/>
  <c r="E422" i="7"/>
  <c r="C422" i="7"/>
  <c r="B422" i="7"/>
  <c r="B86" i="13" s="1"/>
  <c r="E421" i="7"/>
  <c r="C421" i="7"/>
  <c r="B421" i="7"/>
  <c r="E420" i="7"/>
  <c r="C420" i="7"/>
  <c r="B420" i="7"/>
  <c r="B84" i="13" s="1"/>
  <c r="G419" i="7"/>
  <c r="E419" i="7"/>
  <c r="C419" i="7"/>
  <c r="B419" i="7"/>
  <c r="B83" i="13" s="1"/>
  <c r="E418" i="7"/>
  <c r="C418" i="7"/>
  <c r="B418" i="7"/>
  <c r="B82" i="13" s="1"/>
  <c r="G417" i="7"/>
  <c r="E417" i="7"/>
  <c r="C417" i="7"/>
  <c r="B417" i="7"/>
  <c r="B81" i="13" s="1"/>
  <c r="E416" i="7"/>
  <c r="C416" i="7"/>
  <c r="B416" i="7"/>
  <c r="B80" i="13" s="1"/>
  <c r="E415" i="7"/>
  <c r="C415" i="7"/>
  <c r="B415" i="7"/>
  <c r="B79" i="13" s="1"/>
  <c r="E414" i="7"/>
  <c r="C414" i="7"/>
  <c r="B414" i="7"/>
  <c r="B78" i="13" s="1"/>
  <c r="G413" i="7"/>
  <c r="E413" i="7"/>
  <c r="C413" i="7"/>
  <c r="B413" i="7"/>
  <c r="B77" i="13" s="1"/>
  <c r="G412" i="7"/>
  <c r="F412" i="7"/>
  <c r="E412" i="7"/>
  <c r="C412" i="7"/>
  <c r="B412" i="7"/>
  <c r="B76" i="13" s="1"/>
  <c r="G411" i="7"/>
  <c r="E411" i="7"/>
  <c r="C411" i="7"/>
  <c r="B411" i="7"/>
  <c r="B75" i="13" s="1"/>
  <c r="E410" i="7"/>
  <c r="C410" i="7"/>
  <c r="B410" i="7"/>
  <c r="B74" i="13" s="1"/>
  <c r="G409" i="7"/>
  <c r="E409" i="7"/>
  <c r="C409" i="7"/>
  <c r="B409" i="7"/>
  <c r="E408" i="7"/>
  <c r="C408" i="7"/>
  <c r="B408" i="7"/>
  <c r="B72" i="13" s="1"/>
  <c r="E407" i="7"/>
  <c r="G408" i="7" s="1"/>
  <c r="C407" i="7"/>
  <c r="B407" i="7"/>
  <c r="B71" i="13" s="1"/>
  <c r="E406" i="7"/>
  <c r="C406" i="7"/>
  <c r="B406" i="7"/>
  <c r="B70" i="13" s="1"/>
  <c r="E405" i="7"/>
  <c r="C405" i="7"/>
  <c r="B405" i="7"/>
  <c r="B69" i="13" s="1"/>
  <c r="F404" i="7"/>
  <c r="E404" i="7"/>
  <c r="C404" i="7"/>
  <c r="B404" i="7"/>
  <c r="B68" i="13" s="1"/>
  <c r="E403" i="7"/>
  <c r="C403" i="7"/>
  <c r="B403" i="7"/>
  <c r="B67" i="13" s="1"/>
  <c r="E402" i="7"/>
  <c r="C402" i="7"/>
  <c r="B402" i="7"/>
  <c r="B66" i="13" s="1"/>
  <c r="E401" i="7"/>
  <c r="C401" i="7"/>
  <c r="B401" i="7"/>
  <c r="B65" i="13" s="1"/>
  <c r="E400" i="7"/>
  <c r="C400" i="7"/>
  <c r="B400" i="7"/>
  <c r="B64" i="13" s="1"/>
  <c r="E399" i="7"/>
  <c r="C399" i="7"/>
  <c r="B399" i="7"/>
  <c r="B63" i="13" s="1"/>
  <c r="E398" i="7"/>
  <c r="C398" i="7"/>
  <c r="B398" i="7"/>
  <c r="B62" i="13" s="1"/>
  <c r="G397" i="7"/>
  <c r="E397" i="7"/>
  <c r="C397" i="7"/>
  <c r="B397" i="7"/>
  <c r="F396" i="7"/>
  <c r="E396" i="7"/>
  <c r="C396" i="7"/>
  <c r="B396" i="7"/>
  <c r="B60" i="13" s="1"/>
  <c r="E395" i="7"/>
  <c r="C395" i="7"/>
  <c r="B395" i="7"/>
  <c r="B59" i="13" s="1"/>
  <c r="E394" i="7"/>
  <c r="H405" i="7" s="1"/>
  <c r="C394" i="7"/>
  <c r="B394" i="7"/>
  <c r="B58" i="13" s="1"/>
  <c r="E393" i="7"/>
  <c r="C393" i="7"/>
  <c r="B393" i="7"/>
  <c r="B57" i="13" s="1"/>
  <c r="G392" i="7"/>
  <c r="E392" i="7"/>
  <c r="C392" i="7"/>
  <c r="B392" i="7"/>
  <c r="B56" i="13" s="1"/>
  <c r="E391" i="7"/>
  <c r="C391" i="7"/>
  <c r="B391" i="7"/>
  <c r="B55" i="13" s="1"/>
  <c r="E390" i="7"/>
  <c r="C390" i="7"/>
  <c r="B390" i="7"/>
  <c r="B54" i="13" s="1"/>
  <c r="E389" i="7"/>
  <c r="C389" i="7"/>
  <c r="B389" i="7"/>
  <c r="B53" i="13" s="1"/>
  <c r="E388" i="7"/>
  <c r="C388" i="7"/>
  <c r="B388" i="7"/>
  <c r="B52" i="13" s="1"/>
  <c r="G387" i="7"/>
  <c r="E387" i="7"/>
  <c r="C387" i="7"/>
  <c r="B387" i="7"/>
  <c r="B51" i="13" s="1"/>
  <c r="E386" i="7"/>
  <c r="C386" i="7"/>
  <c r="B386" i="7"/>
  <c r="B50" i="13" s="1"/>
  <c r="E385" i="7"/>
  <c r="C385" i="7"/>
  <c r="B385" i="7"/>
  <c r="E384" i="7"/>
  <c r="D384" i="7"/>
  <c r="C59" i="13" s="1"/>
  <c r="C384" i="7"/>
  <c r="B384" i="7"/>
  <c r="B48" i="13" s="1"/>
  <c r="D383" i="7"/>
  <c r="C58" i="13" s="1"/>
  <c r="C383" i="7"/>
  <c r="B383" i="7"/>
  <c r="B47" i="13" s="1"/>
  <c r="D382" i="7"/>
  <c r="C382" i="7"/>
  <c r="B382" i="7"/>
  <c r="B46" i="13" s="1"/>
  <c r="D381" i="7"/>
  <c r="C381" i="7"/>
  <c r="B381" i="7"/>
  <c r="B45" i="13" s="1"/>
  <c r="E380" i="7"/>
  <c r="D380" i="7"/>
  <c r="C380" i="7"/>
  <c r="B380" i="7"/>
  <c r="B44" i="13" s="1"/>
  <c r="D379" i="7"/>
  <c r="C379" i="7"/>
  <c r="B379" i="7"/>
  <c r="B43" i="13" s="1"/>
  <c r="G378" i="7"/>
  <c r="E378" i="7"/>
  <c r="D378" i="7"/>
  <c r="C378" i="7"/>
  <c r="B378" i="7"/>
  <c r="B42" i="13" s="1"/>
  <c r="G377" i="7"/>
  <c r="E377" i="7"/>
  <c r="D377" i="7"/>
  <c r="C377" i="7"/>
  <c r="B377" i="7"/>
  <c r="B41" i="13" s="1"/>
  <c r="E376" i="7"/>
  <c r="D376" i="7"/>
  <c r="C376" i="7"/>
  <c r="B376" i="7"/>
  <c r="B40" i="13" s="1"/>
  <c r="E375" i="7"/>
  <c r="D375" i="7"/>
  <c r="C375" i="7"/>
  <c r="B375" i="7"/>
  <c r="B39" i="13" s="1"/>
  <c r="D374" i="7"/>
  <c r="C374" i="7"/>
  <c r="B374" i="7"/>
  <c r="B38" i="13" s="1"/>
  <c r="D373" i="7"/>
  <c r="C373" i="7"/>
  <c r="B373" i="7"/>
  <c r="E372" i="7"/>
  <c r="D372" i="7"/>
  <c r="C372" i="7"/>
  <c r="B372" i="7"/>
  <c r="B36" i="13" s="1"/>
  <c r="D371" i="7"/>
  <c r="C371" i="7"/>
  <c r="B371" i="7"/>
  <c r="B35" i="13" s="1"/>
  <c r="E370" i="7"/>
  <c r="D370" i="7"/>
  <c r="C370" i="7"/>
  <c r="B370" i="7"/>
  <c r="B34" i="13" s="1"/>
  <c r="E369" i="7"/>
  <c r="D369" i="7"/>
  <c r="C369" i="7"/>
  <c r="B369" i="7"/>
  <c r="B33" i="13" s="1"/>
  <c r="E368" i="7"/>
  <c r="D368" i="7"/>
  <c r="C368" i="7"/>
  <c r="B368" i="7"/>
  <c r="B32" i="13" s="1"/>
  <c r="E367" i="7"/>
  <c r="D367" i="7"/>
  <c r="C367" i="7"/>
  <c r="B367" i="7"/>
  <c r="B31" i="13" s="1"/>
  <c r="E366" i="7"/>
  <c r="D366" i="7"/>
  <c r="C366" i="7"/>
  <c r="B366" i="7"/>
  <c r="B30" i="13" s="1"/>
  <c r="D365" i="7"/>
  <c r="C365" i="7"/>
  <c r="B365" i="7"/>
  <c r="B29" i="13" s="1"/>
  <c r="E364" i="7"/>
  <c r="D364" i="7"/>
  <c r="C364" i="7"/>
  <c r="B364" i="7"/>
  <c r="B28" i="13" s="1"/>
  <c r="D363" i="7"/>
  <c r="C363" i="7"/>
  <c r="B363" i="7"/>
  <c r="B27" i="13" s="1"/>
  <c r="E362" i="7"/>
  <c r="D362" i="7"/>
  <c r="C362" i="7"/>
  <c r="B362" i="7"/>
  <c r="B26" i="13" s="1"/>
  <c r="F361" i="7"/>
  <c r="E361" i="7"/>
  <c r="D361" i="7"/>
  <c r="C361" i="7"/>
  <c r="B361" i="7"/>
  <c r="E360" i="7"/>
  <c r="D360" i="7"/>
  <c r="C360" i="7"/>
  <c r="B360" i="7"/>
  <c r="B24" i="13" s="1"/>
  <c r="E359" i="7"/>
  <c r="D359" i="7"/>
  <c r="C359" i="7"/>
  <c r="B359" i="7"/>
  <c r="B23" i="13" s="1"/>
  <c r="D358" i="7"/>
  <c r="C358" i="7"/>
  <c r="B358" i="7"/>
  <c r="B22" i="13" s="1"/>
  <c r="D357" i="7"/>
  <c r="C357" i="7"/>
  <c r="B357" i="7"/>
  <c r="B21" i="13" s="1"/>
  <c r="E356" i="7"/>
  <c r="D356" i="7"/>
  <c r="C356" i="7"/>
  <c r="B356" i="7"/>
  <c r="B20" i="13" s="1"/>
  <c r="D355" i="7"/>
  <c r="C355" i="7"/>
  <c r="B355" i="7"/>
  <c r="B19" i="13" s="1"/>
  <c r="G354" i="7"/>
  <c r="E354" i="7"/>
  <c r="D354" i="7"/>
  <c r="C354" i="7"/>
  <c r="B354" i="7"/>
  <c r="B18" i="13" s="1"/>
  <c r="E353" i="7"/>
  <c r="D353" i="7"/>
  <c r="C353" i="7"/>
  <c r="B353" i="7"/>
  <c r="B17" i="13" s="1"/>
  <c r="E352" i="7"/>
  <c r="F353" i="7" s="1"/>
  <c r="D352" i="7"/>
  <c r="C352" i="7"/>
  <c r="B352" i="7"/>
  <c r="B16" i="13" s="1"/>
  <c r="D351" i="7"/>
  <c r="C351" i="7"/>
  <c r="B351" i="7"/>
  <c r="B15" i="13" s="1"/>
  <c r="D350" i="7"/>
  <c r="C350" i="7"/>
  <c r="B350" i="7"/>
  <c r="B14" i="13" s="1"/>
  <c r="D349" i="7"/>
  <c r="C349" i="7"/>
  <c r="B349" i="7"/>
  <c r="E348" i="7"/>
  <c r="D348" i="7"/>
  <c r="C348" i="7"/>
  <c r="B348" i="7"/>
  <c r="B12" i="13" s="1"/>
  <c r="D347" i="7"/>
  <c r="C347" i="7"/>
  <c r="B347" i="7"/>
  <c r="B11" i="13" s="1"/>
  <c r="G346" i="7"/>
  <c r="E346" i="7"/>
  <c r="D346" i="7"/>
  <c r="C346" i="7"/>
  <c r="B346" i="7"/>
  <c r="B10" i="13" s="1"/>
  <c r="E345" i="7"/>
  <c r="D345" i="7"/>
  <c r="C345" i="7"/>
  <c r="B345" i="7"/>
  <c r="B9" i="13" s="1"/>
  <c r="E344" i="7"/>
  <c r="G345" i="7" s="1"/>
  <c r="D344" i="7"/>
  <c r="C344" i="7"/>
  <c r="B344" i="7"/>
  <c r="B8" i="13" s="1"/>
  <c r="E343" i="7"/>
  <c r="D343" i="7"/>
  <c r="C343" i="7"/>
  <c r="B343" i="7"/>
  <c r="B7" i="13" s="1"/>
  <c r="D342" i="7"/>
  <c r="C342" i="7"/>
  <c r="B342" i="7"/>
  <c r="B6" i="13" s="1"/>
  <c r="D341" i="7"/>
  <c r="C341" i="7"/>
  <c r="B341" i="7"/>
  <c r="B5" i="13" s="1"/>
  <c r="E340" i="7"/>
  <c r="D340" i="7"/>
  <c r="C340" i="7"/>
  <c r="B340" i="7"/>
  <c r="B4" i="13" s="1"/>
  <c r="D339" i="7"/>
  <c r="C339" i="7"/>
  <c r="B339" i="7"/>
  <c r="B3" i="13" s="1"/>
  <c r="E338" i="7"/>
  <c r="D338" i="7"/>
  <c r="C338" i="7"/>
  <c r="B338" i="7"/>
  <c r="B2" i="13" s="1"/>
  <c r="E337" i="7"/>
  <c r="D337" i="7"/>
  <c r="C337" i="7"/>
  <c r="B337" i="7"/>
  <c r="E336" i="7"/>
  <c r="D336" i="7"/>
  <c r="C336" i="7"/>
  <c r="B336" i="7"/>
  <c r="D335" i="7"/>
  <c r="C335" i="7"/>
  <c r="B335" i="7"/>
  <c r="E334" i="7"/>
  <c r="D334" i="7"/>
  <c r="C334" i="7"/>
  <c r="B334" i="7"/>
  <c r="D333" i="7"/>
  <c r="C333" i="7"/>
  <c r="B333" i="7"/>
  <c r="E332" i="7"/>
  <c r="D332" i="7"/>
  <c r="C332" i="7"/>
  <c r="B332" i="7"/>
  <c r="D331" i="7"/>
  <c r="C331" i="7"/>
  <c r="B331" i="7"/>
  <c r="E330" i="7"/>
  <c r="D330" i="7"/>
  <c r="C330" i="7"/>
  <c r="B330" i="7"/>
  <c r="E329" i="7"/>
  <c r="D329" i="7"/>
  <c r="C329" i="7"/>
  <c r="B329" i="7"/>
  <c r="E328" i="7"/>
  <c r="D328" i="7"/>
  <c r="C328" i="7"/>
  <c r="B328" i="7"/>
  <c r="E327" i="7"/>
  <c r="D327" i="7"/>
  <c r="C2" i="13" s="1"/>
  <c r="C327" i="7"/>
  <c r="B327" i="7"/>
  <c r="E326" i="7"/>
  <c r="D326" i="7"/>
  <c r="C326" i="7"/>
  <c r="B326" i="7"/>
  <c r="D325" i="7"/>
  <c r="E325" i="7" s="1"/>
  <c r="C325" i="7"/>
  <c r="B325" i="7"/>
  <c r="E324" i="7"/>
  <c r="D324" i="7"/>
  <c r="C324" i="7"/>
  <c r="B324" i="7"/>
  <c r="H323" i="7"/>
  <c r="D323" i="7"/>
  <c r="E323" i="7" s="1"/>
  <c r="C323" i="7"/>
  <c r="B323" i="7"/>
  <c r="G322" i="7"/>
  <c r="E322" i="7"/>
  <c r="D322" i="7"/>
  <c r="C322" i="7"/>
  <c r="B322" i="7"/>
  <c r="F321" i="7"/>
  <c r="E321" i="7"/>
  <c r="G323" i="7" s="1"/>
  <c r="D321" i="7"/>
  <c r="C321" i="7"/>
  <c r="B321" i="7"/>
  <c r="D320" i="7"/>
  <c r="E320" i="7" s="1"/>
  <c r="C320" i="7"/>
  <c r="B320" i="7"/>
  <c r="E319" i="7"/>
  <c r="F319" i="7" s="1"/>
  <c r="D319" i="7"/>
  <c r="C319" i="7"/>
  <c r="B319" i="7"/>
  <c r="E318" i="7"/>
  <c r="D318" i="7"/>
  <c r="C318" i="7"/>
  <c r="B318" i="7"/>
  <c r="F317" i="7"/>
  <c r="D317" i="7"/>
  <c r="E317" i="7" s="1"/>
  <c r="C317" i="7"/>
  <c r="B317" i="7"/>
  <c r="E316" i="7"/>
  <c r="D316" i="7"/>
  <c r="C316" i="7"/>
  <c r="B316" i="7"/>
  <c r="G315" i="7"/>
  <c r="D315" i="7"/>
  <c r="E315" i="7" s="1"/>
  <c r="C315" i="7"/>
  <c r="B315" i="7"/>
  <c r="E314" i="7"/>
  <c r="D314" i="7"/>
  <c r="C314" i="7"/>
  <c r="B314" i="7"/>
  <c r="E313" i="7"/>
  <c r="F314" i="7" s="1"/>
  <c r="D313" i="7"/>
  <c r="C313" i="7"/>
  <c r="B313" i="7"/>
  <c r="E312" i="7"/>
  <c r="D312" i="7"/>
  <c r="C312" i="7"/>
  <c r="B312" i="7"/>
  <c r="G311" i="7"/>
  <c r="D311" i="7"/>
  <c r="E311" i="7" s="1"/>
  <c r="C311" i="7"/>
  <c r="B311" i="7"/>
  <c r="E310" i="7"/>
  <c r="D310" i="7"/>
  <c r="C310" i="7"/>
  <c r="B310" i="7"/>
  <c r="D309" i="7"/>
  <c r="E309" i="7" s="1"/>
  <c r="C309" i="7"/>
  <c r="B309" i="7"/>
  <c r="D308" i="7"/>
  <c r="E308" i="7" s="1"/>
  <c r="C308" i="7"/>
  <c r="B308" i="7"/>
  <c r="D307" i="7"/>
  <c r="E307" i="7" s="1"/>
  <c r="C307" i="7"/>
  <c r="B307" i="7"/>
  <c r="E306" i="7"/>
  <c r="D306" i="7"/>
  <c r="C306" i="7"/>
  <c r="B306" i="7"/>
  <c r="E305" i="7"/>
  <c r="F306" i="7" s="1"/>
  <c r="D305" i="7"/>
  <c r="C305" i="7"/>
  <c r="B305" i="7"/>
  <c r="E304" i="7"/>
  <c r="G306" i="7" s="1"/>
  <c r="D304" i="7"/>
  <c r="C304" i="7"/>
  <c r="B304" i="7"/>
  <c r="E303" i="7"/>
  <c r="D303" i="7"/>
  <c r="C303" i="7"/>
  <c r="B303" i="7"/>
  <c r="D302" i="7"/>
  <c r="E302" i="7" s="1"/>
  <c r="C302" i="7"/>
  <c r="B302" i="7"/>
  <c r="E301" i="7"/>
  <c r="H307" i="7" s="1"/>
  <c r="D301" i="7"/>
  <c r="C301" i="7"/>
  <c r="B301" i="7"/>
  <c r="E300" i="7"/>
  <c r="F300" i="7" s="1"/>
  <c r="D300" i="7"/>
  <c r="C300" i="7"/>
  <c r="B300" i="7"/>
  <c r="G299" i="7"/>
  <c r="D299" i="7"/>
  <c r="E299" i="7" s="1"/>
  <c r="C299" i="7"/>
  <c r="B299" i="7"/>
  <c r="E298" i="7"/>
  <c r="D298" i="7"/>
  <c r="C298" i="7"/>
  <c r="B298" i="7"/>
  <c r="E297" i="7"/>
  <c r="F298" i="7" s="1"/>
  <c r="D297" i="7"/>
  <c r="C297" i="7"/>
  <c r="B297" i="7"/>
  <c r="D296" i="7"/>
  <c r="E296" i="7" s="1"/>
  <c r="C296" i="7"/>
  <c r="B296" i="7"/>
  <c r="E295" i="7"/>
  <c r="G297" i="7" s="1"/>
  <c r="D295" i="7"/>
  <c r="C295" i="7"/>
  <c r="B295" i="7"/>
  <c r="D294" i="7"/>
  <c r="E294" i="7" s="1"/>
  <c r="C294" i="7"/>
  <c r="B294" i="7"/>
  <c r="F293" i="7"/>
  <c r="D293" i="7"/>
  <c r="E293" i="7" s="1"/>
  <c r="G294" i="7" s="1"/>
  <c r="C293" i="7"/>
  <c r="B293" i="7"/>
  <c r="E292" i="7"/>
  <c r="D292" i="7"/>
  <c r="C292" i="7"/>
  <c r="B292" i="7"/>
  <c r="H291" i="7"/>
  <c r="D291" i="7"/>
  <c r="E291" i="7" s="1"/>
  <c r="C291" i="7"/>
  <c r="B291" i="7"/>
  <c r="E290" i="7"/>
  <c r="D290" i="7"/>
  <c r="C290" i="7"/>
  <c r="B290" i="7"/>
  <c r="E289" i="7"/>
  <c r="G291" i="7" s="1"/>
  <c r="D289" i="7"/>
  <c r="C289" i="7"/>
  <c r="B289" i="7"/>
  <c r="E288" i="7"/>
  <c r="D288" i="7"/>
  <c r="C288" i="7"/>
  <c r="B288" i="7"/>
  <c r="D287" i="7"/>
  <c r="E287" i="7" s="1"/>
  <c r="C287" i="7"/>
  <c r="B287" i="7"/>
  <c r="E286" i="7"/>
  <c r="D286" i="7"/>
  <c r="C286" i="7"/>
  <c r="B286" i="7"/>
  <c r="E285" i="7"/>
  <c r="D285" i="7"/>
  <c r="C285" i="7"/>
  <c r="B285" i="7"/>
  <c r="D284" i="7"/>
  <c r="E284" i="7" s="1"/>
  <c r="C284" i="7"/>
  <c r="B284" i="7"/>
  <c r="D283" i="7"/>
  <c r="E283" i="7" s="1"/>
  <c r="C283" i="7"/>
  <c r="B283" i="7"/>
  <c r="E282" i="7"/>
  <c r="D282" i="7"/>
  <c r="C282" i="7"/>
  <c r="B282" i="7"/>
  <c r="E281" i="7"/>
  <c r="F282" i="7" s="1"/>
  <c r="D281" i="7"/>
  <c r="C281" i="7"/>
  <c r="B281" i="7"/>
  <c r="E280" i="7"/>
  <c r="G282" i="7" s="1"/>
  <c r="D280" i="7"/>
  <c r="C280" i="7"/>
  <c r="B280" i="7"/>
  <c r="D279" i="7"/>
  <c r="E279" i="7" s="1"/>
  <c r="C279" i="7"/>
  <c r="B279" i="7"/>
  <c r="E278" i="7"/>
  <c r="D278" i="7"/>
  <c r="C278" i="7"/>
  <c r="B278" i="7"/>
  <c r="D277" i="7"/>
  <c r="E277" i="7" s="1"/>
  <c r="C277" i="7"/>
  <c r="B277" i="7"/>
  <c r="E276" i="7"/>
  <c r="D276" i="7"/>
  <c r="C276" i="7"/>
  <c r="B276" i="7"/>
  <c r="G275" i="7"/>
  <c r="D275" i="7"/>
  <c r="E275" i="7" s="1"/>
  <c r="C275" i="7"/>
  <c r="B275" i="7"/>
  <c r="E274" i="7"/>
  <c r="D274" i="7"/>
  <c r="C274" i="7"/>
  <c r="B274" i="7"/>
  <c r="F273" i="7"/>
  <c r="E273" i="7"/>
  <c r="F274" i="7" s="1"/>
  <c r="D273" i="7"/>
  <c r="C273" i="7"/>
  <c r="B273" i="7"/>
  <c r="E272" i="7"/>
  <c r="D272" i="7"/>
  <c r="C272" i="7"/>
  <c r="B272" i="7"/>
  <c r="D271" i="7"/>
  <c r="E271" i="7" s="1"/>
  <c r="C271" i="7"/>
  <c r="B271" i="7"/>
  <c r="D270" i="7"/>
  <c r="E270" i="7" s="1"/>
  <c r="G272" i="7" s="1"/>
  <c r="C270" i="7"/>
  <c r="B270" i="7"/>
  <c r="D269" i="7"/>
  <c r="E269" i="7" s="1"/>
  <c r="C269" i="7"/>
  <c r="B269" i="7"/>
  <c r="E268" i="7"/>
  <c r="G268" i="7" s="1"/>
  <c r="D268" i="7"/>
  <c r="C268" i="7"/>
  <c r="B268" i="7"/>
  <c r="D267" i="7"/>
  <c r="E267" i="7" s="1"/>
  <c r="C267" i="7"/>
  <c r="B267" i="7"/>
  <c r="E266" i="7"/>
  <c r="D266" i="7"/>
  <c r="C266" i="7"/>
  <c r="B266" i="7"/>
  <c r="E265" i="7"/>
  <c r="F266" i="7" s="1"/>
  <c r="D265" i="7"/>
  <c r="C265" i="7"/>
  <c r="B265" i="7"/>
  <c r="E264" i="7"/>
  <c r="D264" i="7"/>
  <c r="C264" i="7"/>
  <c r="B264" i="7"/>
  <c r="D263" i="7"/>
  <c r="E263" i="7" s="1"/>
  <c r="C263" i="7"/>
  <c r="B263" i="7"/>
  <c r="E262" i="7"/>
  <c r="D262" i="7"/>
  <c r="C262" i="7"/>
  <c r="B262" i="7"/>
  <c r="E261" i="7"/>
  <c r="D261" i="7"/>
  <c r="C261" i="7"/>
  <c r="B261" i="7"/>
  <c r="E260" i="7"/>
  <c r="D260" i="7"/>
  <c r="C260" i="7"/>
  <c r="B260" i="7"/>
  <c r="D259" i="7"/>
  <c r="E259" i="7" s="1"/>
  <c r="C259" i="7"/>
  <c r="B259" i="7"/>
  <c r="F258" i="7"/>
  <c r="E258" i="7"/>
  <c r="D258" i="7"/>
  <c r="C258" i="7"/>
  <c r="B258" i="7"/>
  <c r="E257" i="7"/>
  <c r="G259" i="7" s="1"/>
  <c r="D257" i="7"/>
  <c r="C257" i="7"/>
  <c r="B257" i="7"/>
  <c r="D256" i="7"/>
  <c r="E256" i="7" s="1"/>
  <c r="C256" i="7"/>
  <c r="B256" i="7"/>
  <c r="E255" i="7"/>
  <c r="D255" i="7"/>
  <c r="C255" i="7"/>
  <c r="B255" i="7"/>
  <c r="E254" i="7"/>
  <c r="D254" i="7"/>
  <c r="C254" i="7"/>
  <c r="B254" i="7"/>
  <c r="D253" i="7"/>
  <c r="E253" i="7" s="1"/>
  <c r="C253" i="7"/>
  <c r="B253" i="7"/>
  <c r="E252" i="7"/>
  <c r="D252" i="7"/>
  <c r="C252" i="7"/>
  <c r="B252" i="7"/>
  <c r="F251" i="7"/>
  <c r="D251" i="7"/>
  <c r="E251" i="7" s="1"/>
  <c r="G252" i="7" s="1"/>
  <c r="C251" i="7"/>
  <c r="B251" i="7"/>
  <c r="E250" i="7"/>
  <c r="D250" i="7"/>
  <c r="C250" i="7"/>
  <c r="B250" i="7"/>
  <c r="E249" i="7"/>
  <c r="F250" i="7" s="1"/>
  <c r="D249" i="7"/>
  <c r="C249" i="7"/>
  <c r="B249" i="7"/>
  <c r="E248" i="7"/>
  <c r="F248" i="7" s="1"/>
  <c r="D248" i="7"/>
  <c r="C248" i="7"/>
  <c r="B248" i="7"/>
  <c r="D247" i="7"/>
  <c r="E247" i="7" s="1"/>
  <c r="H258" i="7" s="1"/>
  <c r="C247" i="7"/>
  <c r="B247" i="7"/>
  <c r="E246" i="7"/>
  <c r="F246" i="7" s="1"/>
  <c r="D246" i="7"/>
  <c r="C246" i="7"/>
  <c r="B246" i="7"/>
  <c r="D245" i="7"/>
  <c r="E245" i="7" s="1"/>
  <c r="C245" i="7"/>
  <c r="B245" i="7"/>
  <c r="E244" i="7"/>
  <c r="D244" i="7"/>
  <c r="C244" i="7"/>
  <c r="B244" i="7"/>
  <c r="D243" i="7"/>
  <c r="E243" i="7" s="1"/>
  <c r="C243" i="7"/>
  <c r="B243" i="7"/>
  <c r="E242" i="7"/>
  <c r="D242" i="7"/>
  <c r="C242" i="7"/>
  <c r="B242" i="7"/>
  <c r="F241" i="7"/>
  <c r="E241" i="7"/>
  <c r="G243" i="7" s="1"/>
  <c r="D241" i="7"/>
  <c r="C241" i="7"/>
  <c r="B241" i="7"/>
  <c r="E240" i="7"/>
  <c r="D240" i="7"/>
  <c r="C240" i="7"/>
  <c r="B240" i="7"/>
  <c r="D239" i="7"/>
  <c r="E239" i="7" s="1"/>
  <c r="C239" i="7"/>
  <c r="B239" i="7"/>
  <c r="E238" i="7"/>
  <c r="D238" i="7"/>
  <c r="C238" i="7"/>
  <c r="B238" i="7"/>
  <c r="D237" i="7"/>
  <c r="E237" i="7" s="1"/>
  <c r="H248" i="7" s="1"/>
  <c r="C237" i="7"/>
  <c r="B237" i="7"/>
  <c r="E236" i="7"/>
  <c r="G236" i="7" s="1"/>
  <c r="D236" i="7"/>
  <c r="C236" i="7"/>
  <c r="B236" i="7"/>
  <c r="D235" i="7"/>
  <c r="E235" i="7" s="1"/>
  <c r="C235" i="7"/>
  <c r="B235" i="7"/>
  <c r="E234" i="7"/>
  <c r="D234" i="7"/>
  <c r="C234" i="7"/>
  <c r="B234" i="7"/>
  <c r="E233" i="7"/>
  <c r="F234" i="7" s="1"/>
  <c r="D233" i="7"/>
  <c r="C233" i="7"/>
  <c r="B233" i="7"/>
  <c r="E232" i="7"/>
  <c r="F232" i="7" s="1"/>
  <c r="D232" i="7"/>
  <c r="C232" i="7"/>
  <c r="B232" i="7"/>
  <c r="D231" i="7"/>
  <c r="E231" i="7" s="1"/>
  <c r="C231" i="7"/>
  <c r="B231" i="7"/>
  <c r="E230" i="7"/>
  <c r="D230" i="7"/>
  <c r="C230" i="7"/>
  <c r="B230" i="7"/>
  <c r="E229" i="7"/>
  <c r="G231" i="7" s="1"/>
  <c r="D229" i="7"/>
  <c r="C229" i="7"/>
  <c r="B229" i="7"/>
  <c r="E228" i="7"/>
  <c r="D228" i="7"/>
  <c r="C228" i="7"/>
  <c r="B228" i="7"/>
  <c r="D227" i="7"/>
  <c r="E227" i="7" s="1"/>
  <c r="C227" i="7"/>
  <c r="B227" i="7"/>
  <c r="F226" i="7"/>
  <c r="E226" i="7"/>
  <c r="D226" i="7"/>
  <c r="C226" i="7"/>
  <c r="B226" i="7"/>
  <c r="E225" i="7"/>
  <c r="G227" i="7" s="1"/>
  <c r="D225" i="7"/>
  <c r="C225" i="7"/>
  <c r="B225" i="7"/>
  <c r="D224" i="7"/>
  <c r="E224" i="7" s="1"/>
  <c r="C224" i="7"/>
  <c r="B224" i="7"/>
  <c r="E223" i="7"/>
  <c r="D223" i="7"/>
  <c r="C223" i="7"/>
  <c r="B223" i="7"/>
  <c r="E222" i="7"/>
  <c r="D222" i="7"/>
  <c r="C222" i="7"/>
  <c r="B222" i="7"/>
  <c r="D221" i="7"/>
  <c r="E221" i="7" s="1"/>
  <c r="C221" i="7"/>
  <c r="B221" i="7"/>
  <c r="E220" i="7"/>
  <c r="D220" i="7"/>
  <c r="C220" i="7"/>
  <c r="B220" i="7"/>
  <c r="F219" i="7"/>
  <c r="D219" i="7"/>
  <c r="E219" i="7" s="1"/>
  <c r="G220" i="7" s="1"/>
  <c r="C219" i="7"/>
  <c r="B219" i="7"/>
  <c r="E218" i="7"/>
  <c r="D218" i="7"/>
  <c r="C218" i="7"/>
  <c r="B218" i="7"/>
  <c r="E217" i="7"/>
  <c r="F218" i="7" s="1"/>
  <c r="D217" i="7"/>
  <c r="C217" i="7"/>
  <c r="B217" i="7"/>
  <c r="E216" i="7"/>
  <c r="F216" i="7" s="1"/>
  <c r="D216" i="7"/>
  <c r="C216" i="7"/>
  <c r="B216" i="7"/>
  <c r="D215" i="7"/>
  <c r="E215" i="7" s="1"/>
  <c r="H226" i="7" s="1"/>
  <c r="C215" i="7"/>
  <c r="B215" i="7"/>
  <c r="E214" i="7"/>
  <c r="F214" i="7" s="1"/>
  <c r="D214" i="7"/>
  <c r="C214" i="7"/>
  <c r="B214" i="7"/>
  <c r="D213" i="7"/>
  <c r="E213" i="7" s="1"/>
  <c r="C213" i="7"/>
  <c r="B213" i="7"/>
  <c r="E212" i="7"/>
  <c r="D212" i="7"/>
  <c r="C212" i="7"/>
  <c r="B212" i="7"/>
  <c r="D211" i="7"/>
  <c r="E211" i="7" s="1"/>
  <c r="C211" i="7"/>
  <c r="B211" i="7"/>
  <c r="E210" i="7"/>
  <c r="D210" i="7"/>
  <c r="C210" i="7"/>
  <c r="B210" i="7"/>
  <c r="F209" i="7"/>
  <c r="E209" i="7"/>
  <c r="G211" i="7" s="1"/>
  <c r="D209" i="7"/>
  <c r="C209" i="7"/>
  <c r="B209" i="7"/>
  <c r="E208" i="7"/>
  <c r="D208" i="7"/>
  <c r="C208" i="7"/>
  <c r="B208" i="7"/>
  <c r="D207" i="7"/>
  <c r="E207" i="7" s="1"/>
  <c r="C207" i="7"/>
  <c r="B207" i="7"/>
  <c r="E206" i="7"/>
  <c r="D206" i="7"/>
  <c r="C206" i="7"/>
  <c r="B206" i="7"/>
  <c r="D205" i="7"/>
  <c r="E205" i="7" s="1"/>
  <c r="H216" i="7" s="1"/>
  <c r="C205" i="7"/>
  <c r="B205" i="7"/>
  <c r="E204" i="7"/>
  <c r="G204" i="7" s="1"/>
  <c r="D204" i="7"/>
  <c r="C204" i="7"/>
  <c r="B204" i="7"/>
  <c r="D203" i="7"/>
  <c r="E203" i="7" s="1"/>
  <c r="C203" i="7"/>
  <c r="B203" i="7"/>
  <c r="E202" i="7"/>
  <c r="D202" i="7"/>
  <c r="C202" i="7"/>
  <c r="B202" i="7"/>
  <c r="E201" i="7"/>
  <c r="F202" i="7" s="1"/>
  <c r="D201" i="7"/>
  <c r="C201" i="7"/>
  <c r="B201" i="7"/>
  <c r="E200" i="7"/>
  <c r="F200" i="7" s="1"/>
  <c r="D200" i="7"/>
  <c r="C200" i="7"/>
  <c r="B200" i="7"/>
  <c r="D199" i="7"/>
  <c r="E199" i="7" s="1"/>
  <c r="C199" i="7"/>
  <c r="B199" i="7"/>
  <c r="E198" i="7"/>
  <c r="D198" i="7"/>
  <c r="C198" i="7"/>
  <c r="B198" i="7"/>
  <c r="E197" i="7"/>
  <c r="F198" i="7" s="1"/>
  <c r="D197" i="7"/>
  <c r="C197" i="7"/>
  <c r="B197" i="7"/>
  <c r="E196" i="7"/>
  <c r="D196" i="7"/>
  <c r="C196" i="7"/>
  <c r="B196" i="7"/>
  <c r="D195" i="7"/>
  <c r="E195" i="7" s="1"/>
  <c r="C195" i="7"/>
  <c r="B195" i="7"/>
  <c r="F194" i="7"/>
  <c r="E194" i="7"/>
  <c r="D194" i="7"/>
  <c r="C194" i="7"/>
  <c r="B194" i="7"/>
  <c r="E193" i="7"/>
  <c r="G195" i="7" s="1"/>
  <c r="D193" i="7"/>
  <c r="C193" i="7"/>
  <c r="B193" i="7"/>
  <c r="D192" i="7"/>
  <c r="E192" i="7" s="1"/>
  <c r="C192" i="7"/>
  <c r="B192" i="7"/>
  <c r="E191" i="7"/>
  <c r="D191" i="7"/>
  <c r="C191" i="7"/>
  <c r="B191" i="7"/>
  <c r="E190" i="7"/>
  <c r="D190" i="7"/>
  <c r="C190" i="7"/>
  <c r="B190" i="7"/>
  <c r="D189" i="7"/>
  <c r="E189" i="7" s="1"/>
  <c r="C189" i="7"/>
  <c r="B189" i="7"/>
  <c r="E188" i="7"/>
  <c r="D188" i="7"/>
  <c r="C188" i="7"/>
  <c r="B188" i="7"/>
  <c r="E187" i="7"/>
  <c r="D187" i="7"/>
  <c r="C187" i="7"/>
  <c r="B187" i="7"/>
  <c r="D186" i="7"/>
  <c r="E186" i="7" s="1"/>
  <c r="C186" i="7"/>
  <c r="B186" i="7"/>
  <c r="D185" i="7"/>
  <c r="E185" i="7" s="1"/>
  <c r="H194" i="7" s="1"/>
  <c r="C185" i="7"/>
  <c r="B185" i="7"/>
  <c r="E184" i="7"/>
  <c r="D184" i="7"/>
  <c r="C184" i="7"/>
  <c r="B184" i="7"/>
  <c r="E183" i="7"/>
  <c r="F183" i="7" s="1"/>
  <c r="D183" i="7"/>
  <c r="C183" i="7"/>
  <c r="B183" i="7"/>
  <c r="G182" i="7"/>
  <c r="D182" i="7"/>
  <c r="E182" i="7" s="1"/>
  <c r="C182" i="7"/>
  <c r="B182" i="7"/>
  <c r="D181" i="7"/>
  <c r="E181" i="7" s="1"/>
  <c r="C181" i="7"/>
  <c r="B181" i="7"/>
  <c r="E180" i="7"/>
  <c r="D180" i="7"/>
  <c r="C180" i="7"/>
  <c r="B180" i="7"/>
  <c r="D179" i="7"/>
  <c r="E179" i="7" s="1"/>
  <c r="C179" i="7"/>
  <c r="B179" i="7"/>
  <c r="E178" i="7"/>
  <c r="D178" i="7"/>
  <c r="C178" i="7"/>
  <c r="B178" i="7"/>
  <c r="D177" i="7"/>
  <c r="E177" i="7" s="1"/>
  <c r="C177" i="7"/>
  <c r="B177" i="7"/>
  <c r="E176" i="7"/>
  <c r="D176" i="7"/>
  <c r="C176" i="7"/>
  <c r="B176" i="7"/>
  <c r="E175" i="7"/>
  <c r="F175" i="7" s="1"/>
  <c r="D175" i="7"/>
  <c r="C175" i="7"/>
  <c r="B175" i="7"/>
  <c r="D174" i="7"/>
  <c r="E174" i="7" s="1"/>
  <c r="C174" i="7"/>
  <c r="B174" i="7"/>
  <c r="D173" i="7"/>
  <c r="E173" i="7" s="1"/>
  <c r="C173" i="7"/>
  <c r="B173" i="7"/>
  <c r="E172" i="7"/>
  <c r="H183" i="7" s="1"/>
  <c r="D172" i="7"/>
  <c r="C172" i="7"/>
  <c r="B172" i="7"/>
  <c r="D171" i="7"/>
  <c r="E171" i="7" s="1"/>
  <c r="C171" i="7"/>
  <c r="B171" i="7"/>
  <c r="E170" i="7"/>
  <c r="F170" i="7" s="1"/>
  <c r="D170" i="7"/>
  <c r="C170" i="7"/>
  <c r="B170" i="7"/>
  <c r="D169" i="7"/>
  <c r="E169" i="7" s="1"/>
  <c r="C169" i="7"/>
  <c r="B169" i="7"/>
  <c r="E168" i="7"/>
  <c r="D168" i="7"/>
  <c r="C168" i="7"/>
  <c r="B168" i="7"/>
  <c r="E167" i="7"/>
  <c r="F167" i="7" s="1"/>
  <c r="D167" i="7"/>
  <c r="C167" i="7"/>
  <c r="B167" i="7"/>
  <c r="D166" i="7"/>
  <c r="E166" i="7" s="1"/>
  <c r="C166" i="7"/>
  <c r="B166" i="7"/>
  <c r="F165" i="7"/>
  <c r="D165" i="7"/>
  <c r="E165" i="7" s="1"/>
  <c r="C165" i="7"/>
  <c r="B165" i="7"/>
  <c r="E164" i="7"/>
  <c r="G166" i="7" s="1"/>
  <c r="D164" i="7"/>
  <c r="C164" i="7"/>
  <c r="B164" i="7"/>
  <c r="E163" i="7"/>
  <c r="D163" i="7"/>
  <c r="C163" i="7"/>
  <c r="B163" i="7"/>
  <c r="D162" i="7"/>
  <c r="E162" i="7" s="1"/>
  <c r="C162" i="7"/>
  <c r="B162" i="7"/>
  <c r="D161" i="7"/>
  <c r="E161" i="7" s="1"/>
  <c r="C161" i="7"/>
  <c r="B161" i="7"/>
  <c r="E160" i="7"/>
  <c r="D160" i="7"/>
  <c r="C160" i="7"/>
  <c r="B160" i="7"/>
  <c r="E159" i="7"/>
  <c r="D159" i="7"/>
  <c r="C159" i="7"/>
  <c r="B159" i="7"/>
  <c r="G158" i="7"/>
  <c r="D158" i="7"/>
  <c r="E158" i="7" s="1"/>
  <c r="C158" i="7"/>
  <c r="B158" i="7"/>
  <c r="F157" i="7"/>
  <c r="D157" i="7"/>
  <c r="E157" i="7" s="1"/>
  <c r="C157" i="7"/>
  <c r="B157" i="7"/>
  <c r="E156" i="7"/>
  <c r="H167" i="7" s="1"/>
  <c r="D156" i="7"/>
  <c r="C156" i="7"/>
  <c r="B156" i="7"/>
  <c r="E155" i="7"/>
  <c r="D155" i="7"/>
  <c r="C155" i="7"/>
  <c r="B155" i="7"/>
  <c r="D154" i="7"/>
  <c r="E154" i="7" s="1"/>
  <c r="C154" i="7"/>
  <c r="B154" i="7"/>
  <c r="D153" i="7"/>
  <c r="E153" i="7" s="1"/>
  <c r="C153" i="7"/>
  <c r="B153" i="7"/>
  <c r="E152" i="7"/>
  <c r="D152" i="7"/>
  <c r="C152" i="7"/>
  <c r="B152" i="7"/>
  <c r="E151" i="7"/>
  <c r="F151" i="7" s="1"/>
  <c r="D151" i="7"/>
  <c r="C151" i="7"/>
  <c r="B151" i="7"/>
  <c r="G150" i="7"/>
  <c r="D150" i="7"/>
  <c r="E150" i="7" s="1"/>
  <c r="C150" i="7"/>
  <c r="B150" i="7"/>
  <c r="D149" i="7"/>
  <c r="E149" i="7" s="1"/>
  <c r="C149" i="7"/>
  <c r="B149" i="7"/>
  <c r="E148" i="7"/>
  <c r="H159" i="7" s="1"/>
  <c r="D148" i="7"/>
  <c r="C148" i="7"/>
  <c r="B148" i="7"/>
  <c r="D147" i="7"/>
  <c r="E147" i="7" s="1"/>
  <c r="C147" i="7"/>
  <c r="B147" i="7"/>
  <c r="E146" i="7"/>
  <c r="D146" i="7"/>
  <c r="C146" i="7"/>
  <c r="B146" i="7"/>
  <c r="D145" i="7"/>
  <c r="E145" i="7" s="1"/>
  <c r="C145" i="7"/>
  <c r="B145" i="7"/>
  <c r="E144" i="7"/>
  <c r="D144" i="7"/>
  <c r="C144" i="7"/>
  <c r="B144" i="7"/>
  <c r="E143" i="7"/>
  <c r="F143" i="7" s="1"/>
  <c r="D143" i="7"/>
  <c r="C143" i="7"/>
  <c r="B143" i="7"/>
  <c r="D142" i="7"/>
  <c r="E142" i="7" s="1"/>
  <c r="C142" i="7"/>
  <c r="B142" i="7"/>
  <c r="D141" i="7"/>
  <c r="E141" i="7" s="1"/>
  <c r="C141" i="7"/>
  <c r="B141" i="7"/>
  <c r="E140" i="7"/>
  <c r="H151" i="7" s="1"/>
  <c r="D140" i="7"/>
  <c r="C140" i="7"/>
  <c r="B140" i="7"/>
  <c r="D139" i="7"/>
  <c r="E139" i="7" s="1"/>
  <c r="C139" i="7"/>
  <c r="B139" i="7"/>
  <c r="E138" i="7"/>
  <c r="F138" i="7" s="1"/>
  <c r="D138" i="7"/>
  <c r="C138" i="7"/>
  <c r="B138" i="7"/>
  <c r="D137" i="7"/>
  <c r="E137" i="7" s="1"/>
  <c r="C137" i="7"/>
  <c r="B137" i="7"/>
  <c r="E136" i="7"/>
  <c r="D136" i="7"/>
  <c r="C136" i="7"/>
  <c r="B136" i="7"/>
  <c r="E135" i="7"/>
  <c r="F135" i="7" s="1"/>
  <c r="D135" i="7"/>
  <c r="C135" i="7"/>
  <c r="B135" i="7"/>
  <c r="D134" i="7"/>
  <c r="E134" i="7" s="1"/>
  <c r="C134" i="7"/>
  <c r="B134" i="7"/>
  <c r="F133" i="7"/>
  <c r="D133" i="7"/>
  <c r="E133" i="7" s="1"/>
  <c r="C133" i="7"/>
  <c r="B133" i="7"/>
  <c r="E132" i="7"/>
  <c r="G134" i="7" s="1"/>
  <c r="D132" i="7"/>
  <c r="C132" i="7"/>
  <c r="B132" i="7"/>
  <c r="E131" i="7"/>
  <c r="D131" i="7"/>
  <c r="C131" i="7"/>
  <c r="B131" i="7"/>
  <c r="D130" i="7"/>
  <c r="E130" i="7" s="1"/>
  <c r="C130" i="7"/>
  <c r="B130" i="7"/>
  <c r="D129" i="7"/>
  <c r="E129" i="7" s="1"/>
  <c r="C129" i="7"/>
  <c r="B129" i="7"/>
  <c r="E128" i="7"/>
  <c r="D128" i="7"/>
  <c r="C128" i="7"/>
  <c r="B128" i="7"/>
  <c r="E127" i="7"/>
  <c r="D127" i="7"/>
  <c r="C127" i="7"/>
  <c r="B127" i="7"/>
  <c r="G126" i="7"/>
  <c r="D126" i="7"/>
  <c r="E126" i="7" s="1"/>
  <c r="C126" i="7"/>
  <c r="B126" i="7"/>
  <c r="F125" i="7"/>
  <c r="D125" i="7"/>
  <c r="E125" i="7" s="1"/>
  <c r="C125" i="7"/>
  <c r="B125" i="7"/>
  <c r="E124" i="7"/>
  <c r="H135" i="7" s="1"/>
  <c r="D124" i="7"/>
  <c r="C124" i="7"/>
  <c r="B124" i="7"/>
  <c r="E123" i="7"/>
  <c r="H134" i="7" s="1"/>
  <c r="D123" i="7"/>
  <c r="C123" i="7"/>
  <c r="B123" i="7"/>
  <c r="D122" i="7"/>
  <c r="E122" i="7" s="1"/>
  <c r="C122" i="7"/>
  <c r="B122" i="7"/>
  <c r="D121" i="7"/>
  <c r="E121" i="7" s="1"/>
  <c r="C121" i="7"/>
  <c r="B121" i="7"/>
  <c r="E120" i="7"/>
  <c r="D120" i="7"/>
  <c r="C120" i="7"/>
  <c r="B120" i="7"/>
  <c r="E119" i="7"/>
  <c r="F119" i="7" s="1"/>
  <c r="D119" i="7"/>
  <c r="C119" i="7"/>
  <c r="B119" i="7"/>
  <c r="G118" i="7"/>
  <c r="D118" i="7"/>
  <c r="E118" i="7" s="1"/>
  <c r="C118" i="7"/>
  <c r="B118" i="7"/>
  <c r="D117" i="7"/>
  <c r="E117" i="7" s="1"/>
  <c r="C117" i="7"/>
  <c r="B117" i="7"/>
  <c r="E116" i="7"/>
  <c r="H127" i="7" s="1"/>
  <c r="D116" i="7"/>
  <c r="C116" i="7"/>
  <c r="B116" i="7"/>
  <c r="D115" i="7"/>
  <c r="E115" i="7" s="1"/>
  <c r="C115" i="7"/>
  <c r="B115" i="7"/>
  <c r="E114" i="7"/>
  <c r="D114" i="7"/>
  <c r="C114" i="7"/>
  <c r="B114" i="7"/>
  <c r="D113" i="7"/>
  <c r="E113" i="7" s="1"/>
  <c r="C113" i="7"/>
  <c r="B113" i="7"/>
  <c r="E112" i="7"/>
  <c r="D112" i="7"/>
  <c r="C112" i="7"/>
  <c r="B112" i="7"/>
  <c r="E111" i="7"/>
  <c r="F111" i="7" s="1"/>
  <c r="D111" i="7"/>
  <c r="C111" i="7"/>
  <c r="B111" i="7"/>
  <c r="D110" i="7"/>
  <c r="E110" i="7" s="1"/>
  <c r="C110" i="7"/>
  <c r="B110" i="7"/>
  <c r="D109" i="7"/>
  <c r="E109" i="7" s="1"/>
  <c r="C109" i="7"/>
  <c r="B109" i="7"/>
  <c r="E108" i="7"/>
  <c r="F109" i="7" s="1"/>
  <c r="D108" i="7"/>
  <c r="C108" i="7"/>
  <c r="B108" i="7"/>
  <c r="D107" i="7"/>
  <c r="E107" i="7" s="1"/>
  <c r="C107" i="7"/>
  <c r="B107" i="7"/>
  <c r="E106" i="7"/>
  <c r="F106" i="7" s="1"/>
  <c r="D106" i="7"/>
  <c r="C106" i="7"/>
  <c r="B106" i="7"/>
  <c r="D105" i="7"/>
  <c r="E105" i="7" s="1"/>
  <c r="C105" i="7"/>
  <c r="B105" i="7"/>
  <c r="E104" i="7"/>
  <c r="D104" i="7"/>
  <c r="C104" i="7"/>
  <c r="B104" i="7"/>
  <c r="E103" i="7"/>
  <c r="F103" i="7" s="1"/>
  <c r="D103" i="7"/>
  <c r="C103" i="7"/>
  <c r="B103" i="7"/>
  <c r="D102" i="7"/>
  <c r="E102" i="7" s="1"/>
  <c r="C102" i="7"/>
  <c r="B102" i="7"/>
  <c r="F101" i="7"/>
  <c r="D101" i="7"/>
  <c r="E101" i="7" s="1"/>
  <c r="C101" i="7"/>
  <c r="B101" i="7"/>
  <c r="E100" i="7"/>
  <c r="G102" i="7" s="1"/>
  <c r="D100" i="7"/>
  <c r="C100" i="7"/>
  <c r="B100" i="7"/>
  <c r="E99" i="7"/>
  <c r="D99" i="7"/>
  <c r="C99" i="7"/>
  <c r="B99" i="7"/>
  <c r="D98" i="7"/>
  <c r="E98" i="7" s="1"/>
  <c r="C98" i="7"/>
  <c r="B98" i="7"/>
  <c r="D97" i="7"/>
  <c r="E97" i="7" s="1"/>
  <c r="C97" i="7"/>
  <c r="B97" i="7"/>
  <c r="E96" i="7"/>
  <c r="D96" i="7"/>
  <c r="C96" i="7"/>
  <c r="B96" i="7"/>
  <c r="E95" i="7"/>
  <c r="D95" i="7"/>
  <c r="C95" i="7"/>
  <c r="B95" i="7"/>
  <c r="G94" i="7"/>
  <c r="D94" i="7"/>
  <c r="E94" i="7" s="1"/>
  <c r="C94" i="7"/>
  <c r="B94" i="7"/>
  <c r="F93" i="7"/>
  <c r="D93" i="7"/>
  <c r="E93" i="7" s="1"/>
  <c r="C93" i="7"/>
  <c r="B93" i="7"/>
  <c r="E92" i="7"/>
  <c r="H103" i="7" s="1"/>
  <c r="D92" i="7"/>
  <c r="C92" i="7"/>
  <c r="B92" i="7"/>
  <c r="E91" i="7"/>
  <c r="D91" i="7"/>
  <c r="C91" i="7"/>
  <c r="B91" i="7"/>
  <c r="D90" i="7"/>
  <c r="E90" i="7" s="1"/>
  <c r="C90" i="7"/>
  <c r="B90" i="7"/>
  <c r="D89" i="7"/>
  <c r="E89" i="7" s="1"/>
  <c r="C89" i="7"/>
  <c r="B89" i="7"/>
  <c r="E88" i="7"/>
  <c r="D88" i="7"/>
  <c r="C88" i="7"/>
  <c r="B88" i="7"/>
  <c r="E87" i="7"/>
  <c r="F87" i="7" s="1"/>
  <c r="D87" i="7"/>
  <c r="C87" i="7"/>
  <c r="B87" i="7"/>
  <c r="G86" i="7"/>
  <c r="D86" i="7"/>
  <c r="E86" i="7" s="1"/>
  <c r="C86" i="7"/>
  <c r="B86" i="7"/>
  <c r="D85" i="7"/>
  <c r="E85" i="7" s="1"/>
  <c r="C85" i="7"/>
  <c r="B85" i="7"/>
  <c r="E84" i="7"/>
  <c r="H95" i="7" s="1"/>
  <c r="D84" i="7"/>
  <c r="C84" i="7"/>
  <c r="B84" i="7"/>
  <c r="D83" i="7"/>
  <c r="E83" i="7" s="1"/>
  <c r="C83" i="7"/>
  <c r="B83" i="7"/>
  <c r="E82" i="7"/>
  <c r="D82" i="7"/>
  <c r="C82" i="7"/>
  <c r="B82" i="7"/>
  <c r="D81" i="7"/>
  <c r="E81" i="7" s="1"/>
  <c r="C81" i="7"/>
  <c r="B81" i="7"/>
  <c r="E80" i="7"/>
  <c r="D80" i="7"/>
  <c r="C80" i="7"/>
  <c r="B80" i="7"/>
  <c r="E79" i="7"/>
  <c r="F79" i="7" s="1"/>
  <c r="D79" i="7"/>
  <c r="C79" i="7"/>
  <c r="B79" i="7"/>
  <c r="D78" i="7"/>
  <c r="E78" i="7" s="1"/>
  <c r="C78" i="7"/>
  <c r="B78" i="7"/>
  <c r="D77" i="7"/>
  <c r="E77" i="7" s="1"/>
  <c r="C77" i="7"/>
  <c r="B77" i="7"/>
  <c r="E76" i="7"/>
  <c r="F77" i="7" s="1"/>
  <c r="D76" i="7"/>
  <c r="C76" i="7"/>
  <c r="B76" i="7"/>
  <c r="D75" i="7"/>
  <c r="E75" i="7" s="1"/>
  <c r="C75" i="7"/>
  <c r="B75" i="7"/>
  <c r="E74" i="7"/>
  <c r="F74" i="7" s="1"/>
  <c r="D74" i="7"/>
  <c r="C74" i="7"/>
  <c r="B74" i="7"/>
  <c r="D73" i="7"/>
  <c r="E73" i="7" s="1"/>
  <c r="C73" i="7"/>
  <c r="B73" i="7"/>
  <c r="E72" i="7"/>
  <c r="D72" i="7"/>
  <c r="C72" i="7"/>
  <c r="B72" i="7"/>
  <c r="E71" i="7"/>
  <c r="F71" i="7" s="1"/>
  <c r="D71" i="7"/>
  <c r="C71" i="7"/>
  <c r="B71" i="7"/>
  <c r="D70" i="7"/>
  <c r="E70" i="7" s="1"/>
  <c r="C70" i="7"/>
  <c r="B70" i="7"/>
  <c r="F69" i="7"/>
  <c r="D69" i="7"/>
  <c r="E69" i="7" s="1"/>
  <c r="C69" i="7"/>
  <c r="B69" i="7"/>
  <c r="E68" i="7"/>
  <c r="G70" i="7" s="1"/>
  <c r="D68" i="7"/>
  <c r="C68" i="7"/>
  <c r="B68" i="7"/>
  <c r="E67" i="7"/>
  <c r="D67" i="7"/>
  <c r="C67" i="7"/>
  <c r="B67" i="7"/>
  <c r="D66" i="7"/>
  <c r="E66" i="7" s="1"/>
  <c r="C66" i="7"/>
  <c r="B66" i="7"/>
  <c r="D65" i="7"/>
  <c r="E65" i="7" s="1"/>
  <c r="C65" i="7"/>
  <c r="B65" i="7"/>
  <c r="E64" i="7"/>
  <c r="D64" i="7"/>
  <c r="C64" i="7"/>
  <c r="B64" i="7"/>
  <c r="E63" i="7"/>
  <c r="D63" i="7"/>
  <c r="C63" i="7"/>
  <c r="B63" i="7"/>
  <c r="G62" i="7"/>
  <c r="D62" i="7"/>
  <c r="E62" i="7" s="1"/>
  <c r="C62" i="7"/>
  <c r="B62" i="7"/>
  <c r="F61" i="7"/>
  <c r="D61" i="7"/>
  <c r="E61" i="7" s="1"/>
  <c r="C61" i="7"/>
  <c r="B61" i="7"/>
  <c r="E60" i="7"/>
  <c r="H71" i="7" s="1"/>
  <c r="D60" i="7"/>
  <c r="C60" i="7"/>
  <c r="B60" i="7"/>
  <c r="E59" i="7"/>
  <c r="H70" i="7" s="1"/>
  <c r="D59" i="7"/>
  <c r="C59" i="7"/>
  <c r="B59" i="7"/>
  <c r="D58" i="7"/>
  <c r="E58" i="7" s="1"/>
  <c r="C58" i="7"/>
  <c r="B58" i="7"/>
  <c r="D57" i="7"/>
  <c r="E57" i="7" s="1"/>
  <c r="C57" i="7"/>
  <c r="B57" i="7"/>
  <c r="E56" i="7"/>
  <c r="D56" i="7"/>
  <c r="C56" i="7"/>
  <c r="B56" i="7"/>
  <c r="E55" i="7"/>
  <c r="F55" i="7" s="1"/>
  <c r="D55" i="7"/>
  <c r="C55" i="7"/>
  <c r="B55" i="7"/>
  <c r="G54" i="7"/>
  <c r="D54" i="7"/>
  <c r="E54" i="7" s="1"/>
  <c r="C54" i="7"/>
  <c r="B54" i="7"/>
  <c r="D53" i="7"/>
  <c r="E53" i="7" s="1"/>
  <c r="C53" i="7"/>
  <c r="B53" i="7"/>
  <c r="E52" i="7"/>
  <c r="H63" i="7" s="1"/>
  <c r="D52" i="7"/>
  <c r="C52" i="7"/>
  <c r="B52" i="7"/>
  <c r="D51" i="7"/>
  <c r="E51" i="7" s="1"/>
  <c r="C51" i="7"/>
  <c r="B51" i="7"/>
  <c r="E50" i="7"/>
  <c r="D50" i="7"/>
  <c r="C50" i="7"/>
  <c r="B50" i="7"/>
  <c r="D49" i="7"/>
  <c r="E49" i="7" s="1"/>
  <c r="C49" i="7"/>
  <c r="B49" i="7"/>
  <c r="E48" i="7"/>
  <c r="D48" i="7"/>
  <c r="C48" i="7"/>
  <c r="B48" i="7"/>
  <c r="E47" i="7"/>
  <c r="F47" i="7" s="1"/>
  <c r="D47" i="7"/>
  <c r="C47" i="7"/>
  <c r="B47" i="7"/>
  <c r="D46" i="7"/>
  <c r="E46" i="7" s="1"/>
  <c r="C46" i="7"/>
  <c r="B46" i="7"/>
  <c r="D45" i="7"/>
  <c r="E45" i="7" s="1"/>
  <c r="C45" i="7"/>
  <c r="B45" i="7"/>
  <c r="E44" i="7"/>
  <c r="F45" i="7" s="1"/>
  <c r="D44" i="7"/>
  <c r="C44" i="7"/>
  <c r="B44" i="7"/>
  <c r="D43" i="7"/>
  <c r="E43" i="7" s="1"/>
  <c r="C43" i="7"/>
  <c r="B43" i="7"/>
  <c r="E42" i="7"/>
  <c r="F42" i="7" s="1"/>
  <c r="D42" i="7"/>
  <c r="C42" i="7"/>
  <c r="B42" i="7"/>
  <c r="D41" i="7"/>
  <c r="E41" i="7" s="1"/>
  <c r="C41" i="7"/>
  <c r="B41" i="7"/>
  <c r="E40" i="7"/>
  <c r="D40" i="7"/>
  <c r="C40" i="7"/>
  <c r="B40" i="7"/>
  <c r="E39" i="7"/>
  <c r="F39" i="7" s="1"/>
  <c r="D39" i="7"/>
  <c r="C39" i="7"/>
  <c r="B39" i="7"/>
  <c r="D38" i="7"/>
  <c r="E38" i="7" s="1"/>
  <c r="C38" i="7"/>
  <c r="B38" i="7"/>
  <c r="F37" i="7"/>
  <c r="D37" i="7"/>
  <c r="E37" i="7" s="1"/>
  <c r="C37" i="7"/>
  <c r="B37" i="7"/>
  <c r="E36" i="7"/>
  <c r="G38" i="7" s="1"/>
  <c r="D36" i="7"/>
  <c r="C36" i="7"/>
  <c r="B36" i="7"/>
  <c r="E35" i="7"/>
  <c r="D35" i="7"/>
  <c r="C35" i="7"/>
  <c r="B35" i="7"/>
  <c r="D34" i="7"/>
  <c r="E34" i="7" s="1"/>
  <c r="C34" i="7"/>
  <c r="B34" i="7"/>
  <c r="D33" i="7"/>
  <c r="E33" i="7" s="1"/>
  <c r="C33" i="7"/>
  <c r="B33" i="7"/>
  <c r="E32" i="7"/>
  <c r="D32" i="7"/>
  <c r="C32" i="7"/>
  <c r="B32" i="7"/>
  <c r="E31" i="7"/>
  <c r="D31" i="7"/>
  <c r="C31" i="7"/>
  <c r="B31" i="7"/>
  <c r="G30" i="7"/>
  <c r="D30" i="7"/>
  <c r="E30" i="7" s="1"/>
  <c r="C30" i="7"/>
  <c r="B30" i="7"/>
  <c r="F29" i="7"/>
  <c r="D29" i="7"/>
  <c r="E29" i="7" s="1"/>
  <c r="C29" i="7"/>
  <c r="B29" i="7"/>
  <c r="E28" i="7"/>
  <c r="H39" i="7" s="1"/>
  <c r="D28" i="7"/>
  <c r="C28" i="7"/>
  <c r="B28" i="7"/>
  <c r="E27" i="7"/>
  <c r="H38" i="7" s="1"/>
  <c r="D27" i="7"/>
  <c r="C27" i="7"/>
  <c r="B27" i="7"/>
  <c r="D26" i="7"/>
  <c r="E26" i="7" s="1"/>
  <c r="C26" i="7"/>
  <c r="B26" i="7"/>
  <c r="D25" i="7"/>
  <c r="E25" i="7" s="1"/>
  <c r="C25" i="7"/>
  <c r="B25" i="7"/>
  <c r="E24" i="7"/>
  <c r="D24" i="7"/>
  <c r="C24" i="7"/>
  <c r="B24" i="7"/>
  <c r="E23" i="7"/>
  <c r="F23" i="7" s="1"/>
  <c r="D23" i="7"/>
  <c r="C23" i="7"/>
  <c r="B23" i="7"/>
  <c r="G22" i="7"/>
  <c r="D22" i="7"/>
  <c r="E22" i="7" s="1"/>
  <c r="C22" i="7"/>
  <c r="B22" i="7"/>
  <c r="D21" i="7"/>
  <c r="E21" i="7" s="1"/>
  <c r="C21" i="7"/>
  <c r="B21" i="7"/>
  <c r="E20" i="7"/>
  <c r="H31" i="7" s="1"/>
  <c r="D20" i="7"/>
  <c r="C20" i="7"/>
  <c r="B20" i="7"/>
  <c r="D19" i="7"/>
  <c r="E19" i="7" s="1"/>
  <c r="C19" i="7"/>
  <c r="B19" i="7"/>
  <c r="D18" i="7"/>
  <c r="E18" i="7" s="1"/>
  <c r="C18" i="7"/>
  <c r="B18" i="7"/>
  <c r="D17" i="7"/>
  <c r="E17" i="7" s="1"/>
  <c r="C17" i="7"/>
  <c r="B17" i="7"/>
  <c r="E16" i="7"/>
  <c r="D16" i="7"/>
  <c r="C16" i="7"/>
  <c r="B16" i="7"/>
  <c r="E15" i="7"/>
  <c r="F15" i="7" s="1"/>
  <c r="D15" i="7"/>
  <c r="C15" i="7"/>
  <c r="B15" i="7"/>
  <c r="D14" i="7"/>
  <c r="E14" i="7" s="1"/>
  <c r="C14" i="7"/>
  <c r="B14" i="7"/>
  <c r="D13" i="7"/>
  <c r="E13" i="7" s="1"/>
  <c r="C13" i="7"/>
  <c r="B13" i="7"/>
  <c r="D12" i="7"/>
  <c r="E12" i="7" s="1"/>
  <c r="C12" i="7"/>
  <c r="B12" i="7"/>
  <c r="D11" i="7"/>
  <c r="E11" i="7" s="1"/>
  <c r="F11" i="7" s="1"/>
  <c r="C11" i="7"/>
  <c r="B11" i="7"/>
  <c r="E10" i="7"/>
  <c r="F10" i="7" s="1"/>
  <c r="D10" i="7"/>
  <c r="C10" i="7"/>
  <c r="B10" i="7"/>
  <c r="D9" i="7"/>
  <c r="E9" i="7" s="1"/>
  <c r="C9" i="7"/>
  <c r="B9" i="7"/>
  <c r="E8" i="7"/>
  <c r="H15" i="7" s="1"/>
  <c r="D8" i="7"/>
  <c r="C8" i="7"/>
  <c r="B8" i="7"/>
  <c r="D7" i="7"/>
  <c r="E7" i="7" s="1"/>
  <c r="C7" i="7"/>
  <c r="B7" i="7"/>
  <c r="E6" i="7"/>
  <c r="D6" i="7"/>
  <c r="C6" i="7"/>
  <c r="B6" i="7"/>
  <c r="D5" i="7"/>
  <c r="E5" i="7" s="1"/>
  <c r="C5" i="7"/>
  <c r="B5" i="7"/>
  <c r="F4" i="7"/>
  <c r="E4" i="7"/>
  <c r="G6" i="7" s="1"/>
  <c r="D4" i="7"/>
  <c r="C4" i="7"/>
  <c r="B4" i="7"/>
  <c r="E3" i="7"/>
  <c r="D3" i="7"/>
  <c r="C3" i="7"/>
  <c r="B3" i="7"/>
  <c r="E2" i="7"/>
  <c r="D2" i="7"/>
  <c r="C2" i="7"/>
  <c r="B2" i="7"/>
  <c r="I6" i="6"/>
  <c r="D4" i="6" s="1"/>
  <c r="C6" i="6"/>
  <c r="I5" i="6"/>
  <c r="E4" i="6" s="1"/>
  <c r="C5" i="6"/>
  <c r="C4" i="6"/>
  <c r="C3" i="6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K5" i="5"/>
  <c r="E36" i="5" s="1"/>
  <c r="C5" i="5"/>
  <c r="C4" i="5"/>
  <c r="C3" i="5"/>
  <c r="C2" i="5"/>
  <c r="C7" i="4"/>
  <c r="C6" i="4"/>
  <c r="I5" i="4"/>
  <c r="E7" i="4" s="1"/>
  <c r="C5" i="4"/>
  <c r="C4" i="4"/>
  <c r="C3" i="4"/>
  <c r="C2" i="4"/>
  <c r="C12" i="3"/>
  <c r="C11" i="3"/>
  <c r="C10" i="3"/>
  <c r="C9" i="3"/>
  <c r="C8" i="3"/>
  <c r="C7" i="3"/>
  <c r="C6" i="3"/>
  <c r="I5" i="3"/>
  <c r="E12" i="3" s="1"/>
  <c r="C5" i="3"/>
  <c r="C4" i="3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G7" i="2"/>
  <c r="B7" i="2"/>
  <c r="G6" i="2"/>
  <c r="B6" i="2"/>
  <c r="G5" i="2"/>
  <c r="B5" i="2"/>
  <c r="B4" i="2"/>
  <c r="B3" i="2"/>
  <c r="B2" i="2"/>
  <c r="B15" i="1"/>
  <c r="B19" i="1" s="1"/>
  <c r="B23" i="1" s="1"/>
  <c r="B27" i="1" s="1"/>
  <c r="B31" i="1" s="1"/>
  <c r="B14" i="1"/>
  <c r="B18" i="1" s="1"/>
  <c r="B22" i="1" s="1"/>
  <c r="B26" i="1" s="1"/>
  <c r="B30" i="1" s="1"/>
  <c r="B13" i="1"/>
  <c r="B17" i="1" s="1"/>
  <c r="B21" i="1" s="1"/>
  <c r="B25" i="1" s="1"/>
  <c r="B29" i="1" s="1"/>
  <c r="B33" i="1" s="1"/>
  <c r="A13" i="1"/>
  <c r="A12" i="1"/>
  <c r="A16" i="1" s="1"/>
  <c r="B11" i="1"/>
  <c r="B10" i="1"/>
  <c r="C9" i="1"/>
  <c r="B9" i="1"/>
  <c r="A9" i="1"/>
  <c r="C8" i="1"/>
  <c r="B8" i="1"/>
  <c r="B12" i="1" s="1"/>
  <c r="A8" i="1"/>
  <c r="C7" i="1"/>
  <c r="B7" i="1"/>
  <c r="A7" i="1"/>
  <c r="A11" i="1" s="1"/>
  <c r="C6" i="1"/>
  <c r="B6" i="1"/>
  <c r="A6" i="1"/>
  <c r="A10" i="1" s="1"/>
  <c r="C5" i="1"/>
  <c r="C4" i="1"/>
  <c r="C3" i="1"/>
  <c r="C2" i="1"/>
  <c r="AC51" i="14" l="1"/>
  <c r="AE51" i="14" s="1"/>
  <c r="AD51" i="14"/>
  <c r="AF51" i="14" s="1"/>
  <c r="AC50" i="14"/>
  <c r="AE50" i="14" s="1"/>
  <c r="AD50" i="14"/>
  <c r="AF50" i="14" s="1"/>
  <c r="G47" i="12"/>
  <c r="G48" i="12"/>
  <c r="J48" i="12" s="1"/>
  <c r="E51" i="14" s="1"/>
  <c r="N51" i="14" s="1"/>
  <c r="F567" i="13"/>
  <c r="F568" i="13"/>
  <c r="G564" i="13"/>
  <c r="F569" i="13"/>
  <c r="G559" i="13"/>
  <c r="F566" i="13"/>
  <c r="G560" i="13"/>
  <c r="J560" i="13" s="1"/>
  <c r="G562" i="13"/>
  <c r="G558" i="13"/>
  <c r="E568" i="13"/>
  <c r="G568" i="13" s="1"/>
  <c r="G556" i="13"/>
  <c r="H564" i="13"/>
  <c r="I564" i="13"/>
  <c r="J564" i="13"/>
  <c r="G561" i="13"/>
  <c r="G557" i="13"/>
  <c r="E567" i="13"/>
  <c r="G567" i="13" s="1"/>
  <c r="G555" i="13"/>
  <c r="G565" i="13"/>
  <c r="I563" i="13"/>
  <c r="J563" i="13"/>
  <c r="H563" i="13"/>
  <c r="H559" i="13"/>
  <c r="I559" i="13"/>
  <c r="J559" i="13"/>
  <c r="G554" i="13"/>
  <c r="E566" i="13"/>
  <c r="E569" i="13"/>
  <c r="G569" i="13" s="1"/>
  <c r="H905" i="7"/>
  <c r="H903" i="7"/>
  <c r="H901" i="7"/>
  <c r="H899" i="7"/>
  <c r="H897" i="7"/>
  <c r="H895" i="7"/>
  <c r="H893" i="7"/>
  <c r="H891" i="7"/>
  <c r="G903" i="7"/>
  <c r="G901" i="7"/>
  <c r="G899" i="7"/>
  <c r="G897" i="7"/>
  <c r="G895" i="7"/>
  <c r="G893" i="7"/>
  <c r="G891" i="7"/>
  <c r="F891" i="7"/>
  <c r="F893" i="7"/>
  <c r="H904" i="7"/>
  <c r="H902" i="7"/>
  <c r="H900" i="7"/>
  <c r="H898" i="7"/>
  <c r="H896" i="7"/>
  <c r="H894" i="7"/>
  <c r="H892" i="7"/>
  <c r="H890" i="7"/>
  <c r="G892" i="7"/>
  <c r="G890" i="7"/>
  <c r="F4" i="6"/>
  <c r="G553" i="13"/>
  <c r="I551" i="13"/>
  <c r="J551" i="13"/>
  <c r="H551" i="13"/>
  <c r="H552" i="13"/>
  <c r="I552" i="13"/>
  <c r="J552" i="13"/>
  <c r="J550" i="13"/>
  <c r="H550" i="13"/>
  <c r="I550" i="13"/>
  <c r="J47" i="12"/>
  <c r="E50" i="14" s="1"/>
  <c r="N50" i="14" s="1"/>
  <c r="H47" i="12"/>
  <c r="C50" i="14" s="1"/>
  <c r="I47" i="12"/>
  <c r="D50" i="14" s="1"/>
  <c r="F534" i="13"/>
  <c r="F546" i="13" s="1"/>
  <c r="F376" i="13"/>
  <c r="F388" i="13" s="1"/>
  <c r="F400" i="13" s="1"/>
  <c r="F412" i="13" s="1"/>
  <c r="F424" i="13" s="1"/>
  <c r="F436" i="13" s="1"/>
  <c r="F448" i="13" s="1"/>
  <c r="F460" i="13" s="1"/>
  <c r="F472" i="13" s="1"/>
  <c r="F484" i="13" s="1"/>
  <c r="F496" i="13" s="1"/>
  <c r="F508" i="13" s="1"/>
  <c r="F520" i="13" s="1"/>
  <c r="F532" i="13" s="1"/>
  <c r="F544" i="13"/>
  <c r="F350" i="13"/>
  <c r="F338" i="13" s="1"/>
  <c r="F326" i="13" s="1"/>
  <c r="F314" i="13" s="1"/>
  <c r="F302" i="13" s="1"/>
  <c r="F290" i="13" s="1"/>
  <c r="F278" i="13" s="1"/>
  <c r="F266" i="13" s="1"/>
  <c r="F254" i="13" s="1"/>
  <c r="F242" i="13" s="1"/>
  <c r="F230" i="13" s="1"/>
  <c r="F218" i="13" s="1"/>
  <c r="F206" i="13" s="1"/>
  <c r="F194" i="13" s="1"/>
  <c r="F182" i="13" s="1"/>
  <c r="F170" i="13" s="1"/>
  <c r="F158" i="13" s="1"/>
  <c r="F146" i="13" s="1"/>
  <c r="F134" i="13" s="1"/>
  <c r="F122" i="13" s="1"/>
  <c r="F110" i="13" s="1"/>
  <c r="F98" i="13" s="1"/>
  <c r="F86" i="13" s="1"/>
  <c r="F74" i="13" s="1"/>
  <c r="F62" i="13" s="1"/>
  <c r="F50" i="13" s="1"/>
  <c r="F38" i="13" s="1"/>
  <c r="F26" i="13" s="1"/>
  <c r="F14" i="13" s="1"/>
  <c r="F2" i="13" s="1"/>
  <c r="F366" i="13"/>
  <c r="F378" i="13" s="1"/>
  <c r="F390" i="13" s="1"/>
  <c r="F402" i="13" s="1"/>
  <c r="F414" i="13" s="1"/>
  <c r="F426" i="13" s="1"/>
  <c r="F438" i="13" s="1"/>
  <c r="F450" i="13" s="1"/>
  <c r="F462" i="13" s="1"/>
  <c r="F474" i="13" s="1"/>
  <c r="F486" i="13" s="1"/>
  <c r="F498" i="13" s="1"/>
  <c r="F510" i="13" s="1"/>
  <c r="F522" i="13" s="1"/>
  <c r="F367" i="13"/>
  <c r="F379" i="13" s="1"/>
  <c r="F391" i="13" s="1"/>
  <c r="F403" i="13" s="1"/>
  <c r="F415" i="13" s="1"/>
  <c r="F427" i="13" s="1"/>
  <c r="F439" i="13" s="1"/>
  <c r="F451" i="13" s="1"/>
  <c r="F463" i="13" s="1"/>
  <c r="F475" i="13" s="1"/>
  <c r="F487" i="13" s="1"/>
  <c r="F499" i="13" s="1"/>
  <c r="F511" i="13" s="1"/>
  <c r="F523" i="13" s="1"/>
  <c r="F535" i="13"/>
  <c r="F547" i="13" s="1"/>
  <c r="K47" i="14"/>
  <c r="F380" i="13"/>
  <c r="F392" i="13" s="1"/>
  <c r="F404" i="13" s="1"/>
  <c r="F416" i="13" s="1"/>
  <c r="F428" i="13" s="1"/>
  <c r="F440" i="13" s="1"/>
  <c r="F452" i="13" s="1"/>
  <c r="F464" i="13" s="1"/>
  <c r="F476" i="13" s="1"/>
  <c r="F488" i="13" s="1"/>
  <c r="F500" i="13" s="1"/>
  <c r="F512" i="13" s="1"/>
  <c r="F524" i="13" s="1"/>
  <c r="F536" i="13" s="1"/>
  <c r="F384" i="13"/>
  <c r="F396" i="13" s="1"/>
  <c r="F408" i="13" s="1"/>
  <c r="F420" i="13" s="1"/>
  <c r="F432" i="13" s="1"/>
  <c r="F444" i="13" s="1"/>
  <c r="F456" i="13" s="1"/>
  <c r="F468" i="13" s="1"/>
  <c r="F480" i="13" s="1"/>
  <c r="F492" i="13" s="1"/>
  <c r="F504" i="13" s="1"/>
  <c r="F516" i="13" s="1"/>
  <c r="F528" i="13" s="1"/>
  <c r="F540" i="13"/>
  <c r="G540" i="13"/>
  <c r="H540" i="13" s="1"/>
  <c r="G887" i="7"/>
  <c r="H886" i="7"/>
  <c r="E13" i="3"/>
  <c r="AB29" i="14"/>
  <c r="AB46" i="14"/>
  <c r="AB9" i="14"/>
  <c r="AB12" i="14"/>
  <c r="S49" i="14"/>
  <c r="AB13" i="14"/>
  <c r="AB32" i="14"/>
  <c r="AB37" i="14"/>
  <c r="AB45" i="14"/>
  <c r="AB14" i="14"/>
  <c r="AB17" i="14"/>
  <c r="AB15" i="14"/>
  <c r="AB39" i="14"/>
  <c r="AB23" i="14"/>
  <c r="AB34" i="14"/>
  <c r="AB11" i="14"/>
  <c r="AB16" i="14"/>
  <c r="AB21" i="14"/>
  <c r="AB22" i="14"/>
  <c r="AB33" i="14"/>
  <c r="AB38" i="14"/>
  <c r="T49" i="14"/>
  <c r="AB25" i="14"/>
  <c r="AB31" i="14"/>
  <c r="T48" i="14"/>
  <c r="AB18" i="14"/>
  <c r="AB28" i="14"/>
  <c r="AB36" i="14"/>
  <c r="AB41" i="14"/>
  <c r="S47" i="14"/>
  <c r="T47" i="14"/>
  <c r="V47" i="14" s="1"/>
  <c r="AB43" i="14"/>
  <c r="AB44" i="14"/>
  <c r="AB49" i="14"/>
  <c r="AB42" i="14"/>
  <c r="AB48" i="14"/>
  <c r="AB40" i="14"/>
  <c r="AB47" i="14"/>
  <c r="AC47" i="14" s="1"/>
  <c r="AB35" i="14"/>
  <c r="AB27" i="14"/>
  <c r="E547" i="13"/>
  <c r="E549" i="13"/>
  <c r="E546" i="13"/>
  <c r="G534" i="13"/>
  <c r="G544" i="13"/>
  <c r="E548" i="13"/>
  <c r="E545" i="13"/>
  <c r="F358" i="13"/>
  <c r="F346" i="13" s="1"/>
  <c r="F334" i="13" s="1"/>
  <c r="F322" i="13" s="1"/>
  <c r="F355" i="13"/>
  <c r="F343" i="13" s="1"/>
  <c r="F331" i="13" s="1"/>
  <c r="F362" i="13"/>
  <c r="F374" i="13" s="1"/>
  <c r="F386" i="13" s="1"/>
  <c r="F398" i="13" s="1"/>
  <c r="F410" i="13" s="1"/>
  <c r="F422" i="13" s="1"/>
  <c r="F434" i="13" s="1"/>
  <c r="F446" i="13" s="1"/>
  <c r="F458" i="13" s="1"/>
  <c r="F470" i="13" s="1"/>
  <c r="F482" i="13" s="1"/>
  <c r="F494" i="13" s="1"/>
  <c r="F506" i="13" s="1"/>
  <c r="F518" i="13" s="1"/>
  <c r="F530" i="13" s="1"/>
  <c r="F542" i="13" s="1"/>
  <c r="G542" i="13" s="1"/>
  <c r="F353" i="13"/>
  <c r="F341" i="13" s="1"/>
  <c r="F329" i="13" s="1"/>
  <c r="F370" i="13"/>
  <c r="F382" i="13" s="1"/>
  <c r="F394" i="13" s="1"/>
  <c r="F406" i="13" s="1"/>
  <c r="F418" i="13" s="1"/>
  <c r="F430" i="13" s="1"/>
  <c r="F442" i="13" s="1"/>
  <c r="F454" i="13" s="1"/>
  <c r="F466" i="13" s="1"/>
  <c r="F478" i="13" s="1"/>
  <c r="F490" i="13" s="1"/>
  <c r="F502" i="13" s="1"/>
  <c r="F514" i="13" s="1"/>
  <c r="F526" i="13" s="1"/>
  <c r="F538" i="13" s="1"/>
  <c r="G538" i="13" s="1"/>
  <c r="F373" i="13"/>
  <c r="F385" i="13" s="1"/>
  <c r="F397" i="13" s="1"/>
  <c r="F409" i="13" s="1"/>
  <c r="F421" i="13" s="1"/>
  <c r="F433" i="13" s="1"/>
  <c r="F445" i="13" s="1"/>
  <c r="F457" i="13" s="1"/>
  <c r="F469" i="13" s="1"/>
  <c r="F481" i="13" s="1"/>
  <c r="F493" i="13" s="1"/>
  <c r="F505" i="13" s="1"/>
  <c r="F517" i="13" s="1"/>
  <c r="F529" i="13" s="1"/>
  <c r="F541" i="13" s="1"/>
  <c r="G541" i="13" s="1"/>
  <c r="F365" i="13"/>
  <c r="F377" i="13" s="1"/>
  <c r="F389" i="13" s="1"/>
  <c r="F401" i="13" s="1"/>
  <c r="F413" i="13" s="1"/>
  <c r="F425" i="13" s="1"/>
  <c r="F437" i="13" s="1"/>
  <c r="F449" i="13" s="1"/>
  <c r="F461" i="13" s="1"/>
  <c r="F473" i="13" s="1"/>
  <c r="F485" i="13" s="1"/>
  <c r="F497" i="13" s="1"/>
  <c r="F509" i="13" s="1"/>
  <c r="F521" i="13" s="1"/>
  <c r="F533" i="13" s="1"/>
  <c r="F356" i="13"/>
  <c r="F344" i="13" s="1"/>
  <c r="F332" i="13" s="1"/>
  <c r="F320" i="13" s="1"/>
  <c r="F351" i="13"/>
  <c r="F339" i="13" s="1"/>
  <c r="F327" i="13" s="1"/>
  <c r="F359" i="13"/>
  <c r="F347" i="13" s="1"/>
  <c r="F335" i="13" s="1"/>
  <c r="F323" i="13" s="1"/>
  <c r="F363" i="13"/>
  <c r="F375" i="13" s="1"/>
  <c r="F387" i="13" s="1"/>
  <c r="F399" i="13" s="1"/>
  <c r="F411" i="13" s="1"/>
  <c r="F423" i="13" s="1"/>
  <c r="F435" i="13" s="1"/>
  <c r="F447" i="13" s="1"/>
  <c r="F459" i="13" s="1"/>
  <c r="F471" i="13" s="1"/>
  <c r="F483" i="13" s="1"/>
  <c r="F495" i="13" s="1"/>
  <c r="F507" i="13" s="1"/>
  <c r="F519" i="13" s="1"/>
  <c r="F531" i="13" s="1"/>
  <c r="F543" i="13" s="1"/>
  <c r="G543" i="13" s="1"/>
  <c r="F354" i="13"/>
  <c r="F342" i="13" s="1"/>
  <c r="F330" i="13" s="1"/>
  <c r="F371" i="13"/>
  <c r="F383" i="13" s="1"/>
  <c r="F395" i="13" s="1"/>
  <c r="F407" i="13" s="1"/>
  <c r="F419" i="13" s="1"/>
  <c r="F431" i="13" s="1"/>
  <c r="F443" i="13" s="1"/>
  <c r="F455" i="13" s="1"/>
  <c r="F467" i="13" s="1"/>
  <c r="F479" i="13" s="1"/>
  <c r="F491" i="13" s="1"/>
  <c r="F503" i="13" s="1"/>
  <c r="F515" i="13" s="1"/>
  <c r="F527" i="13" s="1"/>
  <c r="F539" i="13" s="1"/>
  <c r="G539" i="13" s="1"/>
  <c r="F337" i="13"/>
  <c r="F325" i="13" s="1"/>
  <c r="F313" i="13" s="1"/>
  <c r="F301" i="13" s="1"/>
  <c r="F289" i="13" s="1"/>
  <c r="F277" i="13" s="1"/>
  <c r="F265" i="13" s="1"/>
  <c r="F253" i="13" s="1"/>
  <c r="F241" i="13" s="1"/>
  <c r="F229" i="13" s="1"/>
  <c r="F217" i="13" s="1"/>
  <c r="F205" i="13" s="1"/>
  <c r="F193" i="13" s="1"/>
  <c r="F181" i="13" s="1"/>
  <c r="F169" i="13" s="1"/>
  <c r="F157" i="13" s="1"/>
  <c r="F145" i="13" s="1"/>
  <c r="F133" i="13" s="1"/>
  <c r="F121" i="13" s="1"/>
  <c r="F109" i="13" s="1"/>
  <c r="F97" i="13" s="1"/>
  <c r="F85" i="13" s="1"/>
  <c r="F73" i="13" s="1"/>
  <c r="F61" i="13" s="1"/>
  <c r="F49" i="13" s="1"/>
  <c r="F37" i="13" s="1"/>
  <c r="F25" i="13" s="1"/>
  <c r="F13" i="13" s="1"/>
  <c r="F357" i="13"/>
  <c r="F345" i="13" s="1"/>
  <c r="F333" i="13" s="1"/>
  <c r="F321" i="13" s="1"/>
  <c r="F352" i="13"/>
  <c r="F340" i="13" s="1"/>
  <c r="F328" i="13" s="1"/>
  <c r="F316" i="13" s="1"/>
  <c r="F304" i="13" s="1"/>
  <c r="F292" i="13" s="1"/>
  <c r="F280" i="13" s="1"/>
  <c r="F268" i="13" s="1"/>
  <c r="F256" i="13" s="1"/>
  <c r="F244" i="13" s="1"/>
  <c r="F232" i="13" s="1"/>
  <c r="F220" i="13" s="1"/>
  <c r="F208" i="13" s="1"/>
  <c r="F196" i="13" s="1"/>
  <c r="F184" i="13" s="1"/>
  <c r="F172" i="13" s="1"/>
  <c r="F160" i="13" s="1"/>
  <c r="F148" i="13" s="1"/>
  <c r="F136" i="13" s="1"/>
  <c r="F124" i="13" s="1"/>
  <c r="F112" i="13" s="1"/>
  <c r="F100" i="13" s="1"/>
  <c r="F88" i="13" s="1"/>
  <c r="F76" i="13" s="1"/>
  <c r="F64" i="13" s="1"/>
  <c r="F52" i="13" s="1"/>
  <c r="F40" i="13" s="1"/>
  <c r="F28" i="13" s="1"/>
  <c r="F16" i="13" s="1"/>
  <c r="F4" i="13" s="1"/>
  <c r="F369" i="13"/>
  <c r="F381" i="13" s="1"/>
  <c r="F393" i="13" s="1"/>
  <c r="F405" i="13" s="1"/>
  <c r="F417" i="13" s="1"/>
  <c r="F429" i="13" s="1"/>
  <c r="F441" i="13" s="1"/>
  <c r="F453" i="13" s="1"/>
  <c r="F465" i="13" s="1"/>
  <c r="F477" i="13" s="1"/>
  <c r="F489" i="13" s="1"/>
  <c r="F501" i="13" s="1"/>
  <c r="F513" i="13" s="1"/>
  <c r="F525" i="13" s="1"/>
  <c r="F537" i="13" s="1"/>
  <c r="F360" i="13"/>
  <c r="F348" i="13" s="1"/>
  <c r="F336" i="13" s="1"/>
  <c r="F324" i="13" s="1"/>
  <c r="F312" i="13" s="1"/>
  <c r="F300" i="13" s="1"/>
  <c r="F288" i="13" s="1"/>
  <c r="F276" i="13" s="1"/>
  <c r="F264" i="13" s="1"/>
  <c r="F252" i="13" s="1"/>
  <c r="F240" i="13" s="1"/>
  <c r="G885" i="8"/>
  <c r="H884" i="8"/>
  <c r="D2" i="6"/>
  <c r="D3" i="6"/>
  <c r="E2" i="6"/>
  <c r="D5" i="6"/>
  <c r="E3" i="6"/>
  <c r="D6" i="6"/>
  <c r="E5" i="6"/>
  <c r="E6" i="6"/>
  <c r="H883" i="8"/>
  <c r="H881" i="8"/>
  <c r="H879" i="8"/>
  <c r="G883" i="8"/>
  <c r="G881" i="8"/>
  <c r="G879" i="8"/>
  <c r="H882" i="8"/>
  <c r="H880" i="8"/>
  <c r="I6" i="3"/>
  <c r="F875" i="8"/>
  <c r="F873" i="8"/>
  <c r="G870" i="8"/>
  <c r="E35" i="5"/>
  <c r="G871" i="8"/>
  <c r="G869" i="8"/>
  <c r="E22" i="5"/>
  <c r="E31" i="5"/>
  <c r="D229" i="2"/>
  <c r="E13" i="5"/>
  <c r="E5" i="5"/>
  <c r="E9" i="5"/>
  <c r="E18" i="5"/>
  <c r="E27" i="5"/>
  <c r="E14" i="5"/>
  <c r="E23" i="5"/>
  <c r="E2" i="5"/>
  <c r="E10" i="5"/>
  <c r="E19" i="5"/>
  <c r="E6" i="5"/>
  <c r="E15" i="5"/>
  <c r="E29" i="5"/>
  <c r="E33" i="5"/>
  <c r="E3" i="5"/>
  <c r="E11" i="5"/>
  <c r="E25" i="5"/>
  <c r="E7" i="5"/>
  <c r="E21" i="5"/>
  <c r="E30" i="5"/>
  <c r="E34" i="5"/>
  <c r="E4" i="5"/>
  <c r="E17" i="5"/>
  <c r="E26" i="5"/>
  <c r="E5" i="3"/>
  <c r="E3" i="3"/>
  <c r="G13" i="7"/>
  <c r="H21" i="7"/>
  <c r="F13" i="7"/>
  <c r="F12" i="7"/>
  <c r="G14" i="7"/>
  <c r="H22" i="7"/>
  <c r="H23" i="7"/>
  <c r="H61" i="7"/>
  <c r="F154" i="7"/>
  <c r="G156" i="7"/>
  <c r="H165" i="7"/>
  <c r="F155" i="7"/>
  <c r="H223" i="7"/>
  <c r="H224" i="7"/>
  <c r="F213" i="7"/>
  <c r="G215" i="7"/>
  <c r="H221" i="7"/>
  <c r="G214" i="7"/>
  <c r="H255" i="7"/>
  <c r="H256" i="7"/>
  <c r="F245" i="7"/>
  <c r="G247" i="7"/>
  <c r="H253" i="7"/>
  <c r="G246" i="7"/>
  <c r="H282" i="7"/>
  <c r="F271" i="7"/>
  <c r="F272" i="7"/>
  <c r="G273" i="7"/>
  <c r="C31" i="1"/>
  <c r="F26" i="7"/>
  <c r="G28" i="7"/>
  <c r="H37" i="7"/>
  <c r="F27" i="7"/>
  <c r="F90" i="7"/>
  <c r="G92" i="7"/>
  <c r="F91" i="7"/>
  <c r="H101" i="7"/>
  <c r="H125" i="7"/>
  <c r="H290" i="7"/>
  <c r="F279" i="7"/>
  <c r="G281" i="7"/>
  <c r="A15" i="1"/>
  <c r="C11" i="1"/>
  <c r="A20" i="1"/>
  <c r="H46" i="7"/>
  <c r="F66" i="7"/>
  <c r="F67" i="7"/>
  <c r="H77" i="7"/>
  <c r="G68" i="7"/>
  <c r="H110" i="7"/>
  <c r="F130" i="7"/>
  <c r="F131" i="7"/>
  <c r="G132" i="7"/>
  <c r="H141" i="7"/>
  <c r="F163" i="7"/>
  <c r="H203" i="7"/>
  <c r="F192" i="7"/>
  <c r="G194" i="7"/>
  <c r="H200" i="7"/>
  <c r="H218" i="7"/>
  <c r="F207" i="7"/>
  <c r="G209" i="7"/>
  <c r="H235" i="7"/>
  <c r="F224" i="7"/>
  <c r="H232" i="7"/>
  <c r="G226" i="7"/>
  <c r="H227" i="7"/>
  <c r="H250" i="7"/>
  <c r="F239" i="7"/>
  <c r="G241" i="7"/>
  <c r="H267" i="7"/>
  <c r="F256" i="7"/>
  <c r="H259" i="7"/>
  <c r="H264" i="7"/>
  <c r="G258" i="7"/>
  <c r="B16" i="1"/>
  <c r="B20" i="1" s="1"/>
  <c r="B24" i="1" s="1"/>
  <c r="B28" i="1" s="1"/>
  <c r="B32" i="1" s="1"/>
  <c r="G45" i="7"/>
  <c r="F43" i="7"/>
  <c r="H54" i="7"/>
  <c r="G44" i="7"/>
  <c r="G109" i="7"/>
  <c r="G108" i="7"/>
  <c r="F107" i="7"/>
  <c r="H118" i="7"/>
  <c r="F148" i="7"/>
  <c r="G149" i="7"/>
  <c r="F147" i="7"/>
  <c r="G148" i="7"/>
  <c r="H158" i="7"/>
  <c r="F52" i="7"/>
  <c r="G52" i="7"/>
  <c r="G53" i="7"/>
  <c r="F51" i="7"/>
  <c r="H62" i="7"/>
  <c r="G77" i="7"/>
  <c r="F75" i="7"/>
  <c r="G76" i="7"/>
  <c r="H86" i="7"/>
  <c r="F116" i="7"/>
  <c r="F115" i="7"/>
  <c r="G116" i="7"/>
  <c r="G117" i="7"/>
  <c r="H126" i="7"/>
  <c r="G141" i="7"/>
  <c r="F139" i="7"/>
  <c r="G140" i="7"/>
  <c r="H150" i="7"/>
  <c r="F18" i="7"/>
  <c r="H29" i="7"/>
  <c r="G20" i="7"/>
  <c r="F58" i="7"/>
  <c r="G60" i="7"/>
  <c r="F59" i="7"/>
  <c r="H69" i="7"/>
  <c r="H93" i="7"/>
  <c r="H102" i="7"/>
  <c r="F122" i="7"/>
  <c r="G124" i="7"/>
  <c r="H133" i="7"/>
  <c r="F123" i="7"/>
  <c r="H157" i="7"/>
  <c r="H166" i="7"/>
  <c r="H197" i="7"/>
  <c r="F186" i="7"/>
  <c r="G188" i="7"/>
  <c r="H195" i="7"/>
  <c r="F187" i="7"/>
  <c r="F84" i="7"/>
  <c r="G84" i="7"/>
  <c r="G85" i="7"/>
  <c r="F83" i="7"/>
  <c r="H94" i="7"/>
  <c r="C30" i="1"/>
  <c r="F20" i="7"/>
  <c r="F19" i="7"/>
  <c r="G21" i="7"/>
  <c r="H30" i="7"/>
  <c r="G173" i="7"/>
  <c r="F171" i="7"/>
  <c r="G172" i="7"/>
  <c r="H182" i="7"/>
  <c r="H190" i="7"/>
  <c r="F180" i="7"/>
  <c r="G181" i="7"/>
  <c r="H189" i="7"/>
  <c r="F179" i="7"/>
  <c r="G180" i="7"/>
  <c r="C33" i="1"/>
  <c r="C10" i="1"/>
  <c r="A14" i="1"/>
  <c r="F34" i="7"/>
  <c r="F35" i="7"/>
  <c r="H45" i="7"/>
  <c r="G36" i="7"/>
  <c r="H78" i="7"/>
  <c r="F98" i="7"/>
  <c r="F99" i="7"/>
  <c r="G100" i="7"/>
  <c r="H109" i="7"/>
  <c r="H142" i="7"/>
  <c r="F162" i="7"/>
  <c r="G164" i="7"/>
  <c r="H173" i="7"/>
  <c r="D227" i="2"/>
  <c r="D265" i="2"/>
  <c r="H17" i="7"/>
  <c r="F8" i="7"/>
  <c r="F17" i="7"/>
  <c r="H28" i="7"/>
  <c r="G19" i="7"/>
  <c r="F22" i="7"/>
  <c r="H33" i="7"/>
  <c r="G24" i="7"/>
  <c r="H40" i="7"/>
  <c r="G31" i="7"/>
  <c r="G37" i="7"/>
  <c r="F44" i="7"/>
  <c r="F49" i="7"/>
  <c r="H60" i="7"/>
  <c r="G51" i="7"/>
  <c r="F54" i="7"/>
  <c r="H65" i="7"/>
  <c r="G56" i="7"/>
  <c r="H72" i="7"/>
  <c r="G63" i="7"/>
  <c r="G69" i="7"/>
  <c r="F76" i="7"/>
  <c r="F81" i="7"/>
  <c r="H92" i="7"/>
  <c r="G83" i="7"/>
  <c r="F86" i="7"/>
  <c r="H97" i="7"/>
  <c r="G88" i="7"/>
  <c r="H104" i="7"/>
  <c r="G95" i="7"/>
  <c r="G101" i="7"/>
  <c r="F108" i="7"/>
  <c r="F113" i="7"/>
  <c r="H124" i="7"/>
  <c r="G115" i="7"/>
  <c r="F118" i="7"/>
  <c r="H129" i="7"/>
  <c r="G120" i="7"/>
  <c r="H136" i="7"/>
  <c r="G127" i="7"/>
  <c r="G133" i="7"/>
  <c r="F140" i="7"/>
  <c r="F145" i="7"/>
  <c r="H156" i="7"/>
  <c r="G147" i="7"/>
  <c r="F150" i="7"/>
  <c r="H161" i="7"/>
  <c r="G152" i="7"/>
  <c r="H168" i="7"/>
  <c r="G159" i="7"/>
  <c r="G165" i="7"/>
  <c r="F172" i="7"/>
  <c r="F177" i="7"/>
  <c r="G179" i="7"/>
  <c r="F182" i="7"/>
  <c r="G184" i="7"/>
  <c r="H193" i="7"/>
  <c r="F189" i="7"/>
  <c r="F190" i="7"/>
  <c r="G191" i="7"/>
  <c r="F199" i="7"/>
  <c r="G201" i="7"/>
  <c r="F221" i="7"/>
  <c r="F222" i="7"/>
  <c r="G223" i="7"/>
  <c r="F231" i="7"/>
  <c r="G233" i="7"/>
  <c r="F253" i="7"/>
  <c r="F254" i="7"/>
  <c r="G255" i="7"/>
  <c r="F263" i="7"/>
  <c r="G265" i="7"/>
  <c r="H283" i="7"/>
  <c r="F280" i="7"/>
  <c r="H303" i="7"/>
  <c r="H330" i="7"/>
  <c r="B13" i="13"/>
  <c r="B2" i="12"/>
  <c r="B5" i="14" s="1"/>
  <c r="G361" i="7"/>
  <c r="H426" i="7"/>
  <c r="F415" i="7"/>
  <c r="F416" i="7"/>
  <c r="G415" i="7"/>
  <c r="G71" i="8"/>
  <c r="H80" i="8"/>
  <c r="F69" i="8"/>
  <c r="G70" i="8"/>
  <c r="G154" i="8"/>
  <c r="F153" i="8"/>
  <c r="H163" i="8"/>
  <c r="F152" i="8"/>
  <c r="F244" i="8"/>
  <c r="H255" i="8"/>
  <c r="G246" i="8"/>
  <c r="G244" i="8"/>
  <c r="D72" i="2"/>
  <c r="D88" i="2"/>
  <c r="D176" i="2"/>
  <c r="D208" i="2"/>
  <c r="D364" i="2"/>
  <c r="H13" i="7"/>
  <c r="H51" i="7"/>
  <c r="H55" i="7"/>
  <c r="H83" i="7"/>
  <c r="H87" i="7"/>
  <c r="H147" i="7"/>
  <c r="H179" i="7"/>
  <c r="F236" i="7"/>
  <c r="G238" i="7"/>
  <c r="H272" i="7"/>
  <c r="F261" i="7"/>
  <c r="F268" i="7"/>
  <c r="H279" i="7"/>
  <c r="G270" i="7"/>
  <c r="H274" i="7"/>
  <c r="H289" i="7"/>
  <c r="H314" i="7"/>
  <c r="B37" i="13"/>
  <c r="B4" i="12"/>
  <c r="B7" i="14" s="1"/>
  <c r="G585" i="7"/>
  <c r="H594" i="7"/>
  <c r="H593" i="7"/>
  <c r="G584" i="7"/>
  <c r="H589" i="7"/>
  <c r="F584" i="7"/>
  <c r="H592" i="7"/>
  <c r="H588" i="7"/>
  <c r="F583" i="7"/>
  <c r="G633" i="7"/>
  <c r="H642" i="7"/>
  <c r="H641" i="7"/>
  <c r="G632" i="7"/>
  <c r="H637" i="7"/>
  <c r="F632" i="7"/>
  <c r="H640" i="7"/>
  <c r="H636" i="7"/>
  <c r="F631" i="7"/>
  <c r="G649" i="7"/>
  <c r="H658" i="7"/>
  <c r="H657" i="7"/>
  <c r="G648" i="7"/>
  <c r="H653" i="7"/>
  <c r="F648" i="7"/>
  <c r="H656" i="7"/>
  <c r="H652" i="7"/>
  <c r="F647" i="7"/>
  <c r="G665" i="7"/>
  <c r="H674" i="7"/>
  <c r="H673" i="7"/>
  <c r="G664" i="7"/>
  <c r="H669" i="7"/>
  <c r="F664" i="7"/>
  <c r="H672" i="7"/>
  <c r="H668" i="7"/>
  <c r="F663" i="7"/>
  <c r="F814" i="7"/>
  <c r="H824" i="7"/>
  <c r="F815" i="7"/>
  <c r="G816" i="7"/>
  <c r="G815" i="7"/>
  <c r="H825" i="7"/>
  <c r="H18" i="8"/>
  <c r="G9" i="8"/>
  <c r="F7" i="8"/>
  <c r="H17" i="8"/>
  <c r="G8" i="8"/>
  <c r="G103" i="8"/>
  <c r="H112" i="8"/>
  <c r="F101" i="8"/>
  <c r="G102" i="8"/>
  <c r="F124" i="8"/>
  <c r="H135" i="8"/>
  <c r="H132" i="8"/>
  <c r="G126" i="8"/>
  <c r="D51" i="2"/>
  <c r="D59" i="2"/>
  <c r="D67" i="2"/>
  <c r="D75" i="2"/>
  <c r="D83" i="2"/>
  <c r="D91" i="2"/>
  <c r="D115" i="2"/>
  <c r="D139" i="2"/>
  <c r="D147" i="2"/>
  <c r="D155" i="2"/>
  <c r="D174" i="2"/>
  <c r="D238" i="2"/>
  <c r="D258" i="2"/>
  <c r="H43" i="7"/>
  <c r="H111" i="7"/>
  <c r="H175" i="7"/>
  <c r="G199" i="7"/>
  <c r="H219" i="7"/>
  <c r="H251" i="7"/>
  <c r="H266" i="7"/>
  <c r="F255" i="7"/>
  <c r="H268" i="7"/>
  <c r="F288" i="7"/>
  <c r="H299" i="7"/>
  <c r="G327" i="7"/>
  <c r="G326" i="7"/>
  <c r="F325" i="7"/>
  <c r="F367" i="7"/>
  <c r="G379" i="7"/>
  <c r="F402" i="7"/>
  <c r="H412" i="7"/>
  <c r="G403" i="7"/>
  <c r="G404" i="7"/>
  <c r="B373" i="13"/>
  <c r="B32" i="12"/>
  <c r="B35" i="14" s="1"/>
  <c r="H15" i="8"/>
  <c r="F8" i="8"/>
  <c r="G66" i="8"/>
  <c r="H75" i="8"/>
  <c r="G65" i="8"/>
  <c r="F64" i="8"/>
  <c r="F121" i="8"/>
  <c r="G314" i="8"/>
  <c r="F312" i="8"/>
  <c r="G313" i="8"/>
  <c r="F313" i="8"/>
  <c r="H323" i="8"/>
  <c r="G312" i="8"/>
  <c r="H319" i="8"/>
  <c r="H321" i="8"/>
  <c r="H407" i="8"/>
  <c r="H404" i="8"/>
  <c r="H403" i="8"/>
  <c r="H406" i="8"/>
  <c r="G398" i="8"/>
  <c r="H401" i="8"/>
  <c r="H400" i="8"/>
  <c r="F396" i="8"/>
  <c r="C13" i="1"/>
  <c r="D5" i="2"/>
  <c r="D7" i="2"/>
  <c r="D33" i="2"/>
  <c r="D65" i="2"/>
  <c r="D97" i="2"/>
  <c r="D129" i="2"/>
  <c r="D161" i="2"/>
  <c r="D201" i="2"/>
  <c r="D217" i="2"/>
  <c r="D233" i="2"/>
  <c r="H16" i="7"/>
  <c r="G7" i="7"/>
  <c r="F14" i="7"/>
  <c r="H25" i="7"/>
  <c r="G16" i="7"/>
  <c r="H32" i="7"/>
  <c r="G23" i="7"/>
  <c r="G29" i="7"/>
  <c r="F36" i="7"/>
  <c r="F41" i="7"/>
  <c r="H52" i="7"/>
  <c r="G43" i="7"/>
  <c r="F46" i="7"/>
  <c r="H57" i="7"/>
  <c r="G48" i="7"/>
  <c r="H64" i="7"/>
  <c r="G55" i="7"/>
  <c r="G61" i="7"/>
  <c r="F68" i="7"/>
  <c r="F73" i="7"/>
  <c r="H84" i="7"/>
  <c r="G75" i="7"/>
  <c r="F78" i="7"/>
  <c r="H89" i="7"/>
  <c r="G80" i="7"/>
  <c r="H96" i="7"/>
  <c r="G87" i="7"/>
  <c r="G93" i="7"/>
  <c r="F100" i="7"/>
  <c r="F105" i="7"/>
  <c r="H116" i="7"/>
  <c r="G107" i="7"/>
  <c r="F110" i="7"/>
  <c r="H121" i="7"/>
  <c r="G112" i="7"/>
  <c r="H128" i="7"/>
  <c r="G119" i="7"/>
  <c r="G125" i="7"/>
  <c r="F132" i="7"/>
  <c r="F137" i="7"/>
  <c r="H148" i="7"/>
  <c r="G139" i="7"/>
  <c r="F142" i="7"/>
  <c r="H153" i="7"/>
  <c r="G144" i="7"/>
  <c r="H160" i="7"/>
  <c r="G151" i="7"/>
  <c r="G157" i="7"/>
  <c r="F164" i="7"/>
  <c r="F169" i="7"/>
  <c r="H180" i="7"/>
  <c r="G171" i="7"/>
  <c r="F174" i="7"/>
  <c r="H185" i="7"/>
  <c r="G176" i="7"/>
  <c r="G183" i="7"/>
  <c r="H192" i="7"/>
  <c r="H199" i="7"/>
  <c r="H214" i="7"/>
  <c r="G205" i="7"/>
  <c r="H212" i="7"/>
  <c r="H213" i="7"/>
  <c r="F208" i="7"/>
  <c r="H231" i="7"/>
  <c r="H246" i="7"/>
  <c r="G237" i="7"/>
  <c r="H244" i="7"/>
  <c r="H245" i="7"/>
  <c r="F240" i="7"/>
  <c r="H263" i="7"/>
  <c r="H278" i="7"/>
  <c r="G269" i="7"/>
  <c r="H288" i="7"/>
  <c r="F278" i="7"/>
  <c r="G279" i="7"/>
  <c r="F284" i="7"/>
  <c r="H295" i="7"/>
  <c r="G286" i="7"/>
  <c r="F286" i="7"/>
  <c r="H301" i="7"/>
  <c r="F294" i="7"/>
  <c r="H305" i="7"/>
  <c r="G296" i="7"/>
  <c r="F295" i="7"/>
  <c r="H306" i="7"/>
  <c r="F296" i="7"/>
  <c r="G298" i="7"/>
  <c r="H313" i="7"/>
  <c r="G304" i="7"/>
  <c r="G312" i="7"/>
  <c r="H321" i="7"/>
  <c r="F310" i="7"/>
  <c r="C14" i="13"/>
  <c r="E339" i="7"/>
  <c r="C16" i="13"/>
  <c r="E341" i="7"/>
  <c r="C38" i="13"/>
  <c r="E363" i="7"/>
  <c r="C46" i="13"/>
  <c r="E371" i="7"/>
  <c r="F401" i="7"/>
  <c r="G402" i="7"/>
  <c r="H411" i="7"/>
  <c r="G401" i="7"/>
  <c r="F400" i="7"/>
  <c r="H413" i="7"/>
  <c r="B85" i="13"/>
  <c r="B8" i="12"/>
  <c r="B11" i="14" s="1"/>
  <c r="H434" i="7"/>
  <c r="F423" i="7"/>
  <c r="H433" i="7"/>
  <c r="G425" i="7"/>
  <c r="G423" i="7"/>
  <c r="H569" i="7"/>
  <c r="H585" i="7"/>
  <c r="H601" i="7"/>
  <c r="H617" i="7"/>
  <c r="H633" i="7"/>
  <c r="H649" i="7"/>
  <c r="H665" i="7"/>
  <c r="H681" i="7"/>
  <c r="G766" i="7"/>
  <c r="F765" i="7"/>
  <c r="H774" i="7"/>
  <c r="H775" i="7"/>
  <c r="F764" i="7"/>
  <c r="G765" i="7"/>
  <c r="H818" i="7"/>
  <c r="F810" i="7"/>
  <c r="H820" i="7"/>
  <c r="F811" i="7"/>
  <c r="G812" i="7"/>
  <c r="G811" i="7"/>
  <c r="H821" i="7"/>
  <c r="H817" i="7"/>
  <c r="H154" i="8"/>
  <c r="F143" i="8"/>
  <c r="G145" i="8"/>
  <c r="G306" i="8"/>
  <c r="H313" i="8"/>
  <c r="H315" i="8"/>
  <c r="G304" i="8"/>
  <c r="F304" i="8"/>
  <c r="H310" i="8"/>
  <c r="H308" i="8"/>
  <c r="H373" i="8"/>
  <c r="F362" i="8"/>
  <c r="G364" i="8"/>
  <c r="H372" i="8"/>
  <c r="G363" i="8"/>
  <c r="H369" i="8"/>
  <c r="F363" i="8"/>
  <c r="H613" i="8"/>
  <c r="G604" i="8"/>
  <c r="F602" i="8"/>
  <c r="H610" i="8"/>
  <c r="H607" i="8"/>
  <c r="H612" i="8"/>
  <c r="H603" i="8"/>
  <c r="G603" i="8"/>
  <c r="H605" i="8"/>
  <c r="H608" i="8"/>
  <c r="H634" i="8"/>
  <c r="G625" i="8"/>
  <c r="G626" i="8"/>
  <c r="H635" i="8"/>
  <c r="H631" i="8"/>
  <c r="H630" i="8"/>
  <c r="H633" i="8"/>
  <c r="G624" i="8"/>
  <c r="F624" i="8"/>
  <c r="D16" i="2"/>
  <c r="D128" i="2"/>
  <c r="D240" i="2"/>
  <c r="G10" i="7"/>
  <c r="H19" i="7"/>
  <c r="H115" i="7"/>
  <c r="H119" i="7"/>
  <c r="F204" i="7"/>
  <c r="G206" i="7"/>
  <c r="G216" i="7"/>
  <c r="H225" i="7"/>
  <c r="H239" i="7"/>
  <c r="H240" i="7"/>
  <c r="F229" i="7"/>
  <c r="H242" i="7"/>
  <c r="F276" i="7"/>
  <c r="H287" i="7"/>
  <c r="G278" i="7"/>
  <c r="G303" i="7"/>
  <c r="F301" i="7"/>
  <c r="H311" i="7"/>
  <c r="G302" i="7"/>
  <c r="G569" i="7"/>
  <c r="H578" i="7"/>
  <c r="H577" i="7"/>
  <c r="G568" i="7"/>
  <c r="H573" i="7"/>
  <c r="F568" i="7"/>
  <c r="H576" i="7"/>
  <c r="H572" i="7"/>
  <c r="F567" i="7"/>
  <c r="G122" i="8"/>
  <c r="H131" i="8"/>
  <c r="F120" i="8"/>
  <c r="H129" i="8"/>
  <c r="G121" i="8"/>
  <c r="D27" i="2"/>
  <c r="D35" i="2"/>
  <c r="D107" i="2"/>
  <c r="D131" i="2"/>
  <c r="D187" i="2"/>
  <c r="D195" i="2"/>
  <c r="D219" i="2"/>
  <c r="D166" i="2"/>
  <c r="H139" i="7"/>
  <c r="H143" i="7"/>
  <c r="H171" i="7"/>
  <c r="H202" i="7"/>
  <c r="F191" i="7"/>
  <c r="H204" i="7"/>
  <c r="H234" i="7"/>
  <c r="F223" i="7"/>
  <c r="H236" i="7"/>
  <c r="H249" i="7"/>
  <c r="G263" i="7"/>
  <c r="H273" i="7"/>
  <c r="F327" i="7"/>
  <c r="C40" i="13"/>
  <c r="E365" i="7"/>
  <c r="C48" i="13"/>
  <c r="E373" i="7"/>
  <c r="C12" i="1"/>
  <c r="D358" i="2"/>
  <c r="D342" i="2"/>
  <c r="D318" i="2"/>
  <c r="D302" i="2"/>
  <c r="D286" i="2"/>
  <c r="D278" i="2"/>
  <c r="D270" i="2"/>
  <c r="D254" i="2"/>
  <c r="D371" i="2"/>
  <c r="D355" i="2"/>
  <c r="D347" i="2"/>
  <c r="D331" i="2"/>
  <c r="D291" i="2"/>
  <c r="D275" i="2"/>
  <c r="D267" i="2"/>
  <c r="D368" i="2"/>
  <c r="D352" i="2"/>
  <c r="D344" i="2"/>
  <c r="D336" i="2"/>
  <c r="D320" i="2"/>
  <c r="D304" i="2"/>
  <c r="D288" i="2"/>
  <c r="D280" i="2"/>
  <c r="D272" i="2"/>
  <c r="D373" i="2"/>
  <c r="D333" i="2"/>
  <c r="D325" i="2"/>
  <c r="D317" i="2"/>
  <c r="D309" i="2"/>
  <c r="D301" i="2"/>
  <c r="D293" i="2"/>
  <c r="D285" i="2"/>
  <c r="D277" i="2"/>
  <c r="D269" i="2"/>
  <c r="D261" i="2"/>
  <c r="D253" i="2"/>
  <c r="D370" i="2"/>
  <c r="D322" i="2"/>
  <c r="D306" i="2"/>
  <c r="D290" i="2"/>
  <c r="D274" i="2"/>
  <c r="D204" i="2"/>
  <c r="D220" i="2"/>
  <c r="D228" i="2"/>
  <c r="D236" i="2"/>
  <c r="D244" i="2"/>
  <c r="D316" i="2"/>
  <c r="D348" i="2"/>
  <c r="D353" i="2"/>
  <c r="F5" i="7"/>
  <c r="H18" i="7"/>
  <c r="F7" i="7"/>
  <c r="G11" i="7"/>
  <c r="H20" i="7"/>
  <c r="F21" i="7"/>
  <c r="H35" i="7"/>
  <c r="G46" i="7"/>
  <c r="F53" i="7"/>
  <c r="H67" i="7"/>
  <c r="G78" i="7"/>
  <c r="F85" i="7"/>
  <c r="H99" i="7"/>
  <c r="G110" i="7"/>
  <c r="F117" i="7"/>
  <c r="H131" i="7"/>
  <c r="G142" i="7"/>
  <c r="F149" i="7"/>
  <c r="H163" i="7"/>
  <c r="G174" i="7"/>
  <c r="F181" i="7"/>
  <c r="G186" i="7"/>
  <c r="F188" i="7"/>
  <c r="G190" i="7"/>
  <c r="F193" i="7"/>
  <c r="G200" i="7"/>
  <c r="H209" i="7"/>
  <c r="F203" i="7"/>
  <c r="H211" i="7"/>
  <c r="F220" i="7"/>
  <c r="G222" i="7"/>
  <c r="F225" i="7"/>
  <c r="G232" i="7"/>
  <c r="H241" i="7"/>
  <c r="F235" i="7"/>
  <c r="H243" i="7"/>
  <c r="F252" i="7"/>
  <c r="G254" i="7"/>
  <c r="F257" i="7"/>
  <c r="G264" i="7"/>
  <c r="F267" i="7"/>
  <c r="F277" i="7"/>
  <c r="G290" i="7"/>
  <c r="F302" i="7"/>
  <c r="F308" i="7"/>
  <c r="H319" i="7"/>
  <c r="G310" i="7"/>
  <c r="F312" i="7"/>
  <c r="G329" i="7"/>
  <c r="G369" i="7"/>
  <c r="G400" i="7"/>
  <c r="H772" i="7"/>
  <c r="F763" i="7"/>
  <c r="G764" i="7"/>
  <c r="H771" i="7"/>
  <c r="G763" i="7"/>
  <c r="H765" i="7"/>
  <c r="H773" i="7"/>
  <c r="H770" i="7"/>
  <c r="F762" i="7"/>
  <c r="G106" i="8"/>
  <c r="H115" i="8"/>
  <c r="G105" i="8"/>
  <c r="G119" i="8"/>
  <c r="H128" i="8"/>
  <c r="F117" i="8"/>
  <c r="F118" i="8"/>
  <c r="G135" i="8"/>
  <c r="H144" i="8"/>
  <c r="F133" i="8"/>
  <c r="G134" i="8"/>
  <c r="F228" i="8"/>
  <c r="H239" i="8"/>
  <c r="G228" i="8"/>
  <c r="G5" i="7"/>
  <c r="F9" i="7"/>
  <c r="H24" i="7"/>
  <c r="G15" i="7"/>
  <c r="H14" i="7"/>
  <c r="F28" i="7"/>
  <c r="F31" i="7"/>
  <c r="F33" i="7"/>
  <c r="H44" i="7"/>
  <c r="G35" i="7"/>
  <c r="F38" i="7"/>
  <c r="H49" i="7"/>
  <c r="G40" i="7"/>
  <c r="H56" i="7"/>
  <c r="G47" i="7"/>
  <c r="F50" i="7"/>
  <c r="F60" i="7"/>
  <c r="F63" i="7"/>
  <c r="F65" i="7"/>
  <c r="H76" i="7"/>
  <c r="G67" i="7"/>
  <c r="F70" i="7"/>
  <c r="H81" i="7"/>
  <c r="G72" i="7"/>
  <c r="H88" i="7"/>
  <c r="G79" i="7"/>
  <c r="F82" i="7"/>
  <c r="F92" i="7"/>
  <c r="F95" i="7"/>
  <c r="F97" i="7"/>
  <c r="H108" i="7"/>
  <c r="G99" i="7"/>
  <c r="F102" i="7"/>
  <c r="H113" i="7"/>
  <c r="G104" i="7"/>
  <c r="H120" i="7"/>
  <c r="G111" i="7"/>
  <c r="F114" i="7"/>
  <c r="F124" i="7"/>
  <c r="F127" i="7"/>
  <c r="F129" i="7"/>
  <c r="H140" i="7"/>
  <c r="G131" i="7"/>
  <c r="F134" i="7"/>
  <c r="H145" i="7"/>
  <c r="G136" i="7"/>
  <c r="H152" i="7"/>
  <c r="G143" i="7"/>
  <c r="F146" i="7"/>
  <c r="F156" i="7"/>
  <c r="F159" i="7"/>
  <c r="F161" i="7"/>
  <c r="H172" i="7"/>
  <c r="G163" i="7"/>
  <c r="F166" i="7"/>
  <c r="H177" i="7"/>
  <c r="G168" i="7"/>
  <c r="H184" i="7"/>
  <c r="G175" i="7"/>
  <c r="H174" i="7"/>
  <c r="F178" i="7"/>
  <c r="G193" i="7"/>
  <c r="F205" i="7"/>
  <c r="F206" i="7"/>
  <c r="G207" i="7"/>
  <c r="F215" i="7"/>
  <c r="G217" i="7"/>
  <c r="G225" i="7"/>
  <c r="F230" i="7"/>
  <c r="F237" i="7"/>
  <c r="F238" i="7"/>
  <c r="G239" i="7"/>
  <c r="F247" i="7"/>
  <c r="G249" i="7"/>
  <c r="G257" i="7"/>
  <c r="F262" i="7"/>
  <c r="F269" i="7"/>
  <c r="H280" i="7"/>
  <c r="G271" i="7"/>
  <c r="G283" i="7"/>
  <c r="H292" i="7"/>
  <c r="H317" i="7"/>
  <c r="H312" i="7"/>
  <c r="F320" i="7"/>
  <c r="C33" i="13"/>
  <c r="E358" i="7"/>
  <c r="C57" i="13"/>
  <c r="E382" i="7"/>
  <c r="H402" i="7"/>
  <c r="F391" i="7"/>
  <c r="G393" i="7"/>
  <c r="G391" i="7"/>
  <c r="G557" i="7"/>
  <c r="H566" i="7"/>
  <c r="F556" i="7"/>
  <c r="H564" i="7"/>
  <c r="H557" i="7"/>
  <c r="F555" i="7"/>
  <c r="H565" i="7"/>
  <c r="H556" i="7"/>
  <c r="G573" i="7"/>
  <c r="H582" i="7"/>
  <c r="F572" i="7"/>
  <c r="H580" i="7"/>
  <c r="F571" i="7"/>
  <c r="H581" i="7"/>
  <c r="G589" i="7"/>
  <c r="H598" i="7"/>
  <c r="F588" i="7"/>
  <c r="H596" i="7"/>
  <c r="F587" i="7"/>
  <c r="H597" i="7"/>
  <c r="G605" i="7"/>
  <c r="H614" i="7"/>
  <c r="F604" i="7"/>
  <c r="H612" i="7"/>
  <c r="F603" i="7"/>
  <c r="H613" i="7"/>
  <c r="G621" i="7"/>
  <c r="H630" i="7"/>
  <c r="F620" i="7"/>
  <c r="H628" i="7"/>
  <c r="F619" i="7"/>
  <c r="H629" i="7"/>
  <c r="G637" i="7"/>
  <c r="H646" i="7"/>
  <c r="F636" i="7"/>
  <c r="H644" i="7"/>
  <c r="F635" i="7"/>
  <c r="H645" i="7"/>
  <c r="G653" i="7"/>
  <c r="H662" i="7"/>
  <c r="F652" i="7"/>
  <c r="H660" i="7"/>
  <c r="F651" i="7"/>
  <c r="H661" i="7"/>
  <c r="G669" i="7"/>
  <c r="H678" i="7"/>
  <c r="F668" i="7"/>
  <c r="H676" i="7"/>
  <c r="F667" i="7"/>
  <c r="H677" i="7"/>
  <c r="H693" i="7"/>
  <c r="G685" i="7"/>
  <c r="H694" i="7"/>
  <c r="F684" i="7"/>
  <c r="H692" i="7"/>
  <c r="F683" i="7"/>
  <c r="G42" i="8"/>
  <c r="H51" i="8"/>
  <c r="G41" i="8"/>
  <c r="G58" i="8"/>
  <c r="H67" i="8"/>
  <c r="F56" i="8"/>
  <c r="H57" i="8"/>
  <c r="H65" i="8"/>
  <c r="H60" i="8"/>
  <c r="G57" i="8"/>
  <c r="F104" i="8"/>
  <c r="G130" i="8"/>
  <c r="H139" i="8"/>
  <c r="G129" i="8"/>
  <c r="F128" i="8"/>
  <c r="H145" i="8"/>
  <c r="F134" i="8"/>
  <c r="G136" i="8"/>
  <c r="G157" i="8"/>
  <c r="H166" i="8"/>
  <c r="F155" i="8"/>
  <c r="H292" i="8"/>
  <c r="H297" i="8"/>
  <c r="G858" i="8"/>
  <c r="H867" i="8"/>
  <c r="H866" i="8"/>
  <c r="F856" i="8"/>
  <c r="H864" i="8"/>
  <c r="D112" i="2"/>
  <c r="D224" i="2"/>
  <c r="D268" i="2"/>
  <c r="D305" i="2"/>
  <c r="H207" i="7"/>
  <c r="H208" i="7"/>
  <c r="F197" i="7"/>
  <c r="H210" i="7"/>
  <c r="G248" i="7"/>
  <c r="H257" i="7"/>
  <c r="F270" i="7"/>
  <c r="H281" i="7"/>
  <c r="F307" i="7"/>
  <c r="H318" i="7"/>
  <c r="G309" i="7"/>
  <c r="G307" i="7"/>
  <c r="G601" i="7"/>
  <c r="H610" i="7"/>
  <c r="H609" i="7"/>
  <c r="G600" i="7"/>
  <c r="H605" i="7"/>
  <c r="F600" i="7"/>
  <c r="H608" i="7"/>
  <c r="H604" i="7"/>
  <c r="F599" i="7"/>
  <c r="G617" i="7"/>
  <c r="H626" i="7"/>
  <c r="H625" i="7"/>
  <c r="G616" i="7"/>
  <c r="H621" i="7"/>
  <c r="F616" i="7"/>
  <c r="H624" i="7"/>
  <c r="H620" i="7"/>
  <c r="F615" i="7"/>
  <c r="G681" i="7"/>
  <c r="H690" i="7"/>
  <c r="H689" i="7"/>
  <c r="G680" i="7"/>
  <c r="H685" i="7"/>
  <c r="F680" i="7"/>
  <c r="H688" i="7"/>
  <c r="H684" i="7"/>
  <c r="F679" i="7"/>
  <c r="G830" i="7"/>
  <c r="H839" i="7"/>
  <c r="H838" i="7"/>
  <c r="G829" i="7"/>
  <c r="F829" i="7"/>
  <c r="H837" i="7"/>
  <c r="H833" i="7"/>
  <c r="F828" i="7"/>
  <c r="G13" i="8"/>
  <c r="F11" i="8"/>
  <c r="G12" i="8"/>
  <c r="D11" i="2"/>
  <c r="D19" i="2"/>
  <c r="D43" i="2"/>
  <c r="D99" i="2"/>
  <c r="D123" i="2"/>
  <c r="D163" i="2"/>
  <c r="D158" i="2"/>
  <c r="D182" i="2"/>
  <c r="D190" i="2"/>
  <c r="D206" i="2"/>
  <c r="D222" i="2"/>
  <c r="D329" i="2"/>
  <c r="H47" i="7"/>
  <c r="H75" i="7"/>
  <c r="H79" i="7"/>
  <c r="H107" i="7"/>
  <c r="H217" i="7"/>
  <c r="A17" i="1"/>
  <c r="D3" i="2"/>
  <c r="D15" i="2"/>
  <c r="D23" i="2"/>
  <c r="D31" i="2"/>
  <c r="D39" i="2"/>
  <c r="D47" i="2"/>
  <c r="D55" i="2"/>
  <c r="D63" i="2"/>
  <c r="D71" i="2"/>
  <c r="D79" i="2"/>
  <c r="D87" i="2"/>
  <c r="D95" i="2"/>
  <c r="D103" i="2"/>
  <c r="D111" i="2"/>
  <c r="D119" i="2"/>
  <c r="D127" i="2"/>
  <c r="D135" i="2"/>
  <c r="D143" i="2"/>
  <c r="D151" i="2"/>
  <c r="D159" i="2"/>
  <c r="D167" i="2"/>
  <c r="D183" i="2"/>
  <c r="D199" i="2"/>
  <c r="D215" i="2"/>
  <c r="D247" i="2"/>
  <c r="D256" i="2"/>
  <c r="D263" i="2"/>
  <c r="D303" i="2"/>
  <c r="D114" i="2"/>
  <c r="D178" i="2"/>
  <c r="D194" i="2"/>
  <c r="D210" i="2"/>
  <c r="D226" i="2"/>
  <c r="D242" i="2"/>
  <c r="D276" i="2"/>
  <c r="D308" i="2"/>
  <c r="G9" i="7"/>
  <c r="H27" i="7"/>
  <c r="H59" i="7"/>
  <c r="H53" i="7"/>
  <c r="H91" i="7"/>
  <c r="H85" i="7"/>
  <c r="H123" i="7"/>
  <c r="H117" i="7"/>
  <c r="F141" i="7"/>
  <c r="H155" i="7"/>
  <c r="H149" i="7"/>
  <c r="F173" i="7"/>
  <c r="H187" i="7"/>
  <c r="H191" i="7"/>
  <c r="H181" i="7"/>
  <c r="H188" i="7"/>
  <c r="H201" i="7"/>
  <c r="G198" i="7"/>
  <c r="H205" i="7"/>
  <c r="F210" i="7"/>
  <c r="H220" i="7"/>
  <c r="H233" i="7"/>
  <c r="G230" i="7"/>
  <c r="H237" i="7"/>
  <c r="F242" i="7"/>
  <c r="H252" i="7"/>
  <c r="H265" i="7"/>
  <c r="G262" i="7"/>
  <c r="F281" i="7"/>
  <c r="H298" i="7"/>
  <c r="F287" i="7"/>
  <c r="G289" i="7"/>
  <c r="H316" i="7"/>
  <c r="F318" i="7"/>
  <c r="G320" i="7"/>
  <c r="H327" i="7"/>
  <c r="H329" i="7"/>
  <c r="G318" i="7"/>
  <c r="G330" i="7"/>
  <c r="F328" i="7"/>
  <c r="C25" i="13"/>
  <c r="C3" i="12"/>
  <c r="E350" i="7"/>
  <c r="F360" i="7"/>
  <c r="F369" i="7"/>
  <c r="G370" i="7"/>
  <c r="F368" i="7"/>
  <c r="H387" i="7"/>
  <c r="F376" i="7"/>
  <c r="F377" i="7"/>
  <c r="F409" i="7"/>
  <c r="G410" i="7"/>
  <c r="H419" i="7"/>
  <c r="F408" i="7"/>
  <c r="G696" i="7"/>
  <c r="H704" i="7"/>
  <c r="F694" i="7"/>
  <c r="G695" i="7"/>
  <c r="H698" i="7"/>
  <c r="F695" i="7"/>
  <c r="H705" i="7"/>
  <c r="H22" i="8"/>
  <c r="F40" i="8"/>
  <c r="G74" i="8"/>
  <c r="H83" i="8"/>
  <c r="G73" i="8"/>
  <c r="F72" i="8"/>
  <c r="H95" i="8"/>
  <c r="F84" i="8"/>
  <c r="H89" i="8"/>
  <c r="G86" i="8"/>
  <c r="H92" i="8"/>
  <c r="G112" i="8"/>
  <c r="H121" i="8"/>
  <c r="G110" i="8"/>
  <c r="F110" i="8"/>
  <c r="F180" i="8"/>
  <c r="H191" i="8"/>
  <c r="G182" i="8"/>
  <c r="G180" i="8"/>
  <c r="H503" i="8"/>
  <c r="H500" i="8"/>
  <c r="H499" i="8"/>
  <c r="H502" i="8"/>
  <c r="G494" i="8"/>
  <c r="H497" i="8"/>
  <c r="H496" i="8"/>
  <c r="F492" i="8"/>
  <c r="D85" i="2" s="1"/>
  <c r="G525" i="8"/>
  <c r="F525" i="8"/>
  <c r="D118" i="2" s="1"/>
  <c r="H535" i="8"/>
  <c r="H532" i="8"/>
  <c r="H531" i="8"/>
  <c r="H534" i="8"/>
  <c r="G526" i="8"/>
  <c r="H529" i="8"/>
  <c r="H528" i="8"/>
  <c r="F524" i="8"/>
  <c r="D192" i="2"/>
  <c r="D8" i="2"/>
  <c r="D21" i="2"/>
  <c r="D37" i="2"/>
  <c r="D53" i="2"/>
  <c r="D69" i="2"/>
  <c r="D101" i="2"/>
  <c r="D117" i="2"/>
  <c r="D133" i="2"/>
  <c r="D149" i="2"/>
  <c r="D165" i="2"/>
  <c r="D173" i="2"/>
  <c r="D181" i="2"/>
  <c r="D189" i="2"/>
  <c r="D197" i="2"/>
  <c r="D205" i="2"/>
  <c r="D213" i="2"/>
  <c r="D221" i="2"/>
  <c r="D237" i="2"/>
  <c r="D245" i="2"/>
  <c r="D257" i="2"/>
  <c r="E5" i="4"/>
  <c r="E3" i="4"/>
  <c r="E6" i="4"/>
  <c r="E4" i="4"/>
  <c r="E2" i="4"/>
  <c r="F3" i="7"/>
  <c r="G4" i="7"/>
  <c r="F25" i="7"/>
  <c r="H36" i="7"/>
  <c r="G27" i="7"/>
  <c r="F30" i="7"/>
  <c r="H41" i="7"/>
  <c r="G32" i="7"/>
  <c r="H48" i="7"/>
  <c r="G39" i="7"/>
  <c r="F57" i="7"/>
  <c r="H68" i="7"/>
  <c r="G59" i="7"/>
  <c r="F62" i="7"/>
  <c r="H73" i="7"/>
  <c r="G64" i="7"/>
  <c r="H80" i="7"/>
  <c r="G71" i="7"/>
  <c r="F89" i="7"/>
  <c r="H100" i="7"/>
  <c r="G91" i="7"/>
  <c r="F94" i="7"/>
  <c r="H105" i="7"/>
  <c r="G96" i="7"/>
  <c r="H112" i="7"/>
  <c r="G103" i="7"/>
  <c r="F121" i="7"/>
  <c r="H132" i="7"/>
  <c r="G123" i="7"/>
  <c r="F126" i="7"/>
  <c r="H137" i="7"/>
  <c r="G128" i="7"/>
  <c r="H144" i="7"/>
  <c r="G135" i="7"/>
  <c r="F153" i="7"/>
  <c r="H164" i="7"/>
  <c r="G155" i="7"/>
  <c r="F158" i="7"/>
  <c r="H169" i="7"/>
  <c r="G160" i="7"/>
  <c r="H176" i="7"/>
  <c r="G167" i="7"/>
  <c r="H196" i="7"/>
  <c r="F185" i="7"/>
  <c r="G187" i="7"/>
  <c r="H198" i="7"/>
  <c r="G189" i="7"/>
  <c r="G210" i="7"/>
  <c r="H215" i="7"/>
  <c r="H230" i="7"/>
  <c r="G221" i="7"/>
  <c r="H228" i="7"/>
  <c r="H229" i="7"/>
  <c r="G242" i="7"/>
  <c r="H247" i="7"/>
  <c r="H262" i="7"/>
  <c r="G253" i="7"/>
  <c r="H260" i="7"/>
  <c r="H261" i="7"/>
  <c r="H275" i="7"/>
  <c r="G274" i="7"/>
  <c r="H296" i="7"/>
  <c r="G287" i="7"/>
  <c r="F285" i="7"/>
  <c r="F289" i="7"/>
  <c r="H304" i="7"/>
  <c r="G295" i="7"/>
  <c r="H308" i="7"/>
  <c r="F297" i="7"/>
  <c r="H320" i="7"/>
  <c r="F309" i="7"/>
  <c r="F311" i="7"/>
  <c r="G313" i="7"/>
  <c r="H322" i="7"/>
  <c r="G328" i="7"/>
  <c r="F344" i="7"/>
  <c r="F345" i="7"/>
  <c r="G368" i="7"/>
  <c r="F394" i="7"/>
  <c r="H404" i="7"/>
  <c r="G395" i="7"/>
  <c r="G396" i="7"/>
  <c r="B61" i="13"/>
  <c r="B6" i="12"/>
  <c r="B9" i="14" s="1"/>
  <c r="AC9" i="14" s="1"/>
  <c r="H106" i="8"/>
  <c r="F292" i="8"/>
  <c r="H303" i="8"/>
  <c r="G292" i="8"/>
  <c r="H294" i="8"/>
  <c r="F290" i="7"/>
  <c r="H309" i="7"/>
  <c r="F315" i="7"/>
  <c r="H326" i="7"/>
  <c r="G317" i="7"/>
  <c r="F322" i="7"/>
  <c r="F332" i="7"/>
  <c r="C9" i="13"/>
  <c r="C19" i="13"/>
  <c r="B25" i="13"/>
  <c r="B3" i="12"/>
  <c r="B6" i="14" s="1"/>
  <c r="C42" i="13"/>
  <c r="H391" i="7"/>
  <c r="F380" i="7"/>
  <c r="H398" i="7"/>
  <c r="F387" i="7"/>
  <c r="F398" i="7"/>
  <c r="H408" i="7"/>
  <c r="F405" i="7"/>
  <c r="G406" i="7"/>
  <c r="H415" i="7"/>
  <c r="H409" i="7"/>
  <c r="H430" i="7"/>
  <c r="F419" i="7"/>
  <c r="G716" i="7"/>
  <c r="H725" i="7"/>
  <c r="G715" i="7"/>
  <c r="H722" i="7"/>
  <c r="F715" i="7"/>
  <c r="H723" i="7"/>
  <c r="G738" i="7"/>
  <c r="H744" i="7"/>
  <c r="F737" i="7"/>
  <c r="H742" i="7"/>
  <c r="G744" i="7"/>
  <c r="H752" i="7"/>
  <c r="F742" i="7"/>
  <c r="H747" i="7"/>
  <c r="B421" i="13"/>
  <c r="B36" i="12"/>
  <c r="B39" i="14" s="1"/>
  <c r="B433" i="13"/>
  <c r="B37" i="12"/>
  <c r="B40" i="14" s="1"/>
  <c r="G814" i="7"/>
  <c r="H823" i="7"/>
  <c r="H822" i="7"/>
  <c r="G813" i="7"/>
  <c r="F813" i="7"/>
  <c r="F830" i="7"/>
  <c r="H840" i="7"/>
  <c r="F831" i="7"/>
  <c r="G832" i="7"/>
  <c r="G831" i="7"/>
  <c r="H841" i="7"/>
  <c r="H866" i="7"/>
  <c r="G856" i="7"/>
  <c r="G857" i="7"/>
  <c r="H74" i="8"/>
  <c r="G90" i="8"/>
  <c r="H99" i="8"/>
  <c r="F88" i="8"/>
  <c r="G98" i="8"/>
  <c r="H107" i="8"/>
  <c r="G97" i="8"/>
  <c r="F96" i="8"/>
  <c r="H127" i="8"/>
  <c r="F116" i="8"/>
  <c r="F148" i="8"/>
  <c r="H159" i="8"/>
  <c r="G150" i="8"/>
  <c r="H242" i="8"/>
  <c r="F231" i="8"/>
  <c r="G233" i="8"/>
  <c r="F232" i="8"/>
  <c r="H316" i="8"/>
  <c r="H455" i="8"/>
  <c r="H452" i="8"/>
  <c r="H451" i="8"/>
  <c r="H454" i="8"/>
  <c r="G446" i="8"/>
  <c r="H449" i="8"/>
  <c r="H448" i="8"/>
  <c r="G573" i="8"/>
  <c r="F573" i="8"/>
  <c r="H582" i="8"/>
  <c r="H583" i="8"/>
  <c r="G574" i="8"/>
  <c r="H576" i="8"/>
  <c r="H580" i="8"/>
  <c r="E7" i="3"/>
  <c r="E9" i="3"/>
  <c r="E11" i="3"/>
  <c r="E8" i="5"/>
  <c r="E12" i="5"/>
  <c r="E16" i="5"/>
  <c r="E20" i="5"/>
  <c r="E24" i="5"/>
  <c r="E28" i="5"/>
  <c r="E32" i="5"/>
  <c r="G8" i="7"/>
  <c r="G12" i="7"/>
  <c r="G192" i="7"/>
  <c r="G203" i="7"/>
  <c r="G208" i="7"/>
  <c r="G219" i="7"/>
  <c r="G224" i="7"/>
  <c r="G235" i="7"/>
  <c r="G240" i="7"/>
  <c r="G251" i="7"/>
  <c r="G256" i="7"/>
  <c r="H277" i="7"/>
  <c r="G267" i="7"/>
  <c r="H276" i="7"/>
  <c r="G280" i="7"/>
  <c r="H325" i="7"/>
  <c r="H315" i="7"/>
  <c r="H328" i="7"/>
  <c r="G319" i="7"/>
  <c r="G321" i="7"/>
  <c r="C6" i="13"/>
  <c r="E331" i="7"/>
  <c r="H340" i="7" s="1"/>
  <c r="H348" i="7"/>
  <c r="F338" i="7"/>
  <c r="C18" i="13"/>
  <c r="F356" i="7"/>
  <c r="C50" i="13"/>
  <c r="G389" i="7"/>
  <c r="H406" i="7"/>
  <c r="F395" i="7"/>
  <c r="F406" i="7"/>
  <c r="H416" i="7"/>
  <c r="F413" i="7"/>
  <c r="G414" i="7"/>
  <c r="H423" i="7"/>
  <c r="H417" i="7"/>
  <c r="G421" i="7"/>
  <c r="H438" i="7"/>
  <c r="F427" i="7"/>
  <c r="H442" i="7"/>
  <c r="F431" i="7"/>
  <c r="H446" i="7"/>
  <c r="F435" i="7"/>
  <c r="H450" i="7"/>
  <c r="F439" i="7"/>
  <c r="H454" i="7"/>
  <c r="F443" i="7"/>
  <c r="H458" i="7"/>
  <c r="F447" i="7"/>
  <c r="H462" i="7"/>
  <c r="F451" i="7"/>
  <c r="H466" i="7"/>
  <c r="F455" i="7"/>
  <c r="H470" i="7"/>
  <c r="F459" i="7"/>
  <c r="H474" i="7"/>
  <c r="F463" i="7"/>
  <c r="H478" i="7"/>
  <c r="F467" i="7"/>
  <c r="H482" i="7"/>
  <c r="F471" i="7"/>
  <c r="H486" i="7"/>
  <c r="F475" i="7"/>
  <c r="H490" i="7"/>
  <c r="F479" i="7"/>
  <c r="H494" i="7"/>
  <c r="F483" i="7"/>
  <c r="H498" i="7"/>
  <c r="F487" i="7"/>
  <c r="H502" i="7"/>
  <c r="F491" i="7"/>
  <c r="H506" i="7"/>
  <c r="F495" i="7"/>
  <c r="H510" i="7"/>
  <c r="F499" i="7"/>
  <c r="H514" i="7"/>
  <c r="F503" i="7"/>
  <c r="H518" i="7"/>
  <c r="F507" i="7"/>
  <c r="H522" i="7"/>
  <c r="F511" i="7"/>
  <c r="H526" i="7"/>
  <c r="F515" i="7"/>
  <c r="H530" i="7"/>
  <c r="F519" i="7"/>
  <c r="H534" i="7"/>
  <c r="F523" i="7"/>
  <c r="H538" i="7"/>
  <c r="F527" i="7"/>
  <c r="H542" i="7"/>
  <c r="F531" i="7"/>
  <c r="H546" i="7"/>
  <c r="F535" i="7"/>
  <c r="H550" i="7"/>
  <c r="F539" i="7"/>
  <c r="H554" i="7"/>
  <c r="F543" i="7"/>
  <c r="H558" i="7"/>
  <c r="F547" i="7"/>
  <c r="G553" i="7"/>
  <c r="H562" i="7"/>
  <c r="F551" i="7"/>
  <c r="H553" i="7"/>
  <c r="H560" i="7"/>
  <c r="F564" i="7"/>
  <c r="F580" i="7"/>
  <c r="F596" i="7"/>
  <c r="F612" i="7"/>
  <c r="F628" i="7"/>
  <c r="F644" i="7"/>
  <c r="F660" i="7"/>
  <c r="F676" i="7"/>
  <c r="H729" i="7"/>
  <c r="G748" i="7"/>
  <c r="H757" i="7"/>
  <c r="G747" i="7"/>
  <c r="H754" i="7"/>
  <c r="F747" i="7"/>
  <c r="H755" i="7"/>
  <c r="G753" i="7"/>
  <c r="H812" i="7"/>
  <c r="F803" i="7"/>
  <c r="G804" i="7"/>
  <c r="H813" i="7"/>
  <c r="G803" i="7"/>
  <c r="G806" i="7"/>
  <c r="H815" i="7"/>
  <c r="F805" i="7"/>
  <c r="H814" i="7"/>
  <c r="F804" i="7"/>
  <c r="H810" i="7"/>
  <c r="H834" i="7"/>
  <c r="F826" i="7"/>
  <c r="H836" i="7"/>
  <c r="F827" i="7"/>
  <c r="G828" i="7"/>
  <c r="H829" i="7"/>
  <c r="G827" i="7"/>
  <c r="H850" i="7"/>
  <c r="H852" i="7"/>
  <c r="H862" i="7"/>
  <c r="G852" i="7"/>
  <c r="G853" i="7"/>
  <c r="G855" i="7"/>
  <c r="G11" i="8"/>
  <c r="F9" i="8"/>
  <c r="H20" i="8"/>
  <c r="G26" i="8"/>
  <c r="H35" i="8"/>
  <c r="F24" i="8"/>
  <c r="G34" i="8"/>
  <c r="H43" i="8"/>
  <c r="G33" i="8"/>
  <c r="F32" i="8"/>
  <c r="H63" i="8"/>
  <c r="F52" i="8"/>
  <c r="G87" i="8"/>
  <c r="H96" i="8"/>
  <c r="F85" i="8"/>
  <c r="F86" i="8"/>
  <c r="F89" i="8"/>
  <c r="H103" i="8"/>
  <c r="F92" i="8"/>
  <c r="H100" i="8"/>
  <c r="G94" i="8"/>
  <c r="G104" i="8"/>
  <c r="H113" i="8"/>
  <c r="F102" i="8"/>
  <c r="H116" i="8"/>
  <c r="H124" i="8"/>
  <c r="G146" i="8"/>
  <c r="H155" i="8"/>
  <c r="F144" i="8"/>
  <c r="F145" i="8"/>
  <c r="H226" i="8"/>
  <c r="F215" i="8"/>
  <c r="G217" i="8"/>
  <c r="F216" i="8"/>
  <c r="H290" i="8"/>
  <c r="F279" i="8"/>
  <c r="G281" i="8"/>
  <c r="F280" i="8"/>
  <c r="H487" i="8"/>
  <c r="H484" i="8"/>
  <c r="H483" i="8"/>
  <c r="H486" i="8"/>
  <c r="G478" i="8"/>
  <c r="H481" i="8"/>
  <c r="H480" i="8"/>
  <c r="H498" i="8"/>
  <c r="H730" i="8"/>
  <c r="G721" i="8"/>
  <c r="H731" i="8"/>
  <c r="H727" i="8"/>
  <c r="H720" i="8"/>
  <c r="F720" i="8"/>
  <c r="D313" i="2" s="1"/>
  <c r="H726" i="8"/>
  <c r="G722" i="8"/>
  <c r="G774" i="8"/>
  <c r="H783" i="8"/>
  <c r="F772" i="8"/>
  <c r="D365" i="2" s="1"/>
  <c r="H782" i="8"/>
  <c r="G773" i="8"/>
  <c r="G18" i="7"/>
  <c r="G26" i="7"/>
  <c r="G34" i="7"/>
  <c r="G42" i="7"/>
  <c r="G50" i="7"/>
  <c r="G58" i="7"/>
  <c r="G66" i="7"/>
  <c r="G74" i="7"/>
  <c r="G82" i="7"/>
  <c r="G90" i="7"/>
  <c r="G98" i="7"/>
  <c r="G106" i="7"/>
  <c r="G114" i="7"/>
  <c r="G122" i="7"/>
  <c r="G130" i="7"/>
  <c r="G138" i="7"/>
  <c r="G146" i="7"/>
  <c r="G154" i="7"/>
  <c r="G162" i="7"/>
  <c r="G170" i="7"/>
  <c r="G178" i="7"/>
  <c r="F196" i="7"/>
  <c r="F212" i="7"/>
  <c r="F228" i="7"/>
  <c r="F244" i="7"/>
  <c r="F260" i="7"/>
  <c r="H271" i="7"/>
  <c r="F275" i="7"/>
  <c r="H286" i="7"/>
  <c r="G277" i="7"/>
  <c r="H284" i="7"/>
  <c r="G288" i="7"/>
  <c r="F292" i="7"/>
  <c r="F305" i="7"/>
  <c r="F324" i="7"/>
  <c r="G331" i="7"/>
  <c r="C11" i="13"/>
  <c r="F337" i="7"/>
  <c r="G338" i="7"/>
  <c r="C22" i="13"/>
  <c r="E347" i="7"/>
  <c r="C24" i="13"/>
  <c r="E349" i="7"/>
  <c r="H372" i="7"/>
  <c r="G362" i="7"/>
  <c r="C41" i="13"/>
  <c r="H386" i="7"/>
  <c r="C54" i="13"/>
  <c r="E379" i="7"/>
  <c r="C56" i="13"/>
  <c r="E381" i="7"/>
  <c r="F385" i="7"/>
  <c r="G386" i="7"/>
  <c r="H395" i="7"/>
  <c r="H410" i="7"/>
  <c r="F399" i="7"/>
  <c r="F410" i="7"/>
  <c r="H420" i="7"/>
  <c r="F417" i="7"/>
  <c r="G418" i="7"/>
  <c r="H427" i="7"/>
  <c r="H421" i="7"/>
  <c r="G561" i="7"/>
  <c r="H570" i="7"/>
  <c r="G567" i="7"/>
  <c r="G577" i="7"/>
  <c r="H586" i="7"/>
  <c r="G583" i="7"/>
  <c r="G593" i="7"/>
  <c r="H602" i="7"/>
  <c r="G599" i="7"/>
  <c r="G609" i="7"/>
  <c r="H618" i="7"/>
  <c r="G615" i="7"/>
  <c r="G625" i="7"/>
  <c r="H634" i="7"/>
  <c r="G631" i="7"/>
  <c r="G641" i="7"/>
  <c r="H650" i="7"/>
  <c r="G647" i="7"/>
  <c r="G657" i="7"/>
  <c r="H666" i="7"/>
  <c r="G663" i="7"/>
  <c r="G673" i="7"/>
  <c r="H682" i="7"/>
  <c r="G679" i="7"/>
  <c r="H696" i="7"/>
  <c r="G689" i="7"/>
  <c r="G700" i="7"/>
  <c r="H709" i="7"/>
  <c r="G699" i="7"/>
  <c r="H706" i="7"/>
  <c r="F699" i="7"/>
  <c r="H707" i="7"/>
  <c r="G722" i="7"/>
  <c r="H728" i="7"/>
  <c r="F721" i="7"/>
  <c r="H726" i="7"/>
  <c r="H735" i="7"/>
  <c r="G728" i="7"/>
  <c r="H736" i="7"/>
  <c r="F726" i="7"/>
  <c r="H731" i="7"/>
  <c r="B409" i="13"/>
  <c r="B35" i="12"/>
  <c r="B38" i="14" s="1"/>
  <c r="K38" i="14" s="1"/>
  <c r="H753" i="7"/>
  <c r="H804" i="7"/>
  <c r="F795" i="7"/>
  <c r="G796" i="7"/>
  <c r="H803" i="7"/>
  <c r="G795" i="7"/>
  <c r="G798" i="7"/>
  <c r="F797" i="7"/>
  <c r="H806" i="7"/>
  <c r="H807" i="7"/>
  <c r="F796" i="7"/>
  <c r="B493" i="13"/>
  <c r="B42" i="12"/>
  <c r="B45" i="14" s="1"/>
  <c r="K45" i="14" s="1"/>
  <c r="H16" i="8"/>
  <c r="G7" i="8"/>
  <c r="F5" i="8"/>
  <c r="G6" i="8"/>
  <c r="H31" i="8"/>
  <c r="F20" i="8"/>
  <c r="G39" i="8"/>
  <c r="H48" i="8"/>
  <c r="F37" i="8"/>
  <c r="G38" i="8"/>
  <c r="G55" i="8"/>
  <c r="H64" i="8"/>
  <c r="F53" i="8"/>
  <c r="F54" i="8"/>
  <c r="F57" i="8"/>
  <c r="H71" i="8"/>
  <c r="F60" i="8"/>
  <c r="H68" i="8"/>
  <c r="G62" i="8"/>
  <c r="G72" i="8"/>
  <c r="H81" i="8"/>
  <c r="F70" i="8"/>
  <c r="H84" i="8"/>
  <c r="G89" i="8"/>
  <c r="H97" i="8"/>
  <c r="G118" i="8"/>
  <c r="G127" i="8"/>
  <c r="F125" i="8"/>
  <c r="H136" i="8"/>
  <c r="H141" i="8"/>
  <c r="G132" i="8"/>
  <c r="F130" i="8"/>
  <c r="G131" i="8"/>
  <c r="F131" i="8"/>
  <c r="G141" i="8"/>
  <c r="H150" i="8"/>
  <c r="F139" i="8"/>
  <c r="F164" i="8"/>
  <c r="H175" i="8"/>
  <c r="F165" i="8"/>
  <c r="H196" i="8"/>
  <c r="F212" i="8"/>
  <c r="H223" i="8"/>
  <c r="H260" i="8"/>
  <c r="F276" i="8"/>
  <c r="H287" i="8"/>
  <c r="G351" i="8"/>
  <c r="H360" i="8"/>
  <c r="F349" i="8"/>
  <c r="H359" i="8"/>
  <c r="H439" i="8"/>
  <c r="H436" i="8"/>
  <c r="H435" i="8"/>
  <c r="H438" i="8"/>
  <c r="G430" i="8"/>
  <c r="H433" i="8"/>
  <c r="H432" i="8"/>
  <c r="H450" i="8"/>
  <c r="G557" i="8"/>
  <c r="F557" i="8"/>
  <c r="D150" i="2" s="1"/>
  <c r="H567" i="8"/>
  <c r="H564" i="8"/>
  <c r="H563" i="8"/>
  <c r="H566" i="8"/>
  <c r="G558" i="8"/>
  <c r="H561" i="8"/>
  <c r="H560" i="8"/>
  <c r="F773" i="8"/>
  <c r="D366" i="2" s="1"/>
  <c r="H784" i="8"/>
  <c r="G775" i="8"/>
  <c r="E4" i="3"/>
  <c r="F16" i="7"/>
  <c r="G17" i="7"/>
  <c r="F24" i="7"/>
  <c r="G25" i="7"/>
  <c r="H26" i="7"/>
  <c r="F32" i="7"/>
  <c r="G33" i="7"/>
  <c r="H34" i="7"/>
  <c r="F40" i="7"/>
  <c r="G41" i="7"/>
  <c r="H42" i="7"/>
  <c r="F48" i="7"/>
  <c r="G49" i="7"/>
  <c r="H50" i="7"/>
  <c r="F56" i="7"/>
  <c r="G57" i="7"/>
  <c r="H58" i="7"/>
  <c r="F64" i="7"/>
  <c r="G65" i="7"/>
  <c r="H66" i="7"/>
  <c r="F72" i="7"/>
  <c r="G73" i="7"/>
  <c r="H74" i="7"/>
  <c r="F80" i="7"/>
  <c r="G81" i="7"/>
  <c r="H82" i="7"/>
  <c r="F88" i="7"/>
  <c r="G89" i="7"/>
  <c r="H90" i="7"/>
  <c r="F96" i="7"/>
  <c r="G97" i="7"/>
  <c r="H98" i="7"/>
  <c r="F104" i="7"/>
  <c r="G105" i="7"/>
  <c r="H106" i="7"/>
  <c r="F112" i="7"/>
  <c r="G113" i="7"/>
  <c r="H114" i="7"/>
  <c r="F120" i="7"/>
  <c r="G121" i="7"/>
  <c r="H122" i="7"/>
  <c r="F128" i="7"/>
  <c r="G129" i="7"/>
  <c r="H130" i="7"/>
  <c r="F136" i="7"/>
  <c r="G137" i="7"/>
  <c r="H138" i="7"/>
  <c r="F144" i="7"/>
  <c r="G145" i="7"/>
  <c r="H146" i="7"/>
  <c r="F152" i="7"/>
  <c r="G153" i="7"/>
  <c r="H154" i="7"/>
  <c r="F160" i="7"/>
  <c r="G161" i="7"/>
  <c r="H162" i="7"/>
  <c r="F168" i="7"/>
  <c r="G169" i="7"/>
  <c r="H170" i="7"/>
  <c r="F176" i="7"/>
  <c r="G177" i="7"/>
  <c r="H178" i="7"/>
  <c r="F184" i="7"/>
  <c r="G185" i="7"/>
  <c r="H186" i="7"/>
  <c r="H206" i="7"/>
  <c r="G197" i="7"/>
  <c r="G196" i="7"/>
  <c r="F201" i="7"/>
  <c r="G202" i="7"/>
  <c r="H222" i="7"/>
  <c r="G213" i="7"/>
  <c r="G212" i="7"/>
  <c r="F217" i="7"/>
  <c r="G218" i="7"/>
  <c r="H238" i="7"/>
  <c r="G229" i="7"/>
  <c r="G228" i="7"/>
  <c r="F233" i="7"/>
  <c r="G234" i="7"/>
  <c r="H254" i="7"/>
  <c r="G245" i="7"/>
  <c r="G244" i="7"/>
  <c r="F249" i="7"/>
  <c r="G250" i="7"/>
  <c r="H270" i="7"/>
  <c r="G261" i="7"/>
  <c r="G260" i="7"/>
  <c r="F265" i="7"/>
  <c r="G266" i="7"/>
  <c r="F283" i="7"/>
  <c r="H294" i="7"/>
  <c r="G285" i="7"/>
  <c r="H297" i="7"/>
  <c r="F304" i="7"/>
  <c r="G305" i="7"/>
  <c r="F313" i="7"/>
  <c r="G314" i="7"/>
  <c r="H324" i="7"/>
  <c r="F326" i="7"/>
  <c r="C8" i="13"/>
  <c r="E333" i="7"/>
  <c r="G334" i="7" s="1"/>
  <c r="C26" i="13"/>
  <c r="F389" i="7"/>
  <c r="G390" i="7"/>
  <c r="H399" i="7"/>
  <c r="G399" i="7"/>
  <c r="H414" i="7"/>
  <c r="F403" i="7"/>
  <c r="B73" i="13"/>
  <c r="B7" i="12"/>
  <c r="B10" i="14" s="1"/>
  <c r="F414" i="7"/>
  <c r="H424" i="7"/>
  <c r="F421" i="7"/>
  <c r="G422" i="7"/>
  <c r="H431" i="7"/>
  <c r="H425" i="7"/>
  <c r="H429" i="7"/>
  <c r="B361" i="13"/>
  <c r="B31" i="12"/>
  <c r="B34" i="14" s="1"/>
  <c r="K34" i="14" s="1"/>
  <c r="H718" i="7"/>
  <c r="F743" i="7"/>
  <c r="H746" i="7"/>
  <c r="H796" i="7"/>
  <c r="F787" i="7"/>
  <c r="G788" i="7"/>
  <c r="H795" i="7"/>
  <c r="G787" i="7"/>
  <c r="G790" i="7"/>
  <c r="F789" i="7"/>
  <c r="H798" i="7"/>
  <c r="H799" i="7"/>
  <c r="F788" i="7"/>
  <c r="H830" i="7"/>
  <c r="H858" i="7"/>
  <c r="G848" i="7"/>
  <c r="G849" i="7"/>
  <c r="G23" i="8"/>
  <c r="H32" i="8"/>
  <c r="F21" i="8"/>
  <c r="F22" i="8"/>
  <c r="H39" i="8"/>
  <c r="F28" i="8"/>
  <c r="H36" i="8"/>
  <c r="G30" i="8"/>
  <c r="G40" i="8"/>
  <c r="H49" i="8"/>
  <c r="F38" i="8"/>
  <c r="G95" i="8"/>
  <c r="H104" i="8"/>
  <c r="F93" i="8"/>
  <c r="G100" i="8"/>
  <c r="H109" i="8"/>
  <c r="F98" i="8"/>
  <c r="H108" i="8"/>
  <c r="G99" i="8"/>
  <c r="F99" i="8"/>
  <c r="H118" i="8"/>
  <c r="G138" i="8"/>
  <c r="F137" i="8"/>
  <c r="H161" i="8"/>
  <c r="H170" i="8"/>
  <c r="F159" i="8"/>
  <c r="G161" i="8"/>
  <c r="H210" i="8"/>
  <c r="F199" i="8"/>
  <c r="G201" i="8"/>
  <c r="F200" i="8"/>
  <c r="H274" i="8"/>
  <c r="F263" i="8"/>
  <c r="G265" i="8"/>
  <c r="F264" i="8"/>
  <c r="H305" i="8"/>
  <c r="G346" i="8"/>
  <c r="F345" i="8"/>
  <c r="H355" i="8"/>
  <c r="G344" i="8"/>
  <c r="F344" i="8"/>
  <c r="G345" i="8"/>
  <c r="H391" i="8"/>
  <c r="H388" i="8"/>
  <c r="H387" i="8"/>
  <c r="H390" i="8"/>
  <c r="H382" i="8"/>
  <c r="G382" i="8"/>
  <c r="H385" i="8"/>
  <c r="H384" i="8"/>
  <c r="H402" i="8"/>
  <c r="H519" i="8"/>
  <c r="H516" i="8"/>
  <c r="H515" i="8"/>
  <c r="H518" i="8"/>
  <c r="G510" i="8"/>
  <c r="H513" i="8"/>
  <c r="H512" i="8"/>
  <c r="E2" i="3"/>
  <c r="E6" i="3"/>
  <c r="F6" i="7"/>
  <c r="F195" i="7"/>
  <c r="F211" i="7"/>
  <c r="F227" i="7"/>
  <c r="F243" i="7"/>
  <c r="F259" i="7"/>
  <c r="F264" i="7"/>
  <c r="H285" i="7"/>
  <c r="F291" i="7"/>
  <c r="H302" i="7"/>
  <c r="G293" i="7"/>
  <c r="H300" i="7"/>
  <c r="F303" i="7"/>
  <c r="F323" i="7"/>
  <c r="G325" i="7"/>
  <c r="F330" i="7"/>
  <c r="C10" i="13"/>
  <c r="F340" i="7"/>
  <c r="C17" i="13"/>
  <c r="E351" i="7"/>
  <c r="H354" i="7" s="1"/>
  <c r="C30" i="13"/>
  <c r="E355" i="7"/>
  <c r="H365" i="7" s="1"/>
  <c r="C32" i="13"/>
  <c r="E357" i="7"/>
  <c r="H380" i="7"/>
  <c r="C49" i="13"/>
  <c r="C5" i="12"/>
  <c r="E383" i="7"/>
  <c r="F386" i="7"/>
  <c r="H396" i="7"/>
  <c r="F388" i="7"/>
  <c r="F393" i="7"/>
  <c r="G394" i="7"/>
  <c r="H403" i="7"/>
  <c r="H397" i="7"/>
  <c r="H418" i="7"/>
  <c r="F407" i="7"/>
  <c r="G416" i="7"/>
  <c r="F418" i="7"/>
  <c r="H428" i="7"/>
  <c r="F420" i="7"/>
  <c r="F425" i="7"/>
  <c r="G426" i="7"/>
  <c r="H435" i="7"/>
  <c r="F429" i="7"/>
  <c r="G430" i="7"/>
  <c r="H439" i="7"/>
  <c r="F433" i="7"/>
  <c r="G434" i="7"/>
  <c r="H443" i="7"/>
  <c r="F437" i="7"/>
  <c r="G438" i="7"/>
  <c r="H447" i="7"/>
  <c r="F441" i="7"/>
  <c r="G442" i="7"/>
  <c r="H451" i="7"/>
  <c r="F445" i="7"/>
  <c r="G446" i="7"/>
  <c r="H455" i="7"/>
  <c r="F449" i="7"/>
  <c r="G450" i="7"/>
  <c r="H459" i="7"/>
  <c r="F453" i="7"/>
  <c r="G454" i="7"/>
  <c r="H463" i="7"/>
  <c r="F457" i="7"/>
  <c r="G458" i="7"/>
  <c r="H467" i="7"/>
  <c r="F461" i="7"/>
  <c r="G462" i="7"/>
  <c r="H471" i="7"/>
  <c r="F465" i="7"/>
  <c r="G466" i="7"/>
  <c r="H475" i="7"/>
  <c r="F469" i="7"/>
  <c r="G470" i="7"/>
  <c r="H479" i="7"/>
  <c r="F473" i="7"/>
  <c r="G474" i="7"/>
  <c r="H483" i="7"/>
  <c r="F477" i="7"/>
  <c r="G478" i="7"/>
  <c r="H487" i="7"/>
  <c r="F481" i="7"/>
  <c r="G482" i="7"/>
  <c r="H491" i="7"/>
  <c r="F485" i="7"/>
  <c r="G486" i="7"/>
  <c r="H495" i="7"/>
  <c r="F489" i="7"/>
  <c r="G490" i="7"/>
  <c r="H499" i="7"/>
  <c r="F493" i="7"/>
  <c r="G494" i="7"/>
  <c r="H503" i="7"/>
  <c r="F497" i="7"/>
  <c r="G498" i="7"/>
  <c r="H507" i="7"/>
  <c r="F501" i="7"/>
  <c r="G502" i="7"/>
  <c r="H511" i="7"/>
  <c r="F505" i="7"/>
  <c r="G506" i="7"/>
  <c r="H515" i="7"/>
  <c r="F509" i="7"/>
  <c r="G510" i="7"/>
  <c r="H519" i="7"/>
  <c r="F513" i="7"/>
  <c r="G514" i="7"/>
  <c r="H523" i="7"/>
  <c r="F517" i="7"/>
  <c r="G518" i="7"/>
  <c r="H527" i="7"/>
  <c r="F521" i="7"/>
  <c r="G522" i="7"/>
  <c r="H531" i="7"/>
  <c r="F525" i="7"/>
  <c r="G526" i="7"/>
  <c r="H535" i="7"/>
  <c r="F529" i="7"/>
  <c r="G530" i="7"/>
  <c r="H539" i="7"/>
  <c r="F533" i="7"/>
  <c r="G534" i="7"/>
  <c r="H543" i="7"/>
  <c r="F537" i="7"/>
  <c r="G538" i="7"/>
  <c r="H547" i="7"/>
  <c r="F541" i="7"/>
  <c r="G542" i="7"/>
  <c r="H551" i="7"/>
  <c r="F545" i="7"/>
  <c r="G546" i="7"/>
  <c r="H555" i="7"/>
  <c r="F549" i="7"/>
  <c r="G550" i="7"/>
  <c r="H559" i="7"/>
  <c r="F553" i="7"/>
  <c r="G554" i="7"/>
  <c r="H563" i="7"/>
  <c r="G555" i="7"/>
  <c r="G565" i="7"/>
  <c r="H574" i="7"/>
  <c r="G571" i="7"/>
  <c r="G581" i="7"/>
  <c r="H590" i="7"/>
  <c r="G587" i="7"/>
  <c r="G597" i="7"/>
  <c r="H606" i="7"/>
  <c r="G603" i="7"/>
  <c r="G613" i="7"/>
  <c r="H622" i="7"/>
  <c r="G619" i="7"/>
  <c r="G629" i="7"/>
  <c r="H638" i="7"/>
  <c r="G635" i="7"/>
  <c r="G645" i="7"/>
  <c r="H654" i="7"/>
  <c r="G651" i="7"/>
  <c r="G661" i="7"/>
  <c r="H670" i="7"/>
  <c r="G667" i="7"/>
  <c r="G677" i="7"/>
  <c r="H686" i="7"/>
  <c r="G683" i="7"/>
  <c r="H700" i="7"/>
  <c r="H724" i="7"/>
  <c r="G732" i="7"/>
  <c r="H741" i="7"/>
  <c r="G731" i="7"/>
  <c r="H738" i="7"/>
  <c r="F731" i="7"/>
  <c r="H739" i="7"/>
  <c r="G737" i="7"/>
  <c r="G743" i="7"/>
  <c r="G754" i="7"/>
  <c r="H763" i="7"/>
  <c r="H760" i="7"/>
  <c r="F753" i="7"/>
  <c r="H758" i="7"/>
  <c r="H766" i="7"/>
  <c r="H768" i="7"/>
  <c r="G760" i="7"/>
  <c r="H769" i="7"/>
  <c r="F758" i="7"/>
  <c r="H788" i="7"/>
  <c r="F779" i="7"/>
  <c r="G780" i="7"/>
  <c r="H787" i="7"/>
  <c r="G779" i="7"/>
  <c r="G782" i="7"/>
  <c r="F781" i="7"/>
  <c r="H790" i="7"/>
  <c r="H791" i="7"/>
  <c r="F780" i="7"/>
  <c r="F786" i="7"/>
  <c r="B457" i="13"/>
  <c r="B39" i="12"/>
  <c r="B42" i="14" s="1"/>
  <c r="H794" i="7"/>
  <c r="G818" i="7"/>
  <c r="H827" i="7"/>
  <c r="F817" i="7"/>
  <c r="F816" i="7"/>
  <c r="G63" i="8"/>
  <c r="H72" i="8"/>
  <c r="F61" i="8"/>
  <c r="G68" i="8"/>
  <c r="H77" i="8"/>
  <c r="F66" i="8"/>
  <c r="H76" i="8"/>
  <c r="G67" i="8"/>
  <c r="F67" i="8"/>
  <c r="H86" i="8"/>
  <c r="F107" i="8"/>
  <c r="F136" i="8"/>
  <c r="G143" i="8"/>
  <c r="G142" i="8"/>
  <c r="H152" i="8"/>
  <c r="F141" i="8"/>
  <c r="G162" i="8"/>
  <c r="H171" i="8"/>
  <c r="F160" i="8"/>
  <c r="F161" i="8"/>
  <c r="F196" i="8"/>
  <c r="H207" i="8"/>
  <c r="H244" i="8"/>
  <c r="F260" i="8"/>
  <c r="H271" i="8"/>
  <c r="G317" i="8"/>
  <c r="H326" i="8"/>
  <c r="H324" i="8"/>
  <c r="F370" i="8"/>
  <c r="H381" i="8"/>
  <c r="G371" i="8"/>
  <c r="H380" i="8"/>
  <c r="G372" i="8"/>
  <c r="F380" i="8"/>
  <c r="H471" i="8"/>
  <c r="H468" i="8"/>
  <c r="H467" i="8"/>
  <c r="H470" i="8"/>
  <c r="G462" i="8"/>
  <c r="H465" i="8"/>
  <c r="H464" i="8"/>
  <c r="F508" i="8"/>
  <c r="E8" i="3"/>
  <c r="E10" i="3"/>
  <c r="H269" i="7"/>
  <c r="H293" i="7"/>
  <c r="F299" i="7"/>
  <c r="H310" i="7"/>
  <c r="G301" i="7"/>
  <c r="F316" i="7"/>
  <c r="C3" i="13"/>
  <c r="F329" i="7"/>
  <c r="E335" i="7"/>
  <c r="E342" i="7"/>
  <c r="H357" i="7"/>
  <c r="C34" i="13"/>
  <c r="E374" i="7"/>
  <c r="G380" i="7"/>
  <c r="B49" i="13"/>
  <c r="B5" i="12"/>
  <c r="B8" i="14" s="1"/>
  <c r="G388" i="7"/>
  <c r="F390" i="7"/>
  <c r="H400" i="7"/>
  <c r="F392" i="7"/>
  <c r="F397" i="7"/>
  <c r="G398" i="7"/>
  <c r="H407" i="7"/>
  <c r="H401" i="7"/>
  <c r="G405" i="7"/>
  <c r="G407" i="7"/>
  <c r="H422" i="7"/>
  <c r="F411" i="7"/>
  <c r="G420" i="7"/>
  <c r="F422" i="7"/>
  <c r="H432" i="7"/>
  <c r="F424" i="7"/>
  <c r="F428" i="7"/>
  <c r="F432" i="7"/>
  <c r="F436" i="7"/>
  <c r="F440" i="7"/>
  <c r="F444" i="7"/>
  <c r="F448" i="7"/>
  <c r="F452" i="7"/>
  <c r="F456" i="7"/>
  <c r="F460" i="7"/>
  <c r="F464" i="7"/>
  <c r="F468" i="7"/>
  <c r="F472" i="7"/>
  <c r="F476" i="7"/>
  <c r="F480" i="7"/>
  <c r="F484" i="7"/>
  <c r="F488" i="7"/>
  <c r="F492" i="7"/>
  <c r="F496" i="7"/>
  <c r="F500" i="7"/>
  <c r="F504" i="7"/>
  <c r="F508" i="7"/>
  <c r="F512" i="7"/>
  <c r="F516" i="7"/>
  <c r="F520" i="7"/>
  <c r="F524" i="7"/>
  <c r="F528" i="7"/>
  <c r="F532" i="7"/>
  <c r="F536" i="7"/>
  <c r="F540" i="7"/>
  <c r="F544" i="7"/>
  <c r="F548" i="7"/>
  <c r="F552" i="7"/>
  <c r="H561" i="7"/>
  <c r="F563" i="7"/>
  <c r="H568" i="7"/>
  <c r="F579" i="7"/>
  <c r="H584" i="7"/>
  <c r="F595" i="7"/>
  <c r="H600" i="7"/>
  <c r="F611" i="7"/>
  <c r="H616" i="7"/>
  <c r="F627" i="7"/>
  <c r="H632" i="7"/>
  <c r="F643" i="7"/>
  <c r="H648" i="7"/>
  <c r="F659" i="7"/>
  <c r="H664" i="7"/>
  <c r="F675" i="7"/>
  <c r="H680" i="7"/>
  <c r="G706" i="7"/>
  <c r="H712" i="7"/>
  <c r="F705" i="7"/>
  <c r="H710" i="7"/>
  <c r="H719" i="7"/>
  <c r="G712" i="7"/>
  <c r="H720" i="7"/>
  <c r="F710" i="7"/>
  <c r="H715" i="7"/>
  <c r="F730" i="7"/>
  <c r="H737" i="7"/>
  <c r="H743" i="7"/>
  <c r="H750" i="7"/>
  <c r="F752" i="7"/>
  <c r="H780" i="7"/>
  <c r="F771" i="7"/>
  <c r="G772" i="7"/>
  <c r="H779" i="7"/>
  <c r="G771" i="7"/>
  <c r="G774" i="7"/>
  <c r="F773" i="7"/>
  <c r="H782" i="7"/>
  <c r="H783" i="7"/>
  <c r="F772" i="7"/>
  <c r="F778" i="7"/>
  <c r="H786" i="7"/>
  <c r="G805" i="7"/>
  <c r="G834" i="7"/>
  <c r="H843" i="7"/>
  <c r="F833" i="7"/>
  <c r="F832" i="7"/>
  <c r="H854" i="7"/>
  <c r="G844" i="7"/>
  <c r="G845" i="7"/>
  <c r="G847" i="7"/>
  <c r="G860" i="7"/>
  <c r="G861" i="7"/>
  <c r="G863" i="7"/>
  <c r="H13" i="8"/>
  <c r="G14" i="8"/>
  <c r="G22" i="8"/>
  <c r="H25" i="8"/>
  <c r="G31" i="8"/>
  <c r="H40" i="8"/>
  <c r="F29" i="8"/>
  <c r="G36" i="8"/>
  <c r="H45" i="8"/>
  <c r="F34" i="8"/>
  <c r="H44" i="8"/>
  <c r="G35" i="8"/>
  <c r="F35" i="8"/>
  <c r="H54" i="8"/>
  <c r="F75" i="8"/>
  <c r="H162" i="8"/>
  <c r="F151" i="8"/>
  <c r="G153" i="8"/>
  <c r="H194" i="8"/>
  <c r="F183" i="8"/>
  <c r="G185" i="8"/>
  <c r="F184" i="8"/>
  <c r="G196" i="8"/>
  <c r="H258" i="8"/>
  <c r="F247" i="8"/>
  <c r="G249" i="8"/>
  <c r="F248" i="8"/>
  <c r="G260" i="8"/>
  <c r="F315" i="8"/>
  <c r="G368" i="8"/>
  <c r="F366" i="8"/>
  <c r="H377" i="8"/>
  <c r="H376" i="8"/>
  <c r="H423" i="8"/>
  <c r="H420" i="8"/>
  <c r="H419" i="8"/>
  <c r="H422" i="8"/>
  <c r="G414" i="8"/>
  <c r="H417" i="8"/>
  <c r="H416" i="8"/>
  <c r="H434" i="8"/>
  <c r="F460" i="8"/>
  <c r="G541" i="8"/>
  <c r="F541" i="8"/>
  <c r="D134" i="2" s="1"/>
  <c r="H551" i="8"/>
  <c r="H548" i="8"/>
  <c r="H547" i="8"/>
  <c r="H550" i="8"/>
  <c r="G542" i="8"/>
  <c r="H545" i="8"/>
  <c r="H544" i="8"/>
  <c r="H626" i="8"/>
  <c r="C7" i="13"/>
  <c r="C15" i="13"/>
  <c r="C23" i="13"/>
  <c r="C31" i="13"/>
  <c r="C39" i="13"/>
  <c r="C47" i="13"/>
  <c r="C55" i="13"/>
  <c r="H388" i="7"/>
  <c r="H436" i="7"/>
  <c r="H440" i="7"/>
  <c r="H444" i="7"/>
  <c r="H448" i="7"/>
  <c r="H452" i="7"/>
  <c r="H456" i="7"/>
  <c r="H460" i="7"/>
  <c r="H464" i="7"/>
  <c r="H468" i="7"/>
  <c r="H472" i="7"/>
  <c r="H476" i="7"/>
  <c r="H480" i="7"/>
  <c r="H484" i="7"/>
  <c r="H488" i="7"/>
  <c r="H492" i="7"/>
  <c r="H496" i="7"/>
  <c r="H500" i="7"/>
  <c r="H504" i="7"/>
  <c r="H508" i="7"/>
  <c r="H512" i="7"/>
  <c r="H516" i="7"/>
  <c r="H520" i="7"/>
  <c r="H524" i="7"/>
  <c r="H528" i="7"/>
  <c r="H532" i="7"/>
  <c r="H536" i="7"/>
  <c r="H540" i="7"/>
  <c r="H544" i="7"/>
  <c r="H548" i="7"/>
  <c r="H552" i="7"/>
  <c r="B229" i="13"/>
  <c r="B20" i="12"/>
  <c r="B23" i="14" s="1"/>
  <c r="K23" i="14" s="1"/>
  <c r="B241" i="13"/>
  <c r="B21" i="12"/>
  <c r="B24" i="14" s="1"/>
  <c r="S24" i="14" s="1"/>
  <c r="B253" i="13"/>
  <c r="B22" i="12"/>
  <c r="B25" i="14" s="1"/>
  <c r="B265" i="13"/>
  <c r="B23" i="12"/>
  <c r="B26" i="14" s="1"/>
  <c r="K26" i="14" s="1"/>
  <c r="B277" i="13"/>
  <c r="B24" i="12"/>
  <c r="B27" i="14" s="1"/>
  <c r="K27" i="14" s="1"/>
  <c r="B289" i="13"/>
  <c r="B25" i="12"/>
  <c r="B28" i="14" s="1"/>
  <c r="S28" i="14" s="1"/>
  <c r="B301" i="13"/>
  <c r="B26" i="12"/>
  <c r="B29" i="14" s="1"/>
  <c r="B313" i="13"/>
  <c r="B27" i="12"/>
  <c r="B30" i="14" s="1"/>
  <c r="K30" i="14" s="1"/>
  <c r="B325" i="13"/>
  <c r="B28" i="12"/>
  <c r="B31" i="14" s="1"/>
  <c r="B337" i="13"/>
  <c r="B29" i="12"/>
  <c r="B32" i="14" s="1"/>
  <c r="B349" i="13"/>
  <c r="B30" i="12"/>
  <c r="B33" i="14" s="1"/>
  <c r="G687" i="7"/>
  <c r="G692" i="7"/>
  <c r="G691" i="7"/>
  <c r="H701" i="7"/>
  <c r="G707" i="7"/>
  <c r="G718" i="7"/>
  <c r="G723" i="7"/>
  <c r="G734" i="7"/>
  <c r="G739" i="7"/>
  <c r="G750" i="7"/>
  <c r="H767" i="7"/>
  <c r="F809" i="7"/>
  <c r="F825" i="7"/>
  <c r="G838" i="7"/>
  <c r="H847" i="7"/>
  <c r="F844" i="7"/>
  <c r="F848" i="7"/>
  <c r="F852" i="7"/>
  <c r="F856" i="7"/>
  <c r="G862" i="7"/>
  <c r="G866" i="7"/>
  <c r="F868" i="7"/>
  <c r="H34" i="8"/>
  <c r="G28" i="8"/>
  <c r="H37" i="8"/>
  <c r="F26" i="8"/>
  <c r="G37" i="8"/>
  <c r="G43" i="8"/>
  <c r="H46" i="8"/>
  <c r="H66" i="8"/>
  <c r="G60" i="8"/>
  <c r="H69" i="8"/>
  <c r="F58" i="8"/>
  <c r="G69" i="8"/>
  <c r="G75" i="8"/>
  <c r="H78" i="8"/>
  <c r="H98" i="8"/>
  <c r="G92" i="8"/>
  <c r="H101" i="8"/>
  <c r="F90" i="8"/>
  <c r="G101" i="8"/>
  <c r="G107" i="8"/>
  <c r="H110" i="8"/>
  <c r="H130" i="8"/>
  <c r="G124" i="8"/>
  <c r="H133" i="8"/>
  <c r="F122" i="8"/>
  <c r="H142" i="8"/>
  <c r="G133" i="8"/>
  <c r="G151" i="8"/>
  <c r="H160" i="8"/>
  <c r="F149" i="8"/>
  <c r="G152" i="8"/>
  <c r="H185" i="8"/>
  <c r="G179" i="8"/>
  <c r="H188" i="8"/>
  <c r="H180" i="8"/>
  <c r="G288" i="8"/>
  <c r="G303" i="8"/>
  <c r="H312" i="8"/>
  <c r="F302" i="8"/>
  <c r="G319" i="8"/>
  <c r="H328" i="8"/>
  <c r="F317" i="8"/>
  <c r="H337" i="8"/>
  <c r="G328" i="8"/>
  <c r="H334" i="8"/>
  <c r="H341" i="8"/>
  <c r="F330" i="8"/>
  <c r="H340" i="8"/>
  <c r="G331" i="8"/>
  <c r="G332" i="8"/>
  <c r="G343" i="8"/>
  <c r="H352" i="8"/>
  <c r="F342" i="8"/>
  <c r="H370" i="8"/>
  <c r="F359" i="8"/>
  <c r="G361" i="8"/>
  <c r="G365" i="8"/>
  <c r="H374" i="8"/>
  <c r="G703" i="8"/>
  <c r="H713" i="8"/>
  <c r="G704" i="8"/>
  <c r="F702" i="8"/>
  <c r="D295" i="2" s="1"/>
  <c r="H710" i="8"/>
  <c r="H712" i="8"/>
  <c r="G743" i="8"/>
  <c r="F741" i="8"/>
  <c r="D334" i="2" s="1"/>
  <c r="H750" i="8"/>
  <c r="H752" i="8"/>
  <c r="G762" i="8"/>
  <c r="H771" i="8"/>
  <c r="H770" i="8"/>
  <c r="F760" i="8"/>
  <c r="H768" i="8"/>
  <c r="G816" i="8"/>
  <c r="H825" i="8"/>
  <c r="G815" i="8"/>
  <c r="H824" i="8"/>
  <c r="G848" i="8"/>
  <c r="H857" i="8"/>
  <c r="G847" i="8"/>
  <c r="H856" i="8"/>
  <c r="F846" i="8"/>
  <c r="G427" i="7"/>
  <c r="G431" i="7"/>
  <c r="B97" i="13"/>
  <c r="B9" i="12"/>
  <c r="B12" i="14" s="1"/>
  <c r="S12" i="14" s="1"/>
  <c r="G435" i="7"/>
  <c r="G439" i="7"/>
  <c r="G443" i="7"/>
  <c r="B109" i="13"/>
  <c r="B10" i="12"/>
  <c r="B13" i="14" s="1"/>
  <c r="AC13" i="14" s="1"/>
  <c r="G447" i="7"/>
  <c r="G451" i="7"/>
  <c r="G455" i="7"/>
  <c r="B121" i="13"/>
  <c r="B11" i="12"/>
  <c r="B14" i="14" s="1"/>
  <c r="AC14" i="14" s="1"/>
  <c r="G459" i="7"/>
  <c r="G463" i="7"/>
  <c r="G467" i="7"/>
  <c r="B133" i="13"/>
  <c r="B12" i="12"/>
  <c r="B15" i="14" s="1"/>
  <c r="S15" i="14" s="1"/>
  <c r="G471" i="7"/>
  <c r="G475" i="7"/>
  <c r="G479" i="7"/>
  <c r="B145" i="13"/>
  <c r="B13" i="12"/>
  <c r="B16" i="14" s="1"/>
  <c r="G483" i="7"/>
  <c r="G487" i="7"/>
  <c r="G491" i="7"/>
  <c r="B157" i="13"/>
  <c r="B14" i="12"/>
  <c r="B17" i="14" s="1"/>
  <c r="T17" i="14" s="1"/>
  <c r="G495" i="7"/>
  <c r="G499" i="7"/>
  <c r="G503" i="7"/>
  <c r="B169" i="13"/>
  <c r="B15" i="12"/>
  <c r="B18" i="14" s="1"/>
  <c r="G507" i="7"/>
  <c r="G511" i="7"/>
  <c r="G515" i="7"/>
  <c r="B181" i="13"/>
  <c r="B16" i="12"/>
  <c r="B19" i="14" s="1"/>
  <c r="AC19" i="14" s="1"/>
  <c r="G519" i="7"/>
  <c r="G523" i="7"/>
  <c r="G527" i="7"/>
  <c r="B193" i="13"/>
  <c r="B17" i="12"/>
  <c r="B20" i="14" s="1"/>
  <c r="G531" i="7"/>
  <c r="G535" i="7"/>
  <c r="G539" i="7"/>
  <c r="B205" i="13"/>
  <c r="B18" i="12"/>
  <c r="B21" i="14" s="1"/>
  <c r="AD21" i="14" s="1"/>
  <c r="G543" i="7"/>
  <c r="G547" i="7"/>
  <c r="G551" i="7"/>
  <c r="B217" i="13"/>
  <c r="B19" i="12"/>
  <c r="B22" i="14" s="1"/>
  <c r="AD22" i="14" s="1"/>
  <c r="H567" i="7"/>
  <c r="H571" i="7"/>
  <c r="H575" i="7"/>
  <c r="H579" i="7"/>
  <c r="H583" i="7"/>
  <c r="H587" i="7"/>
  <c r="H591" i="7"/>
  <c r="H595" i="7"/>
  <c r="H599" i="7"/>
  <c r="H603" i="7"/>
  <c r="H607" i="7"/>
  <c r="H611" i="7"/>
  <c r="H615" i="7"/>
  <c r="H619" i="7"/>
  <c r="H623" i="7"/>
  <c r="H627" i="7"/>
  <c r="H631" i="7"/>
  <c r="H635" i="7"/>
  <c r="H639" i="7"/>
  <c r="H643" i="7"/>
  <c r="H647" i="7"/>
  <c r="H651" i="7"/>
  <c r="H655" i="7"/>
  <c r="H659" i="7"/>
  <c r="H663" i="7"/>
  <c r="H667" i="7"/>
  <c r="H671" i="7"/>
  <c r="H675" i="7"/>
  <c r="H679" i="7"/>
  <c r="H683" i="7"/>
  <c r="H687" i="7"/>
  <c r="H691" i="7"/>
  <c r="G708" i="7"/>
  <c r="B385" i="13"/>
  <c r="B33" i="12"/>
  <c r="B36" i="14" s="1"/>
  <c r="G724" i="7"/>
  <c r="G740" i="7"/>
  <c r="H764" i="7"/>
  <c r="G756" i="7"/>
  <c r="H776" i="7"/>
  <c r="F767" i="7"/>
  <c r="G768" i="7"/>
  <c r="H784" i="7"/>
  <c r="F775" i="7"/>
  <c r="G776" i="7"/>
  <c r="B445" i="13"/>
  <c r="B38" i="12"/>
  <c r="B41" i="14" s="1"/>
  <c r="K41" i="14" s="1"/>
  <c r="H792" i="7"/>
  <c r="F783" i="7"/>
  <c r="G784" i="7"/>
  <c r="H800" i="7"/>
  <c r="F791" i="7"/>
  <c r="G792" i="7"/>
  <c r="H808" i="7"/>
  <c r="F799" i="7"/>
  <c r="G800" i="7"/>
  <c r="B469" i="13"/>
  <c r="B40" i="12"/>
  <c r="B43" i="14" s="1"/>
  <c r="H816" i="7"/>
  <c r="F807" i="7"/>
  <c r="G808" i="7"/>
  <c r="B481" i="13"/>
  <c r="B41" i="12"/>
  <c r="B44" i="14" s="1"/>
  <c r="F818" i="7"/>
  <c r="H828" i="7"/>
  <c r="F819" i="7"/>
  <c r="G820" i="7"/>
  <c r="G822" i="7"/>
  <c r="H831" i="7"/>
  <c r="F834" i="7"/>
  <c r="G835" i="7"/>
  <c r="F835" i="7"/>
  <c r="H845" i="7"/>
  <c r="G836" i="7"/>
  <c r="H856" i="7"/>
  <c r="G846" i="7"/>
  <c r="H860" i="7"/>
  <c r="G850" i="7"/>
  <c r="H864" i="7"/>
  <c r="G854" i="7"/>
  <c r="H868" i="7"/>
  <c r="G858" i="7"/>
  <c r="H23" i="8"/>
  <c r="G32" i="8"/>
  <c r="F41" i="8"/>
  <c r="H55" i="8"/>
  <c r="F44" i="8"/>
  <c r="G64" i="8"/>
  <c r="F73" i="8"/>
  <c r="H87" i="8"/>
  <c r="F76" i="8"/>
  <c r="G96" i="8"/>
  <c r="F105" i="8"/>
  <c r="H119" i="8"/>
  <c r="F108" i="8"/>
  <c r="H137" i="8"/>
  <c r="G128" i="8"/>
  <c r="G159" i="8"/>
  <c r="H168" i="8"/>
  <c r="G158" i="8"/>
  <c r="G191" i="8"/>
  <c r="F189" i="8"/>
  <c r="H200" i="8"/>
  <c r="G195" i="8"/>
  <c r="F193" i="8"/>
  <c r="H204" i="8"/>
  <c r="G207" i="8"/>
  <c r="F205" i="8"/>
  <c r="H216" i="8"/>
  <c r="G211" i="8"/>
  <c r="F209" i="8"/>
  <c r="H220" i="8"/>
  <c r="G223" i="8"/>
  <c r="F221" i="8"/>
  <c r="H232" i="8"/>
  <c r="G227" i="8"/>
  <c r="F225" i="8"/>
  <c r="H236" i="8"/>
  <c r="G239" i="8"/>
  <c r="F237" i="8"/>
  <c r="H248" i="8"/>
  <c r="G243" i="8"/>
  <c r="F241" i="8"/>
  <c r="H252" i="8"/>
  <c r="G255" i="8"/>
  <c r="F253" i="8"/>
  <c r="H264" i="8"/>
  <c r="G259" i="8"/>
  <c r="F257" i="8"/>
  <c r="H268" i="8"/>
  <c r="G271" i="8"/>
  <c r="F269" i="8"/>
  <c r="H280" i="8"/>
  <c r="G275" i="8"/>
  <c r="F273" i="8"/>
  <c r="H284" i="8"/>
  <c r="G287" i="8"/>
  <c r="H296" i="8"/>
  <c r="F285" i="8"/>
  <c r="H300" i="8"/>
  <c r="G291" i="8"/>
  <c r="F289" i="8"/>
  <c r="G354" i="8"/>
  <c r="F353" i="8"/>
  <c r="H363" i="8"/>
  <c r="G357" i="8"/>
  <c r="H366" i="8"/>
  <c r="F355" i="8"/>
  <c r="H399" i="8"/>
  <c r="H396" i="8"/>
  <c r="H395" i="8"/>
  <c r="H398" i="8"/>
  <c r="G390" i="8"/>
  <c r="H393" i="8"/>
  <c r="H415" i="8"/>
  <c r="H412" i="8"/>
  <c r="H411" i="8"/>
  <c r="H414" i="8"/>
  <c r="G406" i="8"/>
  <c r="H409" i="8"/>
  <c r="H431" i="8"/>
  <c r="H428" i="8"/>
  <c r="H427" i="8"/>
  <c r="H430" i="8"/>
  <c r="G422" i="8"/>
  <c r="H425" i="8"/>
  <c r="H447" i="8"/>
  <c r="H444" i="8"/>
  <c r="H443" i="8"/>
  <c r="H446" i="8"/>
  <c r="G438" i="8"/>
  <c r="H441" i="8"/>
  <c r="H463" i="8"/>
  <c r="H460" i="8"/>
  <c r="H459" i="8"/>
  <c r="H462" i="8"/>
  <c r="G454" i="8"/>
  <c r="H457" i="8"/>
  <c r="H479" i="8"/>
  <c r="H476" i="8"/>
  <c r="H475" i="8"/>
  <c r="H478" i="8"/>
  <c r="G470" i="8"/>
  <c r="H473" i="8"/>
  <c r="H495" i="8"/>
  <c r="H492" i="8"/>
  <c r="H491" i="8"/>
  <c r="H494" i="8"/>
  <c r="G486" i="8"/>
  <c r="H489" i="8"/>
  <c r="H511" i="8"/>
  <c r="H508" i="8"/>
  <c r="H507" i="8"/>
  <c r="H510" i="8"/>
  <c r="G502" i="8"/>
  <c r="H505" i="8"/>
  <c r="H527" i="8"/>
  <c r="H524" i="8"/>
  <c r="H523" i="8"/>
  <c r="H526" i="8"/>
  <c r="G518" i="8"/>
  <c r="H521" i="8"/>
  <c r="G533" i="8"/>
  <c r="F533" i="8"/>
  <c r="D126" i="2" s="1"/>
  <c r="H543" i="8"/>
  <c r="H540" i="8"/>
  <c r="H539" i="8"/>
  <c r="H542" i="8"/>
  <c r="G534" i="8"/>
  <c r="H537" i="8"/>
  <c r="G549" i="8"/>
  <c r="F549" i="8"/>
  <c r="D142" i="2" s="1"/>
  <c r="H559" i="8"/>
  <c r="H556" i="8"/>
  <c r="H555" i="8"/>
  <c r="H558" i="8"/>
  <c r="G550" i="8"/>
  <c r="H553" i="8"/>
  <c r="G565" i="8"/>
  <c r="F565" i="8"/>
  <c r="H575" i="8"/>
  <c r="H572" i="8"/>
  <c r="H571" i="8"/>
  <c r="H574" i="8"/>
  <c r="G566" i="8"/>
  <c r="H569" i="8"/>
  <c r="G591" i="8"/>
  <c r="H600" i="8"/>
  <c r="H592" i="8"/>
  <c r="G592" i="8"/>
  <c r="H598" i="8"/>
  <c r="H709" i="8"/>
  <c r="G700" i="8"/>
  <c r="F698" i="8"/>
  <c r="H706" i="8"/>
  <c r="H704" i="8"/>
  <c r="H703" i="8"/>
  <c r="H708" i="8"/>
  <c r="G699" i="8"/>
  <c r="H812" i="8"/>
  <c r="G803" i="8"/>
  <c r="F802" i="8"/>
  <c r="H810" i="8"/>
  <c r="F801" i="8"/>
  <c r="H844" i="8"/>
  <c r="G835" i="8"/>
  <c r="F834" i="8"/>
  <c r="H842" i="8"/>
  <c r="F833" i="8"/>
  <c r="C5" i="13"/>
  <c r="C13" i="13"/>
  <c r="C2" i="12"/>
  <c r="C21" i="13"/>
  <c r="C29" i="13"/>
  <c r="C37" i="13"/>
  <c r="C4" i="12"/>
  <c r="C45" i="13"/>
  <c r="C53" i="13"/>
  <c r="G558" i="7"/>
  <c r="G562" i="7"/>
  <c r="G566" i="7"/>
  <c r="G570" i="7"/>
  <c r="G574" i="7"/>
  <c r="G578" i="7"/>
  <c r="G582" i="7"/>
  <c r="G586" i="7"/>
  <c r="G590" i="7"/>
  <c r="G594" i="7"/>
  <c r="G598" i="7"/>
  <c r="G602" i="7"/>
  <c r="G606" i="7"/>
  <c r="G610" i="7"/>
  <c r="G614" i="7"/>
  <c r="G618" i="7"/>
  <c r="G622" i="7"/>
  <c r="G626" i="7"/>
  <c r="G630" i="7"/>
  <c r="G634" i="7"/>
  <c r="G638" i="7"/>
  <c r="G642" i="7"/>
  <c r="G646" i="7"/>
  <c r="G650" i="7"/>
  <c r="G654" i="7"/>
  <c r="G658" i="7"/>
  <c r="G662" i="7"/>
  <c r="G666" i="7"/>
  <c r="G670" i="7"/>
  <c r="G674" i="7"/>
  <c r="G678" i="7"/>
  <c r="G682" i="7"/>
  <c r="G686" i="7"/>
  <c r="G690" i="7"/>
  <c r="F693" i="7"/>
  <c r="G698" i="7"/>
  <c r="G703" i="7"/>
  <c r="F706" i="7"/>
  <c r="F709" i="7"/>
  <c r="G714" i="7"/>
  <c r="H716" i="7"/>
  <c r="G719" i="7"/>
  <c r="F722" i="7"/>
  <c r="F725" i="7"/>
  <c r="G730" i="7"/>
  <c r="H732" i="7"/>
  <c r="G735" i="7"/>
  <c r="F738" i="7"/>
  <c r="F741" i="7"/>
  <c r="G746" i="7"/>
  <c r="H748" i="7"/>
  <c r="G751" i="7"/>
  <c r="F754" i="7"/>
  <c r="F757" i="7"/>
  <c r="G762" i="7"/>
  <c r="F766" i="7"/>
  <c r="F774" i="7"/>
  <c r="H777" i="7"/>
  <c r="F782" i="7"/>
  <c r="H785" i="7"/>
  <c r="F790" i="7"/>
  <c r="H793" i="7"/>
  <c r="F798" i="7"/>
  <c r="H801" i="7"/>
  <c r="F806" i="7"/>
  <c r="H809" i="7"/>
  <c r="F820" i="7"/>
  <c r="F845" i="7"/>
  <c r="F849" i="7"/>
  <c r="F853" i="7"/>
  <c r="F857" i="7"/>
  <c r="F6" i="8"/>
  <c r="H26" i="8"/>
  <c r="G20" i="8"/>
  <c r="H29" i="8"/>
  <c r="F18" i="8"/>
  <c r="G29" i="8"/>
  <c r="F30" i="8"/>
  <c r="H38" i="8"/>
  <c r="H58" i="8"/>
  <c r="G52" i="8"/>
  <c r="H61" i="8"/>
  <c r="F50" i="8"/>
  <c r="G61" i="8"/>
  <c r="F62" i="8"/>
  <c r="H70" i="8"/>
  <c r="H90" i="8"/>
  <c r="G84" i="8"/>
  <c r="H93" i="8"/>
  <c r="F82" i="8"/>
  <c r="G93" i="8"/>
  <c r="F94" i="8"/>
  <c r="H102" i="8"/>
  <c r="H122" i="8"/>
  <c r="G116" i="8"/>
  <c r="H125" i="8"/>
  <c r="F114" i="8"/>
  <c r="G125" i="8"/>
  <c r="F126" i="8"/>
  <c r="H134" i="8"/>
  <c r="H149" i="8"/>
  <c r="G140" i="8"/>
  <c r="H157" i="8"/>
  <c r="F146" i="8"/>
  <c r="F157" i="8"/>
  <c r="H329" i="8"/>
  <c r="F352" i="8"/>
  <c r="F388" i="8"/>
  <c r="F404" i="8"/>
  <c r="F420" i="8"/>
  <c r="D13" i="2" s="1"/>
  <c r="F436" i="8"/>
  <c r="D29" i="2" s="1"/>
  <c r="F452" i="8"/>
  <c r="D45" i="2" s="1"/>
  <c r="F468" i="8"/>
  <c r="D61" i="2" s="1"/>
  <c r="F484" i="8"/>
  <c r="D77" i="2" s="1"/>
  <c r="F500" i="8"/>
  <c r="D93" i="2" s="1"/>
  <c r="F516" i="8"/>
  <c r="D109" i="2" s="1"/>
  <c r="F532" i="8"/>
  <c r="D125" i="2" s="1"/>
  <c r="F548" i="8"/>
  <c r="D141" i="2" s="1"/>
  <c r="F564" i="8"/>
  <c r="D157" i="2" s="1"/>
  <c r="F590" i="8"/>
  <c r="F699" i="8"/>
  <c r="D292" i="2" s="1"/>
  <c r="H806" i="8"/>
  <c r="F795" i="8"/>
  <c r="G797" i="8"/>
  <c r="H838" i="8"/>
  <c r="F827" i="8"/>
  <c r="G829" i="8"/>
  <c r="G827" i="8"/>
  <c r="G276" i="7"/>
  <c r="G284" i="7"/>
  <c r="G292" i="7"/>
  <c r="G300" i="7"/>
  <c r="G308" i="7"/>
  <c r="G316" i="7"/>
  <c r="G324" i="7"/>
  <c r="C4" i="13"/>
  <c r="G332" i="7"/>
  <c r="C12" i="13"/>
  <c r="G340" i="7"/>
  <c r="C20" i="13"/>
  <c r="G348" i="7"/>
  <c r="C28" i="13"/>
  <c r="G356" i="7"/>
  <c r="C36" i="13"/>
  <c r="G364" i="7"/>
  <c r="C44" i="13"/>
  <c r="G372" i="7"/>
  <c r="C52" i="13"/>
  <c r="G693" i="7"/>
  <c r="G704" i="7"/>
  <c r="G709" i="7"/>
  <c r="G720" i="7"/>
  <c r="G725" i="7"/>
  <c r="B397" i="13"/>
  <c r="B34" i="12"/>
  <c r="B37" i="14" s="1"/>
  <c r="K37" i="14" s="1"/>
  <c r="G736" i="7"/>
  <c r="G741" i="7"/>
  <c r="G752" i="7"/>
  <c r="G757" i="7"/>
  <c r="G770" i="7"/>
  <c r="G778" i="7"/>
  <c r="G786" i="7"/>
  <c r="G794" i="7"/>
  <c r="G802" i="7"/>
  <c r="H811" i="7"/>
  <c r="G810" i="7"/>
  <c r="H819" i="7"/>
  <c r="F822" i="7"/>
  <c r="H832" i="7"/>
  <c r="F823" i="7"/>
  <c r="G824" i="7"/>
  <c r="G826" i="7"/>
  <c r="H835" i="7"/>
  <c r="H842" i="7"/>
  <c r="H844" i="7"/>
  <c r="G842" i="7"/>
  <c r="H851" i="7"/>
  <c r="G5" i="8"/>
  <c r="F3" i="8"/>
  <c r="G24" i="8"/>
  <c r="F33" i="8"/>
  <c r="H47" i="8"/>
  <c r="F36" i="8"/>
  <c r="H41" i="8"/>
  <c r="G56" i="8"/>
  <c r="F65" i="8"/>
  <c r="H79" i="8"/>
  <c r="F68" i="8"/>
  <c r="H73" i="8"/>
  <c r="G88" i="8"/>
  <c r="F97" i="8"/>
  <c r="H111" i="8"/>
  <c r="F100" i="8"/>
  <c r="H105" i="8"/>
  <c r="G120" i="8"/>
  <c r="H140" i="8"/>
  <c r="H143" i="8"/>
  <c r="F132" i="8"/>
  <c r="H153" i="8"/>
  <c r="H165" i="8"/>
  <c r="G156" i="8"/>
  <c r="H173" i="8"/>
  <c r="F162" i="8"/>
  <c r="H172" i="8"/>
  <c r="G168" i="8"/>
  <c r="F172" i="8"/>
  <c r="H183" i="8"/>
  <c r="F173" i="8"/>
  <c r="H197" i="8"/>
  <c r="G188" i="8"/>
  <c r="H201" i="8"/>
  <c r="F190" i="8"/>
  <c r="H213" i="8"/>
  <c r="G204" i="8"/>
  <c r="H217" i="8"/>
  <c r="F206" i="8"/>
  <c r="H229" i="8"/>
  <c r="G220" i="8"/>
  <c r="H233" i="8"/>
  <c r="F222" i="8"/>
  <c r="H245" i="8"/>
  <c r="G236" i="8"/>
  <c r="H249" i="8"/>
  <c r="F238" i="8"/>
  <c r="H261" i="8"/>
  <c r="G252" i="8"/>
  <c r="H265" i="8"/>
  <c r="F254" i="8"/>
  <c r="H277" i="8"/>
  <c r="G268" i="8"/>
  <c r="H281" i="8"/>
  <c r="F270" i="8"/>
  <c r="H293" i="8"/>
  <c r="G284" i="8"/>
  <c r="F286" i="8"/>
  <c r="H309" i="8"/>
  <c r="F298" i="8"/>
  <c r="G300" i="8"/>
  <c r="F299" i="8"/>
  <c r="H330" i="8"/>
  <c r="F319" i="8"/>
  <c r="G321" i="8"/>
  <c r="G335" i="8"/>
  <c r="H344" i="8"/>
  <c r="F334" i="8"/>
  <c r="F333" i="8"/>
  <c r="H343" i="8"/>
  <c r="G334" i="8"/>
  <c r="H349" i="8"/>
  <c r="F338" i="8"/>
  <c r="G340" i="8"/>
  <c r="H348" i="8"/>
  <c r="G339" i="8"/>
  <c r="H345" i="8"/>
  <c r="F348" i="8"/>
  <c r="G350" i="8"/>
  <c r="G352" i="8"/>
  <c r="H356" i="8"/>
  <c r="H394" i="8"/>
  <c r="H410" i="8"/>
  <c r="H426" i="8"/>
  <c r="H442" i="8"/>
  <c r="H458" i="8"/>
  <c r="H474" i="8"/>
  <c r="H490" i="8"/>
  <c r="H506" i="8"/>
  <c r="H522" i="8"/>
  <c r="F346" i="7"/>
  <c r="G347" i="7"/>
  <c r="C27" i="13"/>
  <c r="F354" i="7"/>
  <c r="G355" i="7"/>
  <c r="C35" i="13"/>
  <c r="F362" i="7"/>
  <c r="G363" i="7"/>
  <c r="C43" i="13"/>
  <c r="F370" i="7"/>
  <c r="C51" i="13"/>
  <c r="F378" i="7"/>
  <c r="G694" i="7"/>
  <c r="G710" i="7"/>
  <c r="G726" i="7"/>
  <c r="G742" i="7"/>
  <c r="G758" i="7"/>
  <c r="H848" i="7"/>
  <c r="G864" i="7"/>
  <c r="G868" i="7"/>
  <c r="F10" i="8"/>
  <c r="G15" i="8"/>
  <c r="H24" i="8"/>
  <c r="F13" i="8"/>
  <c r="G18" i="8"/>
  <c r="H27" i="8"/>
  <c r="G21" i="8"/>
  <c r="H30" i="8"/>
  <c r="H50" i="8"/>
  <c r="G44" i="8"/>
  <c r="H53" i="8"/>
  <c r="F42" i="8"/>
  <c r="G47" i="8"/>
  <c r="H56" i="8"/>
  <c r="F45" i="8"/>
  <c r="G50" i="8"/>
  <c r="H59" i="8"/>
  <c r="G53" i="8"/>
  <c r="H62" i="8"/>
  <c r="H82" i="8"/>
  <c r="G76" i="8"/>
  <c r="H85" i="8"/>
  <c r="F74" i="8"/>
  <c r="G79" i="8"/>
  <c r="H88" i="8"/>
  <c r="F77" i="8"/>
  <c r="G82" i="8"/>
  <c r="H91" i="8"/>
  <c r="G85" i="8"/>
  <c r="H94" i="8"/>
  <c r="H114" i="8"/>
  <c r="G108" i="8"/>
  <c r="H117" i="8"/>
  <c r="F106" i="8"/>
  <c r="G111" i="8"/>
  <c r="H120" i="8"/>
  <c r="F109" i="8"/>
  <c r="G114" i="8"/>
  <c r="H123" i="8"/>
  <c r="G117" i="8"/>
  <c r="H126" i="8"/>
  <c r="G184" i="8"/>
  <c r="G200" i="8"/>
  <c r="G216" i="8"/>
  <c r="G232" i="8"/>
  <c r="G248" i="8"/>
  <c r="G264" i="8"/>
  <c r="G280" i="8"/>
  <c r="G607" i="8"/>
  <c r="H616" i="8"/>
  <c r="H615" i="8"/>
  <c r="G606" i="8"/>
  <c r="F606" i="8"/>
  <c r="H614" i="8"/>
  <c r="H617" i="8"/>
  <c r="G608" i="8"/>
  <c r="H661" i="8"/>
  <c r="G652" i="8"/>
  <c r="F650" i="8"/>
  <c r="G8" i="2" s="1"/>
  <c r="C20" i="2" s="1"/>
  <c r="H658" i="8"/>
  <c r="H655" i="8"/>
  <c r="G651" i="8"/>
  <c r="H653" i="8"/>
  <c r="H660" i="8"/>
  <c r="G840" i="7"/>
  <c r="H849" i="7"/>
  <c r="H853" i="7"/>
  <c r="H855" i="7"/>
  <c r="H857" i="7"/>
  <c r="H859" i="7"/>
  <c r="H861" i="7"/>
  <c r="H863" i="7"/>
  <c r="H865" i="7"/>
  <c r="H867" i="7"/>
  <c r="H19" i="8"/>
  <c r="G139" i="8"/>
  <c r="H148" i="8"/>
  <c r="G155" i="8"/>
  <c r="H164" i="8"/>
  <c r="G186" i="8"/>
  <c r="H195" i="8"/>
  <c r="G189" i="8"/>
  <c r="F187" i="8"/>
  <c r="H198" i="8"/>
  <c r="G202" i="8"/>
  <c r="H211" i="8"/>
  <c r="G205" i="8"/>
  <c r="F203" i="8"/>
  <c r="H214" i="8"/>
  <c r="G218" i="8"/>
  <c r="H227" i="8"/>
  <c r="G221" i="8"/>
  <c r="F219" i="8"/>
  <c r="H230" i="8"/>
  <c r="G234" i="8"/>
  <c r="H243" i="8"/>
  <c r="G237" i="8"/>
  <c r="F235" i="8"/>
  <c r="H246" i="8"/>
  <c r="G250" i="8"/>
  <c r="H259" i="8"/>
  <c r="G253" i="8"/>
  <c r="F251" i="8"/>
  <c r="H262" i="8"/>
  <c r="G266" i="8"/>
  <c r="H275" i="8"/>
  <c r="G269" i="8"/>
  <c r="F267" i="8"/>
  <c r="H278" i="8"/>
  <c r="G282" i="8"/>
  <c r="H291" i="8"/>
  <c r="G285" i="8"/>
  <c r="F283" i="8"/>
  <c r="H295" i="8"/>
  <c r="G301" i="8"/>
  <c r="G322" i="8"/>
  <c r="H331" i="8"/>
  <c r="F320" i="8"/>
  <c r="G325" i="8"/>
  <c r="F323" i="8"/>
  <c r="F579" i="8"/>
  <c r="D172" i="2" s="1"/>
  <c r="H588" i="8"/>
  <c r="G579" i="8"/>
  <c r="H584" i="8"/>
  <c r="G578" i="8"/>
  <c r="F578" i="8"/>
  <c r="D171" i="2" s="1"/>
  <c r="F587" i="8"/>
  <c r="D180" i="2" s="1"/>
  <c r="H597" i="8"/>
  <c r="G588" i="8"/>
  <c r="F586" i="8"/>
  <c r="D179" i="2" s="1"/>
  <c r="H594" i="8"/>
  <c r="H591" i="8"/>
  <c r="H596" i="8"/>
  <c r="F603" i="8"/>
  <c r="D196" i="2" s="1"/>
  <c r="H621" i="8"/>
  <c r="H723" i="8"/>
  <c r="G732" i="8"/>
  <c r="F730" i="8"/>
  <c r="D323" i="2" s="1"/>
  <c r="H741" i="8"/>
  <c r="H738" i="8"/>
  <c r="H735" i="8"/>
  <c r="G731" i="8"/>
  <c r="G806" i="8"/>
  <c r="H815" i="8"/>
  <c r="F804" i="8"/>
  <c r="H814" i="8"/>
  <c r="H138" i="8"/>
  <c r="H146" i="8"/>
  <c r="F135" i="8"/>
  <c r="G137" i="8"/>
  <c r="H169" i="8"/>
  <c r="H178" i="8"/>
  <c r="F167" i="8"/>
  <c r="G169" i="8"/>
  <c r="H181" i="8"/>
  <c r="H186" i="8"/>
  <c r="F175" i="8"/>
  <c r="G177" i="8"/>
  <c r="H189" i="8"/>
  <c r="G183" i="8"/>
  <c r="F181" i="8"/>
  <c r="H192" i="8"/>
  <c r="F188" i="8"/>
  <c r="H199" i="8"/>
  <c r="G190" i="8"/>
  <c r="H205" i="8"/>
  <c r="G199" i="8"/>
  <c r="F197" i="8"/>
  <c r="H208" i="8"/>
  <c r="F204" i="8"/>
  <c r="H215" i="8"/>
  <c r="G206" i="8"/>
  <c r="H221" i="8"/>
  <c r="G215" i="8"/>
  <c r="F213" i="8"/>
  <c r="H224" i="8"/>
  <c r="F220" i="8"/>
  <c r="H231" i="8"/>
  <c r="G222" i="8"/>
  <c r="H237" i="8"/>
  <c r="G231" i="8"/>
  <c r="F229" i="8"/>
  <c r="H240" i="8"/>
  <c r="F236" i="8"/>
  <c r="H247" i="8"/>
  <c r="G238" i="8"/>
  <c r="H253" i="8"/>
  <c r="G247" i="8"/>
  <c r="F245" i="8"/>
  <c r="H256" i="8"/>
  <c r="F252" i="8"/>
  <c r="H263" i="8"/>
  <c r="G254" i="8"/>
  <c r="H269" i="8"/>
  <c r="G263" i="8"/>
  <c r="F261" i="8"/>
  <c r="H272" i="8"/>
  <c r="F268" i="8"/>
  <c r="H279" i="8"/>
  <c r="G270" i="8"/>
  <c r="H285" i="8"/>
  <c r="G279" i="8"/>
  <c r="F277" i="8"/>
  <c r="H288" i="8"/>
  <c r="G286" i="8"/>
  <c r="H301" i="8"/>
  <c r="G295" i="8"/>
  <c r="H304" i="8"/>
  <c r="F293" i="8"/>
  <c r="G298" i="8"/>
  <c r="H307" i="8"/>
  <c r="F296" i="8"/>
  <c r="H317" i="8"/>
  <c r="F306" i="8"/>
  <c r="G333" i="8"/>
  <c r="H342" i="8"/>
  <c r="F331" i="8"/>
  <c r="G341" i="8"/>
  <c r="H350" i="8"/>
  <c r="H353" i="8"/>
  <c r="H361" i="8"/>
  <c r="G359" i="8"/>
  <c r="H368" i="8"/>
  <c r="F357" i="8"/>
  <c r="G370" i="8"/>
  <c r="F369" i="8"/>
  <c r="H389" i="8"/>
  <c r="H397" i="8"/>
  <c r="H405" i="8"/>
  <c r="H413" i="8"/>
  <c r="H421" i="8"/>
  <c r="H429" i="8"/>
  <c r="H437" i="8"/>
  <c r="H445" i="8"/>
  <c r="H453" i="8"/>
  <c r="H461" i="8"/>
  <c r="H469" i="8"/>
  <c r="H477" i="8"/>
  <c r="H485" i="8"/>
  <c r="H493" i="8"/>
  <c r="H501" i="8"/>
  <c r="H509" i="8"/>
  <c r="H517" i="8"/>
  <c r="H525" i="8"/>
  <c r="H668" i="8"/>
  <c r="G659" i="8"/>
  <c r="H669" i="8"/>
  <c r="G658" i="8"/>
  <c r="F658" i="8"/>
  <c r="D251" i="2" s="1"/>
  <c r="G752" i="8"/>
  <c r="H761" i="8"/>
  <c r="G751" i="8"/>
  <c r="H760" i="8"/>
  <c r="G794" i="8"/>
  <c r="H803" i="8"/>
  <c r="H802" i="8"/>
  <c r="F792" i="8"/>
  <c r="F805" i="8"/>
  <c r="H816" i="8"/>
  <c r="G807" i="8"/>
  <c r="F859" i="8"/>
  <c r="G861" i="8"/>
  <c r="G867" i="8"/>
  <c r="F866" i="8"/>
  <c r="F865" i="8"/>
  <c r="G839" i="7"/>
  <c r="B505" i="13"/>
  <c r="B43" i="12"/>
  <c r="B46" i="14" s="1"/>
  <c r="K46" i="14" s="1"/>
  <c r="F860" i="7"/>
  <c r="F862" i="7"/>
  <c r="F864" i="7"/>
  <c r="F866" i="7"/>
  <c r="F15" i="8"/>
  <c r="H21" i="8"/>
  <c r="F23" i="8"/>
  <c r="F31" i="8"/>
  <c r="F39" i="8"/>
  <c r="F47" i="8"/>
  <c r="F55" i="8"/>
  <c r="F63" i="8"/>
  <c r="F71" i="8"/>
  <c r="F79" i="8"/>
  <c r="F87" i="8"/>
  <c r="F95" i="8"/>
  <c r="F103" i="8"/>
  <c r="F111" i="8"/>
  <c r="F119" i="8"/>
  <c r="F127" i="8"/>
  <c r="F140" i="8"/>
  <c r="H151" i="8"/>
  <c r="F142" i="8"/>
  <c r="G144" i="8"/>
  <c r="F156" i="8"/>
  <c r="H167" i="8"/>
  <c r="F158" i="8"/>
  <c r="G160" i="8"/>
  <c r="G167" i="8"/>
  <c r="H176" i="8"/>
  <c r="F170" i="8"/>
  <c r="G175" i="8"/>
  <c r="H184" i="8"/>
  <c r="F178" i="8"/>
  <c r="H202" i="8"/>
  <c r="F191" i="8"/>
  <c r="G193" i="8"/>
  <c r="F194" i="8"/>
  <c r="H218" i="8"/>
  <c r="F207" i="8"/>
  <c r="G209" i="8"/>
  <c r="F210" i="8"/>
  <c r="H234" i="8"/>
  <c r="F223" i="8"/>
  <c r="G225" i="8"/>
  <c r="F226" i="8"/>
  <c r="H250" i="8"/>
  <c r="F239" i="8"/>
  <c r="G241" i="8"/>
  <c r="F242" i="8"/>
  <c r="H266" i="8"/>
  <c r="F255" i="8"/>
  <c r="G257" i="8"/>
  <c r="F258" i="8"/>
  <c r="H282" i="8"/>
  <c r="F271" i="8"/>
  <c r="G273" i="8"/>
  <c r="F274" i="8"/>
  <c r="H298" i="8"/>
  <c r="F287" i="8"/>
  <c r="G289" i="8"/>
  <c r="F290" i="8"/>
  <c r="G296" i="8"/>
  <c r="G299" i="8"/>
  <c r="G330" i="8"/>
  <c r="F329" i="8"/>
  <c r="H339" i="8"/>
  <c r="H346" i="8"/>
  <c r="F335" i="8"/>
  <c r="G336" i="8"/>
  <c r="G337" i="8"/>
  <c r="F339" i="8"/>
  <c r="H357" i="8"/>
  <c r="F346" i="8"/>
  <c r="G347" i="8"/>
  <c r="F350" i="8"/>
  <c r="F368" i="8"/>
  <c r="F372" i="8"/>
  <c r="H383" i="8"/>
  <c r="G374" i="8"/>
  <c r="G587" i="8"/>
  <c r="H689" i="8"/>
  <c r="H756" i="8"/>
  <c r="F745" i="8"/>
  <c r="D338" i="2" s="1"/>
  <c r="G747" i="8"/>
  <c r="F750" i="8"/>
  <c r="D343" i="2" s="1"/>
  <c r="G805" i="8"/>
  <c r="G838" i="8"/>
  <c r="H847" i="8"/>
  <c r="F836" i="8"/>
  <c r="H846" i="8"/>
  <c r="G859" i="8"/>
  <c r="G149" i="8"/>
  <c r="G165" i="8"/>
  <c r="H174" i="8"/>
  <c r="G170" i="8"/>
  <c r="H179" i="8"/>
  <c r="G178" i="8"/>
  <c r="H187" i="8"/>
  <c r="H193" i="8"/>
  <c r="G187" i="8"/>
  <c r="F185" i="8"/>
  <c r="H209" i="8"/>
  <c r="G203" i="8"/>
  <c r="F201" i="8"/>
  <c r="H225" i="8"/>
  <c r="G219" i="8"/>
  <c r="F217" i="8"/>
  <c r="H241" i="8"/>
  <c r="G235" i="8"/>
  <c r="F233" i="8"/>
  <c r="H257" i="8"/>
  <c r="G251" i="8"/>
  <c r="F249" i="8"/>
  <c r="H273" i="8"/>
  <c r="G267" i="8"/>
  <c r="F265" i="8"/>
  <c r="H289" i="8"/>
  <c r="G283" i="8"/>
  <c r="F281" i="8"/>
  <c r="F300" i="8"/>
  <c r="G302" i="8"/>
  <c r="H311" i="8"/>
  <c r="F321" i="8"/>
  <c r="F324" i="8"/>
  <c r="H335" i="8"/>
  <c r="G326" i="8"/>
  <c r="G338" i="8"/>
  <c r="F336" i="8"/>
  <c r="G349" i="8"/>
  <c r="F347" i="8"/>
  <c r="H365" i="8"/>
  <c r="F354" i="8"/>
  <c r="G356" i="8"/>
  <c r="H364" i="8"/>
  <c r="G355" i="8"/>
  <c r="G360" i="8"/>
  <c r="G367" i="8"/>
  <c r="H375" i="8"/>
  <c r="G366" i="8"/>
  <c r="H629" i="8"/>
  <c r="G620" i="8"/>
  <c r="F618" i="8"/>
  <c r="D211" i="2" s="1"/>
  <c r="H623" i="8"/>
  <c r="H628" i="8"/>
  <c r="G619" i="8"/>
  <c r="H624" i="8"/>
  <c r="H698" i="8"/>
  <c r="G689" i="8"/>
  <c r="G690" i="8"/>
  <c r="H699" i="8"/>
  <c r="H716" i="8"/>
  <c r="G707" i="8"/>
  <c r="G708" i="8"/>
  <c r="H717" i="8"/>
  <c r="H774" i="8"/>
  <c r="F763" i="8"/>
  <c r="G765" i="8"/>
  <c r="H780" i="8"/>
  <c r="G771" i="8"/>
  <c r="F770" i="8"/>
  <c r="D363" i="2" s="1"/>
  <c r="H778" i="8"/>
  <c r="F769" i="8"/>
  <c r="G784" i="8"/>
  <c r="H793" i="8"/>
  <c r="G783" i="8"/>
  <c r="H792" i="8"/>
  <c r="G826" i="8"/>
  <c r="H835" i="8"/>
  <c r="H834" i="8"/>
  <c r="F824" i="8"/>
  <c r="F837" i="8"/>
  <c r="H848" i="8"/>
  <c r="G839" i="8"/>
  <c r="F4" i="8"/>
  <c r="F12" i="8"/>
  <c r="F129" i="8"/>
  <c r="G147" i="8"/>
  <c r="F147" i="8"/>
  <c r="H156" i="8"/>
  <c r="H158" i="8"/>
  <c r="G163" i="8"/>
  <c r="F163" i="8"/>
  <c r="F168" i="8"/>
  <c r="G173" i="8"/>
  <c r="H182" i="8"/>
  <c r="F176" i="8"/>
  <c r="G181" i="8"/>
  <c r="F179" i="8"/>
  <c r="H190" i="8"/>
  <c r="F182" i="8"/>
  <c r="G194" i="8"/>
  <c r="H203" i="8"/>
  <c r="G197" i="8"/>
  <c r="F195" i="8"/>
  <c r="H206" i="8"/>
  <c r="F198" i="8"/>
  <c r="G210" i="8"/>
  <c r="H219" i="8"/>
  <c r="G213" i="8"/>
  <c r="F211" i="8"/>
  <c r="H222" i="8"/>
  <c r="F214" i="8"/>
  <c r="G226" i="8"/>
  <c r="H235" i="8"/>
  <c r="G229" i="8"/>
  <c r="F227" i="8"/>
  <c r="H238" i="8"/>
  <c r="F230" i="8"/>
  <c r="G242" i="8"/>
  <c r="H251" i="8"/>
  <c r="G245" i="8"/>
  <c r="F243" i="8"/>
  <c r="H254" i="8"/>
  <c r="F246" i="8"/>
  <c r="G258" i="8"/>
  <c r="H267" i="8"/>
  <c r="G261" i="8"/>
  <c r="F259" i="8"/>
  <c r="H270" i="8"/>
  <c r="F262" i="8"/>
  <c r="G274" i="8"/>
  <c r="H283" i="8"/>
  <c r="G277" i="8"/>
  <c r="F275" i="8"/>
  <c r="H286" i="8"/>
  <c r="F278" i="8"/>
  <c r="G290" i="8"/>
  <c r="H299" i="8"/>
  <c r="G293" i="8"/>
  <c r="H302" i="8"/>
  <c r="F291" i="8"/>
  <c r="F294" i="8"/>
  <c r="G310" i="8"/>
  <c r="G316" i="8"/>
  <c r="G327" i="8"/>
  <c r="H336" i="8"/>
  <c r="F325" i="8"/>
  <c r="H332" i="8"/>
  <c r="H347" i="8"/>
  <c r="H358" i="8"/>
  <c r="F365" i="8"/>
  <c r="H379" i="8"/>
  <c r="G580" i="8"/>
  <c r="H650" i="8"/>
  <c r="G641" i="8"/>
  <c r="G642" i="8"/>
  <c r="H651" i="8"/>
  <c r="G655" i="8"/>
  <c r="H665" i="8"/>
  <c r="G656" i="8"/>
  <c r="F654" i="8"/>
  <c r="H662" i="8"/>
  <c r="H664" i="8"/>
  <c r="G654" i="8"/>
  <c r="H667" i="8"/>
  <c r="F688" i="8"/>
  <c r="D281" i="2" s="1"/>
  <c r="F706" i="8"/>
  <c r="D299" i="2" s="1"/>
  <c r="H736" i="8"/>
  <c r="H740" i="8"/>
  <c r="F746" i="8"/>
  <c r="D339" i="2" s="1"/>
  <c r="G763" i="8"/>
  <c r="F782" i="8"/>
  <c r="H800" i="8"/>
  <c r="G837" i="8"/>
  <c r="H306" i="8"/>
  <c r="F295" i="8"/>
  <c r="G297" i="8"/>
  <c r="H322" i="8"/>
  <c r="F311" i="8"/>
  <c r="G315" i="8"/>
  <c r="F364" i="8"/>
  <c r="G377" i="8"/>
  <c r="F375" i="8"/>
  <c r="G380" i="8"/>
  <c r="G385" i="8"/>
  <c r="G388" i="8"/>
  <c r="G393" i="8"/>
  <c r="G396" i="8"/>
  <c r="G401" i="8"/>
  <c r="G404" i="8"/>
  <c r="G409" i="8"/>
  <c r="G412" i="8"/>
  <c r="G417" i="8"/>
  <c r="G420" i="8"/>
  <c r="G425" i="8"/>
  <c r="G428" i="8"/>
  <c r="G433" i="8"/>
  <c r="G436" i="8"/>
  <c r="G441" i="8"/>
  <c r="G444" i="8"/>
  <c r="G449" i="8"/>
  <c r="G452" i="8"/>
  <c r="G457" i="8"/>
  <c r="G460" i="8"/>
  <c r="G465" i="8"/>
  <c r="G468" i="8"/>
  <c r="G473" i="8"/>
  <c r="G476" i="8"/>
  <c r="G481" i="8"/>
  <c r="G484" i="8"/>
  <c r="G489" i="8"/>
  <c r="G492" i="8"/>
  <c r="G497" i="8"/>
  <c r="G500" i="8"/>
  <c r="G505" i="8"/>
  <c r="G508" i="8"/>
  <c r="G513" i="8"/>
  <c r="G516" i="8"/>
  <c r="G521" i="8"/>
  <c r="G523" i="8"/>
  <c r="F523" i="8"/>
  <c r="D116" i="2" s="1"/>
  <c r="G524" i="8"/>
  <c r="G531" i="8"/>
  <c r="F531" i="8"/>
  <c r="D124" i="2" s="1"/>
  <c r="G532" i="8"/>
  <c r="G539" i="8"/>
  <c r="F539" i="8"/>
  <c r="D132" i="2" s="1"/>
  <c r="G540" i="8"/>
  <c r="G547" i="8"/>
  <c r="F547" i="8"/>
  <c r="D140" i="2" s="1"/>
  <c r="G548" i="8"/>
  <c r="G555" i="8"/>
  <c r="F555" i="8"/>
  <c r="D148" i="2" s="1"/>
  <c r="G556" i="8"/>
  <c r="G563" i="8"/>
  <c r="F563" i="8"/>
  <c r="D156" i="2" s="1"/>
  <c r="G564" i="8"/>
  <c r="G571" i="8"/>
  <c r="F571" i="8"/>
  <c r="D164" i="2" s="1"/>
  <c r="H581" i="8"/>
  <c r="G572" i="8"/>
  <c r="G590" i="8"/>
  <c r="H604" i="8"/>
  <c r="G595" i="8"/>
  <c r="H599" i="8"/>
  <c r="F619" i="8"/>
  <c r="D212" i="2" s="1"/>
  <c r="H645" i="8"/>
  <c r="G636" i="8"/>
  <c r="F634" i="8"/>
  <c r="H642" i="8"/>
  <c r="H640" i="8"/>
  <c r="H682" i="8"/>
  <c r="G673" i="8"/>
  <c r="H678" i="8"/>
  <c r="H693" i="8"/>
  <c r="G684" i="8"/>
  <c r="F682" i="8"/>
  <c r="H690" i="8"/>
  <c r="H685" i="8"/>
  <c r="H692" i="8"/>
  <c r="H721" i="8"/>
  <c r="F731" i="8"/>
  <c r="D324" i="2" s="1"/>
  <c r="H745" i="8"/>
  <c r="G735" i="8"/>
  <c r="H744" i="8"/>
  <c r="G736" i="8"/>
  <c r="F734" i="8"/>
  <c r="D327" i="2" s="1"/>
  <c r="G740" i="8"/>
  <c r="H749" i="8"/>
  <c r="G739" i="8"/>
  <c r="G744" i="8"/>
  <c r="H753" i="8"/>
  <c r="F742" i="8"/>
  <c r="D335" i="2" s="1"/>
  <c r="H746" i="8"/>
  <c r="F751" i="8"/>
  <c r="F783" i="8"/>
  <c r="F815" i="8"/>
  <c r="F847" i="8"/>
  <c r="G309" i="8"/>
  <c r="G311" i="8"/>
  <c r="H320" i="8"/>
  <c r="H333" i="8"/>
  <c r="F322" i="8"/>
  <c r="F340" i="8"/>
  <c r="H362" i="8"/>
  <c r="F351" i="8"/>
  <c r="G362" i="8"/>
  <c r="G373" i="8"/>
  <c r="H611" i="8"/>
  <c r="H620" i="8"/>
  <c r="G611" i="8"/>
  <c r="G639" i="8"/>
  <c r="H649" i="8"/>
  <c r="G640" i="8"/>
  <c r="H644" i="8"/>
  <c r="H647" i="8"/>
  <c r="G687" i="8"/>
  <c r="H697" i="8"/>
  <c r="G688" i="8"/>
  <c r="F686" i="8"/>
  <c r="D279" i="2" s="1"/>
  <c r="H700" i="8"/>
  <c r="G691" i="8"/>
  <c r="H707" i="8"/>
  <c r="F707" i="8"/>
  <c r="D300" i="2" s="1"/>
  <c r="H758" i="8"/>
  <c r="F747" i="8"/>
  <c r="D340" i="2" s="1"/>
  <c r="G758" i="8"/>
  <c r="H767" i="8"/>
  <c r="F756" i="8"/>
  <c r="D349" i="2" s="1"/>
  <c r="H766" i="8"/>
  <c r="H790" i="8"/>
  <c r="F779" i="8"/>
  <c r="G790" i="8"/>
  <c r="H799" i="8"/>
  <c r="F788" i="8"/>
  <c r="H798" i="8"/>
  <c r="H822" i="8"/>
  <c r="F811" i="8"/>
  <c r="G822" i="8"/>
  <c r="H831" i="8"/>
  <c r="F820" i="8"/>
  <c r="H830" i="8"/>
  <c r="H854" i="8"/>
  <c r="F843" i="8"/>
  <c r="G854" i="8"/>
  <c r="H863" i="8"/>
  <c r="F852" i="8"/>
  <c r="H862" i="8"/>
  <c r="F307" i="8"/>
  <c r="F309" i="8"/>
  <c r="F316" i="8"/>
  <c r="F318" i="8"/>
  <c r="G320" i="8"/>
  <c r="H338" i="8"/>
  <c r="F327" i="8"/>
  <c r="G342" i="8"/>
  <c r="H351" i="8"/>
  <c r="G353" i="8"/>
  <c r="F360" i="8"/>
  <c r="F371" i="8"/>
  <c r="F373" i="8"/>
  <c r="G378" i="8"/>
  <c r="G386" i="8"/>
  <c r="G394" i="8"/>
  <c r="G402" i="8"/>
  <c r="G410" i="8"/>
  <c r="G418" i="8"/>
  <c r="G426" i="8"/>
  <c r="G434" i="8"/>
  <c r="G442" i="8"/>
  <c r="G450" i="8"/>
  <c r="G458" i="8"/>
  <c r="G466" i="8"/>
  <c r="G474" i="8"/>
  <c r="G482" i="8"/>
  <c r="G490" i="8"/>
  <c r="G498" i="8"/>
  <c r="G506" i="8"/>
  <c r="G514" i="8"/>
  <c r="G522" i="8"/>
  <c r="G529" i="8"/>
  <c r="F529" i="8"/>
  <c r="D122" i="2" s="1"/>
  <c r="G530" i="8"/>
  <c r="G537" i="8"/>
  <c r="F537" i="8"/>
  <c r="D130" i="2" s="1"/>
  <c r="G538" i="8"/>
  <c r="G545" i="8"/>
  <c r="F545" i="8"/>
  <c r="D138" i="2" s="1"/>
  <c r="G546" i="8"/>
  <c r="G553" i="8"/>
  <c r="F553" i="8"/>
  <c r="D146" i="2" s="1"/>
  <c r="G554" i="8"/>
  <c r="G561" i="8"/>
  <c r="F561" i="8"/>
  <c r="D154" i="2" s="1"/>
  <c r="G562" i="8"/>
  <c r="G569" i="8"/>
  <c r="H579" i="8"/>
  <c r="F569" i="8"/>
  <c r="D162" i="2" s="1"/>
  <c r="G570" i="8"/>
  <c r="F577" i="8"/>
  <c r="D170" i="2" s="1"/>
  <c r="H586" i="8"/>
  <c r="G577" i="8"/>
  <c r="H578" i="8"/>
  <c r="F588" i="8"/>
  <c r="F610" i="8"/>
  <c r="D203" i="2" s="1"/>
  <c r="H627" i="8"/>
  <c r="H619" i="8"/>
  <c r="H636" i="8"/>
  <c r="G627" i="8"/>
  <c r="F638" i="8"/>
  <c r="D231" i="2" s="1"/>
  <c r="H652" i="8"/>
  <c r="G643" i="8"/>
  <c r="H659" i="8"/>
  <c r="F659" i="8"/>
  <c r="G686" i="8"/>
  <c r="F690" i="8"/>
  <c r="D283" i="2" s="1"/>
  <c r="H696" i="8"/>
  <c r="H714" i="8"/>
  <c r="G705" i="8"/>
  <c r="H725" i="8"/>
  <c r="G716" i="8"/>
  <c r="F714" i="8"/>
  <c r="D307" i="2" s="1"/>
  <c r="H722" i="8"/>
  <c r="H724" i="8"/>
  <c r="F757" i="8"/>
  <c r="D350" i="2" s="1"/>
  <c r="G768" i="8"/>
  <c r="H777" i="8"/>
  <c r="G767" i="8"/>
  <c r="G779" i="8"/>
  <c r="F789" i="8"/>
  <c r="G800" i="8"/>
  <c r="H809" i="8"/>
  <c r="G799" i="8"/>
  <c r="G811" i="8"/>
  <c r="F821" i="8"/>
  <c r="G832" i="8"/>
  <c r="H841" i="8"/>
  <c r="G831" i="8"/>
  <c r="G843" i="8"/>
  <c r="F853" i="8"/>
  <c r="G864" i="8"/>
  <c r="G863" i="8"/>
  <c r="F33" i="12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G46" i="12" s="1"/>
  <c r="E35" i="12"/>
  <c r="F305" i="8"/>
  <c r="G307" i="8"/>
  <c r="G318" i="8"/>
  <c r="H327" i="8"/>
  <c r="G329" i="8"/>
  <c r="F356" i="8"/>
  <c r="F358" i="8"/>
  <c r="F367" i="8"/>
  <c r="H378" i="8"/>
  <c r="F384" i="8"/>
  <c r="H386" i="8"/>
  <c r="F392" i="8"/>
  <c r="F400" i="8"/>
  <c r="F408" i="8"/>
  <c r="F416" i="8"/>
  <c r="D9" i="2" s="1"/>
  <c r="F424" i="8"/>
  <c r="D17" i="2" s="1"/>
  <c r="F432" i="8"/>
  <c r="D25" i="2" s="1"/>
  <c r="F440" i="8"/>
  <c r="F448" i="8"/>
  <c r="D41" i="2" s="1"/>
  <c r="F456" i="8"/>
  <c r="D49" i="2" s="1"/>
  <c r="F464" i="8"/>
  <c r="D57" i="2" s="1"/>
  <c r="F472" i="8"/>
  <c r="F480" i="8"/>
  <c r="D73" i="2" s="1"/>
  <c r="F488" i="8"/>
  <c r="D81" i="2" s="1"/>
  <c r="F496" i="8"/>
  <c r="D89" i="2" s="1"/>
  <c r="F504" i="8"/>
  <c r="F512" i="8"/>
  <c r="D105" i="2" s="1"/>
  <c r="F520" i="8"/>
  <c r="D113" i="2" s="1"/>
  <c r="F528" i="8"/>
  <c r="D121" i="2" s="1"/>
  <c r="H530" i="8"/>
  <c r="H533" i="8"/>
  <c r="F536" i="8"/>
  <c r="H538" i="8"/>
  <c r="H541" i="8"/>
  <c r="F544" i="8"/>
  <c r="D137" i="2" s="1"/>
  <c r="H546" i="8"/>
  <c r="H549" i="8"/>
  <c r="F552" i="8"/>
  <c r="D145" i="2" s="1"/>
  <c r="H554" i="8"/>
  <c r="H557" i="8"/>
  <c r="F560" i="8"/>
  <c r="D153" i="2" s="1"/>
  <c r="H562" i="8"/>
  <c r="H565" i="8"/>
  <c r="F568" i="8"/>
  <c r="H570" i="8"/>
  <c r="H573" i="8"/>
  <c r="F576" i="8"/>
  <c r="D169" i="2" s="1"/>
  <c r="H602" i="8"/>
  <c r="G593" i="8"/>
  <c r="H609" i="8"/>
  <c r="G610" i="8"/>
  <c r="F626" i="8"/>
  <c r="H643" i="8"/>
  <c r="G638" i="8"/>
  <c r="F642" i="8"/>
  <c r="D235" i="2" s="1"/>
  <c r="H648" i="8"/>
  <c r="H666" i="8"/>
  <c r="G657" i="8"/>
  <c r="H677" i="8"/>
  <c r="G668" i="8"/>
  <c r="F666" i="8"/>
  <c r="D259" i="2" s="1"/>
  <c r="H674" i="8"/>
  <c r="H676" i="8"/>
  <c r="H679" i="8"/>
  <c r="H683" i="8"/>
  <c r="H705" i="8"/>
  <c r="F704" i="8"/>
  <c r="D297" i="2" s="1"/>
  <c r="F715" i="8"/>
  <c r="G719" i="8"/>
  <c r="H729" i="8"/>
  <c r="G720" i="8"/>
  <c r="F718" i="8"/>
  <c r="D311" i="2" s="1"/>
  <c r="H732" i="8"/>
  <c r="G723" i="8"/>
  <c r="H739" i="8"/>
  <c r="G741" i="8"/>
  <c r="G746" i="8"/>
  <c r="H755" i="8"/>
  <c r="G745" i="8"/>
  <c r="H754" i="8"/>
  <c r="H764" i="8"/>
  <c r="G757" i="8"/>
  <c r="F766" i="8"/>
  <c r="D359" i="2" s="1"/>
  <c r="G778" i="8"/>
  <c r="H787" i="8"/>
  <c r="H786" i="8"/>
  <c r="F776" i="8"/>
  <c r="D369" i="2" s="1"/>
  <c r="H796" i="8"/>
  <c r="G789" i="8"/>
  <c r="F798" i="8"/>
  <c r="G810" i="8"/>
  <c r="H819" i="8"/>
  <c r="H818" i="8"/>
  <c r="F808" i="8"/>
  <c r="H828" i="8"/>
  <c r="G821" i="8"/>
  <c r="F830" i="8"/>
  <c r="G842" i="8"/>
  <c r="H851" i="8"/>
  <c r="H850" i="8"/>
  <c r="F840" i="8"/>
  <c r="H860" i="8"/>
  <c r="G853" i="8"/>
  <c r="J6" i="1" s="1"/>
  <c r="D46" i="1" s="1"/>
  <c r="F862" i="8"/>
  <c r="F29" i="12"/>
  <c r="F28" i="12" s="1"/>
  <c r="F27" i="12" s="1"/>
  <c r="F26" i="12" s="1"/>
  <c r="F25" i="12" s="1"/>
  <c r="F24" i="12" s="1"/>
  <c r="F23" i="12" s="1"/>
  <c r="F22" i="12" s="1"/>
  <c r="F21" i="12" s="1"/>
  <c r="F20" i="12" s="1"/>
  <c r="F19" i="12" s="1"/>
  <c r="F18" i="12" s="1"/>
  <c r="F17" i="12" s="1"/>
  <c r="F16" i="12" s="1"/>
  <c r="F15" i="12" s="1"/>
  <c r="F14" i="12" s="1"/>
  <c r="F13" i="12" s="1"/>
  <c r="F12" i="12" s="1"/>
  <c r="F11" i="12" s="1"/>
  <c r="F10" i="12" s="1"/>
  <c r="F9" i="12" s="1"/>
  <c r="F8" i="12" s="1"/>
  <c r="F7" i="12" s="1"/>
  <c r="F6" i="12" s="1"/>
  <c r="F5" i="12" s="1"/>
  <c r="F4" i="12" s="1"/>
  <c r="F3" i="12" s="1"/>
  <c r="F2" i="12" s="1"/>
  <c r="H314" i="8"/>
  <c r="F303" i="8"/>
  <c r="G305" i="8"/>
  <c r="H325" i="8"/>
  <c r="F314" i="8"/>
  <c r="H318" i="8"/>
  <c r="F332" i="8"/>
  <c r="H354" i="8"/>
  <c r="F343" i="8"/>
  <c r="G358" i="8"/>
  <c r="H367" i="8"/>
  <c r="G369" i="8"/>
  <c r="H371" i="8"/>
  <c r="G381" i="8"/>
  <c r="G389" i="8"/>
  <c r="G397" i="8"/>
  <c r="G405" i="8"/>
  <c r="G413" i="8"/>
  <c r="G421" i="8"/>
  <c r="G429" i="8"/>
  <c r="G437" i="8"/>
  <c r="G445" i="8"/>
  <c r="G453" i="8"/>
  <c r="G461" i="8"/>
  <c r="G469" i="8"/>
  <c r="G477" i="8"/>
  <c r="G485" i="8"/>
  <c r="G493" i="8"/>
  <c r="G501" i="8"/>
  <c r="G509" i="8"/>
  <c r="G517" i="8"/>
  <c r="G527" i="8"/>
  <c r="F527" i="8"/>
  <c r="D120" i="2" s="1"/>
  <c r="G528" i="8"/>
  <c r="G535" i="8"/>
  <c r="F535" i="8"/>
  <c r="G536" i="8"/>
  <c r="G543" i="8"/>
  <c r="F543" i="8"/>
  <c r="D136" i="2" s="1"/>
  <c r="G544" i="8"/>
  <c r="G551" i="8"/>
  <c r="D144" i="2"/>
  <c r="G552" i="8"/>
  <c r="G559" i="8"/>
  <c r="F559" i="8"/>
  <c r="D152" i="2" s="1"/>
  <c r="G560" i="8"/>
  <c r="H577" i="8"/>
  <c r="G567" i="8"/>
  <c r="F567" i="8"/>
  <c r="D160" i="2" s="1"/>
  <c r="G568" i="8"/>
  <c r="G575" i="8"/>
  <c r="F575" i="8"/>
  <c r="D168" i="2" s="1"/>
  <c r="G576" i="8"/>
  <c r="H585" i="8"/>
  <c r="G589" i="8"/>
  <c r="F592" i="8"/>
  <c r="D185" i="2" s="1"/>
  <c r="F595" i="8"/>
  <c r="D188" i="2" s="1"/>
  <c r="H618" i="8"/>
  <c r="G609" i="8"/>
  <c r="H625" i="8"/>
  <c r="H632" i="8"/>
  <c r="H657" i="8"/>
  <c r="F656" i="8"/>
  <c r="D249" i="2" s="1"/>
  <c r="F667" i="8"/>
  <c r="D260" i="2" s="1"/>
  <c r="G671" i="8"/>
  <c r="H681" i="8"/>
  <c r="G672" i="8"/>
  <c r="F670" i="8"/>
  <c r="H684" i="8"/>
  <c r="G675" i="8"/>
  <c r="H691" i="8"/>
  <c r="H687" i="8"/>
  <c r="F691" i="8"/>
  <c r="D284" i="2" s="1"/>
  <c r="G715" i="8"/>
  <c r="G718" i="8"/>
  <c r="F722" i="8"/>
  <c r="D315" i="2" s="1"/>
  <c r="H728" i="8"/>
  <c r="H747" i="8"/>
  <c r="G737" i="8"/>
  <c r="F744" i="8"/>
  <c r="D337" i="2" s="1"/>
  <c r="F753" i="8"/>
  <c r="D346" i="2" s="1"/>
  <c r="H762" i="8"/>
  <c r="F767" i="8"/>
  <c r="D360" i="2" s="1"/>
  <c r="H776" i="8"/>
  <c r="F785" i="8"/>
  <c r="H794" i="8"/>
  <c r="F799" i="8"/>
  <c r="H808" i="8"/>
  <c r="F817" i="8"/>
  <c r="H826" i="8"/>
  <c r="F831" i="8"/>
  <c r="H840" i="8"/>
  <c r="F849" i="8"/>
  <c r="H858" i="8"/>
  <c r="F863" i="8"/>
  <c r="G30" i="12"/>
  <c r="E29" i="12"/>
  <c r="H743" i="8"/>
  <c r="H590" i="8"/>
  <c r="F593" i="8"/>
  <c r="D186" i="2" s="1"/>
  <c r="H606" i="8"/>
  <c r="F609" i="8"/>
  <c r="D202" i="2" s="1"/>
  <c r="H622" i="8"/>
  <c r="F625" i="8"/>
  <c r="D218" i="2" s="1"/>
  <c r="H638" i="8"/>
  <c r="F641" i="8"/>
  <c r="D234" i="2" s="1"/>
  <c r="H654" i="8"/>
  <c r="F657" i="8"/>
  <c r="D250" i="2" s="1"/>
  <c r="H670" i="8"/>
  <c r="F673" i="8"/>
  <c r="D266" i="2" s="1"/>
  <c r="H686" i="8"/>
  <c r="F689" i="8"/>
  <c r="D282" i="2" s="1"/>
  <c r="H702" i="8"/>
  <c r="F705" i="8"/>
  <c r="D298" i="2" s="1"/>
  <c r="H718" i="8"/>
  <c r="F721" i="8"/>
  <c r="D314" i="2" s="1"/>
  <c r="H734" i="8"/>
  <c r="H748" i="8"/>
  <c r="G750" i="8"/>
  <c r="H759" i="8"/>
  <c r="F748" i="8"/>
  <c r="D341" i="2" s="1"/>
  <c r="G760" i="8"/>
  <c r="H769" i="8"/>
  <c r="H772" i="8"/>
  <c r="G766" i="8"/>
  <c r="H775" i="8"/>
  <c r="F764" i="8"/>
  <c r="D357" i="2" s="1"/>
  <c r="G776" i="8"/>
  <c r="H785" i="8"/>
  <c r="H788" i="8"/>
  <c r="G782" i="8"/>
  <c r="H791" i="8"/>
  <c r="F780" i="8"/>
  <c r="G792" i="8"/>
  <c r="H801" i="8"/>
  <c r="H804" i="8"/>
  <c r="G798" i="8"/>
  <c r="H807" i="8"/>
  <c r="F796" i="8"/>
  <c r="G808" i="8"/>
  <c r="H817" i="8"/>
  <c r="H820" i="8"/>
  <c r="G814" i="8"/>
  <c r="H823" i="8"/>
  <c r="F812" i="8"/>
  <c r="G824" i="8"/>
  <c r="H833" i="8"/>
  <c r="H836" i="8"/>
  <c r="G830" i="8"/>
  <c r="H839" i="8"/>
  <c r="F828" i="8"/>
  <c r="G840" i="8"/>
  <c r="H849" i="8"/>
  <c r="H852" i="8"/>
  <c r="J7" i="1" s="1"/>
  <c r="G46" i="1" s="1"/>
  <c r="G846" i="8"/>
  <c r="H855" i="8"/>
  <c r="F844" i="8"/>
  <c r="G856" i="8"/>
  <c r="H865" i="8"/>
  <c r="H868" i="8"/>
  <c r="G862" i="8"/>
  <c r="F860" i="8"/>
  <c r="F377" i="8"/>
  <c r="F379" i="8"/>
  <c r="F381" i="8"/>
  <c r="F383" i="8"/>
  <c r="F385" i="8"/>
  <c r="F387" i="8"/>
  <c r="F389" i="8"/>
  <c r="F391" i="8"/>
  <c r="F393" i="8"/>
  <c r="F395" i="8"/>
  <c r="F397" i="8"/>
  <c r="F399" i="8"/>
  <c r="F401" i="8"/>
  <c r="F403" i="8"/>
  <c r="F405" i="8"/>
  <c r="F407" i="8"/>
  <c r="F409" i="8"/>
  <c r="D2" i="2" s="1"/>
  <c r="F411" i="8"/>
  <c r="D4" i="2" s="1"/>
  <c r="F413" i="8"/>
  <c r="D6" i="2" s="1"/>
  <c r="F415" i="8"/>
  <c r="F417" i="8"/>
  <c r="D10" i="2" s="1"/>
  <c r="F419" i="8"/>
  <c r="D12" i="2" s="1"/>
  <c r="F421" i="8"/>
  <c r="D14" i="2" s="1"/>
  <c r="F423" i="8"/>
  <c r="F425" i="8"/>
  <c r="D18" i="2" s="1"/>
  <c r="F427" i="8"/>
  <c r="D20" i="2" s="1"/>
  <c r="F429" i="8"/>
  <c r="D22" i="2" s="1"/>
  <c r="F431" i="8"/>
  <c r="F433" i="8"/>
  <c r="D26" i="2" s="1"/>
  <c r="F435" i="8"/>
  <c r="D28" i="2" s="1"/>
  <c r="F437" i="8"/>
  <c r="D30" i="2" s="1"/>
  <c r="F439" i="8"/>
  <c r="D32" i="2" s="1"/>
  <c r="F441" i="8"/>
  <c r="D34" i="2" s="1"/>
  <c r="F443" i="8"/>
  <c r="F445" i="8"/>
  <c r="D38" i="2" s="1"/>
  <c r="F447" i="8"/>
  <c r="D40" i="2" s="1"/>
  <c r="F449" i="8"/>
  <c r="D42" i="2" s="1"/>
  <c r="F451" i="8"/>
  <c r="D44" i="2" s="1"/>
  <c r="F453" i="8"/>
  <c r="D46" i="2" s="1"/>
  <c r="F455" i="8"/>
  <c r="D48" i="2" s="1"/>
  <c r="F457" i="8"/>
  <c r="D50" i="2" s="1"/>
  <c r="F459" i="8"/>
  <c r="D52" i="2" s="1"/>
  <c r="F461" i="8"/>
  <c r="D54" i="2" s="1"/>
  <c r="F463" i="8"/>
  <c r="D56" i="2" s="1"/>
  <c r="F465" i="8"/>
  <c r="D58" i="2" s="1"/>
  <c r="F467" i="8"/>
  <c r="F469" i="8"/>
  <c r="D62" i="2" s="1"/>
  <c r="F471" i="8"/>
  <c r="D64" i="2" s="1"/>
  <c r="F473" i="8"/>
  <c r="D66" i="2" s="1"/>
  <c r="F475" i="8"/>
  <c r="D68" i="2" s="1"/>
  <c r="F477" i="8"/>
  <c r="D70" i="2" s="1"/>
  <c r="F479" i="8"/>
  <c r="F481" i="8"/>
  <c r="D74" i="2" s="1"/>
  <c r="F483" i="8"/>
  <c r="D76" i="2" s="1"/>
  <c r="F485" i="8"/>
  <c r="D78" i="2" s="1"/>
  <c r="F487" i="8"/>
  <c r="D80" i="2" s="1"/>
  <c r="F489" i="8"/>
  <c r="D82" i="2" s="1"/>
  <c r="F491" i="8"/>
  <c r="D84" i="2" s="1"/>
  <c r="F493" i="8"/>
  <c r="D86" i="2" s="1"/>
  <c r="F495" i="8"/>
  <c r="F497" i="8"/>
  <c r="D90" i="2" s="1"/>
  <c r="F499" i="8"/>
  <c r="D92" i="2" s="1"/>
  <c r="F501" i="8"/>
  <c r="D94" i="2" s="1"/>
  <c r="F503" i="8"/>
  <c r="D96" i="2" s="1"/>
  <c r="F505" i="8"/>
  <c r="D98" i="2" s="1"/>
  <c r="F507" i="8"/>
  <c r="D100" i="2" s="1"/>
  <c r="F509" i="8"/>
  <c r="D102" i="2" s="1"/>
  <c r="F511" i="8"/>
  <c r="D104" i="2" s="1"/>
  <c r="F513" i="8"/>
  <c r="D106" i="2" s="1"/>
  <c r="F515" i="8"/>
  <c r="D108" i="2" s="1"/>
  <c r="F517" i="8"/>
  <c r="D110" i="2" s="1"/>
  <c r="F519" i="8"/>
  <c r="F584" i="8"/>
  <c r="D177" i="2" s="1"/>
  <c r="G586" i="8"/>
  <c r="F591" i="8"/>
  <c r="D184" i="2" s="1"/>
  <c r="H595" i="8"/>
  <c r="F600" i="8"/>
  <c r="D193" i="2" s="1"/>
  <c r="G602" i="8"/>
  <c r="F607" i="8"/>
  <c r="D200" i="2" s="1"/>
  <c r="F616" i="8"/>
  <c r="D209" i="2" s="1"/>
  <c r="G618" i="8"/>
  <c r="F623" i="8"/>
  <c r="F632" i="8"/>
  <c r="D225" i="2" s="1"/>
  <c r="G634" i="8"/>
  <c r="F639" i="8"/>
  <c r="D232" i="2" s="1"/>
  <c r="F648" i="8"/>
  <c r="D241" i="2" s="1"/>
  <c r="G650" i="8"/>
  <c r="F655" i="8"/>
  <c r="D248" i="2" s="1"/>
  <c r="F664" i="8"/>
  <c r="G666" i="8"/>
  <c r="F671" i="8"/>
  <c r="F680" i="8"/>
  <c r="D273" i="2" s="1"/>
  <c r="G682" i="8"/>
  <c r="F687" i="8"/>
  <c r="F696" i="8"/>
  <c r="D289" i="2" s="1"/>
  <c r="G698" i="8"/>
  <c r="F703" i="8"/>
  <c r="D296" i="2" s="1"/>
  <c r="F712" i="8"/>
  <c r="G714" i="8"/>
  <c r="F719" i="8"/>
  <c r="F728" i="8"/>
  <c r="D321" i="2" s="1"/>
  <c r="G730" i="8"/>
  <c r="F735" i="8"/>
  <c r="D328" i="2" s="1"/>
  <c r="H742" i="8"/>
  <c r="G754" i="8"/>
  <c r="H763" i="8"/>
  <c r="F758" i="8"/>
  <c r="D351" i="2" s="1"/>
  <c r="F761" i="8"/>
  <c r="D354" i="2" s="1"/>
  <c r="G770" i="8"/>
  <c r="H779" i="8"/>
  <c r="F774" i="8"/>
  <c r="D367" i="2" s="1"/>
  <c r="F777" i="8"/>
  <c r="G786" i="8"/>
  <c r="H795" i="8"/>
  <c r="F790" i="8"/>
  <c r="F793" i="8"/>
  <c r="G802" i="8"/>
  <c r="H811" i="8"/>
  <c r="F806" i="8"/>
  <c r="F809" i="8"/>
  <c r="G818" i="8"/>
  <c r="H827" i="8"/>
  <c r="F822" i="8"/>
  <c r="F825" i="8"/>
  <c r="G834" i="8"/>
  <c r="H843" i="8"/>
  <c r="F838" i="8"/>
  <c r="F841" i="8"/>
  <c r="G850" i="8"/>
  <c r="H859" i="8"/>
  <c r="F854" i="8"/>
  <c r="F857" i="8"/>
  <c r="G866" i="8"/>
  <c r="F582" i="8"/>
  <c r="D175" i="2" s="1"/>
  <c r="G584" i="8"/>
  <c r="H593" i="8"/>
  <c r="F598" i="8"/>
  <c r="D191" i="2" s="1"/>
  <c r="G600" i="8"/>
  <c r="F605" i="8"/>
  <c r="D198" i="2" s="1"/>
  <c r="F614" i="8"/>
  <c r="D207" i="2" s="1"/>
  <c r="G616" i="8"/>
  <c r="F621" i="8"/>
  <c r="D214" i="2" s="1"/>
  <c r="F630" i="8"/>
  <c r="D223" i="2" s="1"/>
  <c r="G632" i="8"/>
  <c r="F637" i="8"/>
  <c r="D230" i="2" s="1"/>
  <c r="F646" i="8"/>
  <c r="D239" i="2" s="1"/>
  <c r="G648" i="8"/>
  <c r="F653" i="8"/>
  <c r="D246" i="2" s="1"/>
  <c r="F662" i="8"/>
  <c r="D255" i="2" s="1"/>
  <c r="G664" i="8"/>
  <c r="F669" i="8"/>
  <c r="D262" i="2" s="1"/>
  <c r="F678" i="8"/>
  <c r="D271" i="2" s="1"/>
  <c r="G680" i="8"/>
  <c r="F685" i="8"/>
  <c r="F694" i="8"/>
  <c r="D287" i="2" s="1"/>
  <c r="G696" i="8"/>
  <c r="F701" i="8"/>
  <c r="D294" i="2" s="1"/>
  <c r="F710" i="8"/>
  <c r="G712" i="8"/>
  <c r="F717" i="8"/>
  <c r="D310" i="2" s="1"/>
  <c r="F726" i="8"/>
  <c r="D319" i="2" s="1"/>
  <c r="G728" i="8"/>
  <c r="F733" i="8"/>
  <c r="D326" i="2" s="1"/>
  <c r="G742" i="8"/>
  <c r="H751" i="8"/>
  <c r="F752" i="8"/>
  <c r="D345" i="2" s="1"/>
  <c r="F768" i="8"/>
  <c r="D361" i="2" s="1"/>
  <c r="F784" i="8"/>
  <c r="F800" i="8"/>
  <c r="F816" i="8"/>
  <c r="F832" i="8"/>
  <c r="F848" i="8"/>
  <c r="F864" i="8"/>
  <c r="G753" i="8"/>
  <c r="G761" i="8"/>
  <c r="G769" i="8"/>
  <c r="G777" i="8"/>
  <c r="G785" i="8"/>
  <c r="G793" i="8"/>
  <c r="G801" i="8"/>
  <c r="G809" i="8"/>
  <c r="G817" i="8"/>
  <c r="G825" i="8"/>
  <c r="G833" i="8"/>
  <c r="G841" i="8"/>
  <c r="G849" i="8"/>
  <c r="G857" i="8"/>
  <c r="G865" i="8"/>
  <c r="F737" i="8"/>
  <c r="D330" i="2" s="1"/>
  <c r="F739" i="8"/>
  <c r="D332" i="2" s="1"/>
  <c r="G748" i="8"/>
  <c r="H757" i="8"/>
  <c r="G756" i="8"/>
  <c r="H765" i="8"/>
  <c r="G764" i="8"/>
  <c r="H773" i="8"/>
  <c r="G772" i="8"/>
  <c r="H781" i="8"/>
  <c r="G780" i="8"/>
  <c r="H789" i="8"/>
  <c r="G788" i="8"/>
  <c r="H797" i="8"/>
  <c r="G796" i="8"/>
  <c r="H805" i="8"/>
  <c r="G804" i="8"/>
  <c r="H813" i="8"/>
  <c r="G812" i="8"/>
  <c r="H821" i="8"/>
  <c r="G820" i="8"/>
  <c r="H829" i="8"/>
  <c r="G828" i="8"/>
  <c r="H837" i="8"/>
  <c r="G836" i="8"/>
  <c r="H845" i="8"/>
  <c r="G844" i="8"/>
  <c r="H853" i="8"/>
  <c r="G852" i="8"/>
  <c r="J5" i="1" s="1"/>
  <c r="F45" i="1" s="1"/>
  <c r="H861" i="8"/>
  <c r="G860" i="8"/>
  <c r="G868" i="8"/>
  <c r="G32" i="12"/>
  <c r="F228" i="13"/>
  <c r="F216" i="13" s="1"/>
  <c r="F204" i="13" s="1"/>
  <c r="F192" i="13" s="1"/>
  <c r="F180" i="13" s="1"/>
  <c r="F168" i="13" s="1"/>
  <c r="F156" i="13" s="1"/>
  <c r="F144" i="13" s="1"/>
  <c r="F132" i="13" s="1"/>
  <c r="F120" i="13" s="1"/>
  <c r="F108" i="13" s="1"/>
  <c r="F96" i="13" s="1"/>
  <c r="F84" i="13" s="1"/>
  <c r="F72" i="13" s="1"/>
  <c r="F60" i="13" s="1"/>
  <c r="F48" i="13" s="1"/>
  <c r="F36" i="13" s="1"/>
  <c r="F24" i="13" s="1"/>
  <c r="F12" i="13" s="1"/>
  <c r="F310" i="13"/>
  <c r="F298" i="13" s="1"/>
  <c r="F286" i="13" s="1"/>
  <c r="F274" i="13" s="1"/>
  <c r="F262" i="13" s="1"/>
  <c r="F250" i="13" s="1"/>
  <c r="F238" i="13" s="1"/>
  <c r="F226" i="13" s="1"/>
  <c r="F214" i="13" s="1"/>
  <c r="F202" i="13" s="1"/>
  <c r="F190" i="13" s="1"/>
  <c r="F178" i="13" s="1"/>
  <c r="F166" i="13" s="1"/>
  <c r="F154" i="13" s="1"/>
  <c r="F142" i="13" s="1"/>
  <c r="F130" i="13" s="1"/>
  <c r="F118" i="13" s="1"/>
  <c r="F106" i="13" s="1"/>
  <c r="F94" i="13" s="1"/>
  <c r="F82" i="13" s="1"/>
  <c r="F70" i="13" s="1"/>
  <c r="F58" i="13" s="1"/>
  <c r="F46" i="13" s="1"/>
  <c r="F34" i="13" s="1"/>
  <c r="F22" i="13" s="1"/>
  <c r="F10" i="13" s="1"/>
  <c r="F308" i="13"/>
  <c r="F296" i="13" s="1"/>
  <c r="F284" i="13" s="1"/>
  <c r="F272" i="13" s="1"/>
  <c r="F260" i="13" s="1"/>
  <c r="F248" i="13" s="1"/>
  <c r="F236" i="13" s="1"/>
  <c r="F224" i="13" s="1"/>
  <c r="F212" i="13" s="1"/>
  <c r="F200" i="13" s="1"/>
  <c r="F188" i="13" s="1"/>
  <c r="F176" i="13" s="1"/>
  <c r="F164" i="13" s="1"/>
  <c r="F152" i="13" s="1"/>
  <c r="F140" i="13" s="1"/>
  <c r="F128" i="13" s="1"/>
  <c r="F116" i="13" s="1"/>
  <c r="F104" i="13" s="1"/>
  <c r="F92" i="13" s="1"/>
  <c r="F80" i="13" s="1"/>
  <c r="F68" i="13" s="1"/>
  <c r="F56" i="13" s="1"/>
  <c r="F44" i="13" s="1"/>
  <c r="F32" i="13" s="1"/>
  <c r="F20" i="13" s="1"/>
  <c r="F8" i="13" s="1"/>
  <c r="F318" i="13"/>
  <c r="F306" i="13" s="1"/>
  <c r="F294" i="13" s="1"/>
  <c r="F282" i="13" s="1"/>
  <c r="F270" i="13" s="1"/>
  <c r="F258" i="13" s="1"/>
  <c r="F246" i="13" s="1"/>
  <c r="F234" i="13" s="1"/>
  <c r="F222" i="13" s="1"/>
  <c r="F210" i="13" s="1"/>
  <c r="F198" i="13" s="1"/>
  <c r="F186" i="13" s="1"/>
  <c r="F174" i="13" s="1"/>
  <c r="F162" i="13" s="1"/>
  <c r="F150" i="13" s="1"/>
  <c r="F138" i="13" s="1"/>
  <c r="F126" i="13" s="1"/>
  <c r="F114" i="13" s="1"/>
  <c r="F102" i="13" s="1"/>
  <c r="F90" i="13" s="1"/>
  <c r="F78" i="13" s="1"/>
  <c r="F66" i="13" s="1"/>
  <c r="F54" i="13" s="1"/>
  <c r="F42" i="13" s="1"/>
  <c r="F30" i="13" s="1"/>
  <c r="F18" i="13" s="1"/>
  <c r="F6" i="13" s="1"/>
  <c r="E349" i="13"/>
  <c r="E351" i="13"/>
  <c r="E363" i="13"/>
  <c r="E353" i="13"/>
  <c r="E365" i="13"/>
  <c r="E355" i="13"/>
  <c r="E367" i="13"/>
  <c r="E357" i="13"/>
  <c r="E369" i="13"/>
  <c r="E359" i="13"/>
  <c r="E371" i="13"/>
  <c r="F315" i="13"/>
  <c r="F303" i="13" s="1"/>
  <c r="F291" i="13" s="1"/>
  <c r="F279" i="13" s="1"/>
  <c r="F267" i="13" s="1"/>
  <c r="F255" i="13" s="1"/>
  <c r="F243" i="13" s="1"/>
  <c r="F231" i="13" s="1"/>
  <c r="F219" i="13" s="1"/>
  <c r="F207" i="13" s="1"/>
  <c r="F195" i="13" s="1"/>
  <c r="F183" i="13" s="1"/>
  <c r="F171" i="13" s="1"/>
  <c r="F159" i="13" s="1"/>
  <c r="F147" i="13" s="1"/>
  <c r="F135" i="13" s="1"/>
  <c r="F123" i="13" s="1"/>
  <c r="F111" i="13" s="1"/>
  <c r="F99" i="13" s="1"/>
  <c r="F87" i="13" s="1"/>
  <c r="F75" i="13" s="1"/>
  <c r="F63" i="13" s="1"/>
  <c r="F51" i="13" s="1"/>
  <c r="F39" i="13" s="1"/>
  <c r="F27" i="13" s="1"/>
  <c r="F15" i="13" s="1"/>
  <c r="F3" i="13" s="1"/>
  <c r="F317" i="13"/>
  <c r="F305" i="13" s="1"/>
  <c r="F293" i="13" s="1"/>
  <c r="F281" i="13" s="1"/>
  <c r="F269" i="13" s="1"/>
  <c r="F257" i="13" s="1"/>
  <c r="F245" i="13" s="1"/>
  <c r="F233" i="13" s="1"/>
  <c r="F221" i="13" s="1"/>
  <c r="F209" i="13" s="1"/>
  <c r="F197" i="13" s="1"/>
  <c r="F185" i="13" s="1"/>
  <c r="F173" i="13" s="1"/>
  <c r="F161" i="13" s="1"/>
  <c r="F149" i="13" s="1"/>
  <c r="F137" i="13" s="1"/>
  <c r="F125" i="13" s="1"/>
  <c r="F113" i="13" s="1"/>
  <c r="F101" i="13" s="1"/>
  <c r="F89" i="13" s="1"/>
  <c r="F77" i="13" s="1"/>
  <c r="F65" i="13" s="1"/>
  <c r="F53" i="13" s="1"/>
  <c r="F41" i="13" s="1"/>
  <c r="F29" i="13" s="1"/>
  <c r="F17" i="13" s="1"/>
  <c r="F5" i="13" s="1"/>
  <c r="F319" i="13"/>
  <c r="F307" i="13" s="1"/>
  <c r="F295" i="13" s="1"/>
  <c r="F283" i="13" s="1"/>
  <c r="F271" i="13" s="1"/>
  <c r="F259" i="13" s="1"/>
  <c r="F247" i="13" s="1"/>
  <c r="F235" i="13" s="1"/>
  <c r="F223" i="13" s="1"/>
  <c r="F211" i="13" s="1"/>
  <c r="F199" i="13" s="1"/>
  <c r="F187" i="13" s="1"/>
  <c r="F175" i="13" s="1"/>
  <c r="F163" i="13" s="1"/>
  <c r="F151" i="13" s="1"/>
  <c r="F139" i="13" s="1"/>
  <c r="F127" i="13" s="1"/>
  <c r="F115" i="13" s="1"/>
  <c r="F103" i="13" s="1"/>
  <c r="F91" i="13" s="1"/>
  <c r="F79" i="13" s="1"/>
  <c r="F67" i="13" s="1"/>
  <c r="F55" i="13" s="1"/>
  <c r="F43" i="13" s="1"/>
  <c r="F31" i="13" s="1"/>
  <c r="F19" i="13" s="1"/>
  <c r="F7" i="13" s="1"/>
  <c r="F309" i="13"/>
  <c r="F297" i="13" s="1"/>
  <c r="F285" i="13" s="1"/>
  <c r="F273" i="13" s="1"/>
  <c r="F261" i="13" s="1"/>
  <c r="F249" i="13" s="1"/>
  <c r="F237" i="13" s="1"/>
  <c r="F225" i="13" s="1"/>
  <c r="F213" i="13" s="1"/>
  <c r="F201" i="13" s="1"/>
  <c r="F189" i="13" s="1"/>
  <c r="F177" i="13" s="1"/>
  <c r="F165" i="13" s="1"/>
  <c r="F153" i="13" s="1"/>
  <c r="F141" i="13" s="1"/>
  <c r="F129" i="13" s="1"/>
  <c r="F117" i="13" s="1"/>
  <c r="F105" i="13" s="1"/>
  <c r="F93" i="13" s="1"/>
  <c r="F81" i="13" s="1"/>
  <c r="F69" i="13" s="1"/>
  <c r="F57" i="13" s="1"/>
  <c r="F45" i="13" s="1"/>
  <c r="F33" i="13" s="1"/>
  <c r="F21" i="13" s="1"/>
  <c r="F9" i="13" s="1"/>
  <c r="F311" i="13"/>
  <c r="F299" i="13" s="1"/>
  <c r="F287" i="13" s="1"/>
  <c r="F275" i="13" s="1"/>
  <c r="F263" i="13" s="1"/>
  <c r="F251" i="13" s="1"/>
  <c r="F239" i="13" s="1"/>
  <c r="F227" i="13" s="1"/>
  <c r="F215" i="13" s="1"/>
  <c r="F203" i="13" s="1"/>
  <c r="F191" i="13" s="1"/>
  <c r="F179" i="13" s="1"/>
  <c r="F167" i="13" s="1"/>
  <c r="F155" i="13" s="1"/>
  <c r="F143" i="13" s="1"/>
  <c r="F131" i="13" s="1"/>
  <c r="F119" i="13" s="1"/>
  <c r="F107" i="13" s="1"/>
  <c r="F95" i="13" s="1"/>
  <c r="F83" i="13" s="1"/>
  <c r="F71" i="13" s="1"/>
  <c r="F59" i="13" s="1"/>
  <c r="F47" i="13" s="1"/>
  <c r="F35" i="13" s="1"/>
  <c r="F23" i="13" s="1"/>
  <c r="F11" i="13" s="1"/>
  <c r="E385" i="13"/>
  <c r="E350" i="13"/>
  <c r="E362" i="13"/>
  <c r="E352" i="13"/>
  <c r="E364" i="13"/>
  <c r="E354" i="13"/>
  <c r="E366" i="13"/>
  <c r="E356" i="13"/>
  <c r="E368" i="13"/>
  <c r="E358" i="13"/>
  <c r="E370" i="13"/>
  <c r="E360" i="13"/>
  <c r="E372" i="13"/>
  <c r="AB30" i="14"/>
  <c r="AC18" i="14"/>
  <c r="T28" i="14"/>
  <c r="AB10" i="14"/>
  <c r="AB26" i="14"/>
  <c r="D30" i="1" l="1"/>
  <c r="D34" i="1"/>
  <c r="D36" i="1"/>
  <c r="D38" i="1"/>
  <c r="D40" i="1"/>
  <c r="D42" i="1"/>
  <c r="D44" i="1"/>
  <c r="D35" i="1"/>
  <c r="D37" i="1"/>
  <c r="D39" i="1"/>
  <c r="D41" i="1"/>
  <c r="D43" i="1"/>
  <c r="D45" i="1"/>
  <c r="F13" i="1"/>
  <c r="F34" i="1"/>
  <c r="F36" i="1"/>
  <c r="F38" i="1"/>
  <c r="F40" i="1"/>
  <c r="F42" i="1"/>
  <c r="F44" i="1"/>
  <c r="F46" i="1"/>
  <c r="F35" i="1"/>
  <c r="F37" i="1"/>
  <c r="F39" i="1"/>
  <c r="F41" i="1"/>
  <c r="F43" i="1"/>
  <c r="G31" i="1"/>
  <c r="G34" i="1"/>
  <c r="G36" i="1"/>
  <c r="G38" i="1"/>
  <c r="G40" i="1"/>
  <c r="G42" i="1"/>
  <c r="G44" i="1"/>
  <c r="G35" i="1"/>
  <c r="G37" i="1"/>
  <c r="G39" i="1"/>
  <c r="G41" i="1"/>
  <c r="G43" i="1"/>
  <c r="G45" i="1"/>
  <c r="J45" i="1" s="1"/>
  <c r="E33" i="1"/>
  <c r="E34" i="1"/>
  <c r="E36" i="1"/>
  <c r="E38" i="1"/>
  <c r="E40" i="1"/>
  <c r="E42" i="1"/>
  <c r="E44" i="1"/>
  <c r="E46" i="1"/>
  <c r="E35" i="1"/>
  <c r="E37" i="1"/>
  <c r="E39" i="1"/>
  <c r="E41" i="1"/>
  <c r="E43" i="1"/>
  <c r="E45" i="1"/>
  <c r="I45" i="1" s="1"/>
  <c r="I48" i="12"/>
  <c r="D51" i="14" s="1"/>
  <c r="H48" i="12"/>
  <c r="C51" i="14" s="1"/>
  <c r="I560" i="13"/>
  <c r="H560" i="13"/>
  <c r="G566" i="13"/>
  <c r="H566" i="13" s="1"/>
  <c r="I569" i="13"/>
  <c r="H569" i="13"/>
  <c r="J569" i="13"/>
  <c r="I561" i="13"/>
  <c r="H561" i="13"/>
  <c r="J561" i="13"/>
  <c r="I566" i="13"/>
  <c r="J566" i="13"/>
  <c r="H565" i="13"/>
  <c r="I565" i="13"/>
  <c r="J565" i="13"/>
  <c r="H556" i="13"/>
  <c r="I556" i="13"/>
  <c r="J556" i="13"/>
  <c r="J554" i="13"/>
  <c r="H554" i="13"/>
  <c r="I554" i="13"/>
  <c r="I555" i="13"/>
  <c r="J555" i="13"/>
  <c r="H555" i="13"/>
  <c r="J568" i="13"/>
  <c r="H568" i="13"/>
  <c r="I568" i="13"/>
  <c r="H567" i="13"/>
  <c r="I567" i="13"/>
  <c r="J567" i="13"/>
  <c r="H558" i="13"/>
  <c r="I558" i="13"/>
  <c r="J558" i="13"/>
  <c r="H557" i="13"/>
  <c r="I557" i="13"/>
  <c r="J557" i="13"/>
  <c r="J562" i="13"/>
  <c r="H562" i="13"/>
  <c r="I562" i="13"/>
  <c r="AC38" i="14"/>
  <c r="H553" i="13"/>
  <c r="I553" i="13"/>
  <c r="J553" i="13"/>
  <c r="F549" i="13"/>
  <c r="G537" i="13"/>
  <c r="H46" i="12"/>
  <c r="C49" i="14" s="1"/>
  <c r="F545" i="13"/>
  <c r="G533" i="13"/>
  <c r="H538" i="13"/>
  <c r="H543" i="13"/>
  <c r="H542" i="13"/>
  <c r="F548" i="13"/>
  <c r="G536" i="13"/>
  <c r="G535" i="13"/>
  <c r="G547" i="13"/>
  <c r="G546" i="13"/>
  <c r="G545" i="13"/>
  <c r="S23" i="14"/>
  <c r="G373" i="13"/>
  <c r="T12" i="14"/>
  <c r="G548" i="13"/>
  <c r="G549" i="13"/>
  <c r="F6" i="6"/>
  <c r="F5" i="6"/>
  <c r="S32" i="14"/>
  <c r="K32" i="14"/>
  <c r="AD28" i="14"/>
  <c r="AF28" i="14" s="1"/>
  <c r="K28" i="14"/>
  <c r="AC24" i="14"/>
  <c r="AE24" i="14" s="1"/>
  <c r="K24" i="14"/>
  <c r="J45" i="14"/>
  <c r="S31" i="14"/>
  <c r="K31" i="14"/>
  <c r="T35" i="14"/>
  <c r="K35" i="14"/>
  <c r="J44" i="14"/>
  <c r="K44" i="14"/>
  <c r="J46" i="14"/>
  <c r="N46" i="14"/>
  <c r="S39" i="14"/>
  <c r="K39" i="14"/>
  <c r="S36" i="14"/>
  <c r="K36" i="14"/>
  <c r="J43" i="14"/>
  <c r="K43" i="14"/>
  <c r="AC33" i="14"/>
  <c r="K33" i="14"/>
  <c r="AC29" i="14"/>
  <c r="K29" i="14"/>
  <c r="T25" i="14"/>
  <c r="K25" i="14"/>
  <c r="S42" i="14"/>
  <c r="K42" i="14"/>
  <c r="T40" i="14"/>
  <c r="K40" i="14"/>
  <c r="D5" i="3"/>
  <c r="F5" i="3" s="1"/>
  <c r="D13" i="3"/>
  <c r="F13" i="3" s="1"/>
  <c r="AC43" i="14"/>
  <c r="AD35" i="14"/>
  <c r="AC28" i="14"/>
  <c r="AE28" i="14" s="1"/>
  <c r="AD23" i="14"/>
  <c r="AE47" i="14"/>
  <c r="AC23" i="14"/>
  <c r="AC37" i="14"/>
  <c r="AC48" i="14"/>
  <c r="AE48" i="14" s="1"/>
  <c r="AC49" i="14"/>
  <c r="AE49" i="14" s="1"/>
  <c r="S9" i="14"/>
  <c r="AE9" i="14" s="1"/>
  <c r="AD16" i="14"/>
  <c r="AD24" i="14"/>
  <c r="T24" i="14"/>
  <c r="S45" i="14"/>
  <c r="T9" i="14"/>
  <c r="AC35" i="14"/>
  <c r="AC39" i="14"/>
  <c r="S43" i="14"/>
  <c r="T33" i="14"/>
  <c r="S16" i="14"/>
  <c r="AC25" i="14"/>
  <c r="AC15" i="14"/>
  <c r="AE15" i="14" s="1"/>
  <c r="T16" i="14"/>
  <c r="T43" i="14"/>
  <c r="AC16" i="14"/>
  <c r="AD46" i="14"/>
  <c r="T42" i="14"/>
  <c r="AC42" i="14"/>
  <c r="T29" i="14"/>
  <c r="AD29" i="14"/>
  <c r="AC46" i="14"/>
  <c r="S37" i="14"/>
  <c r="T46" i="14"/>
  <c r="S46" i="14"/>
  <c r="D3" i="3"/>
  <c r="F3" i="3" s="1"/>
  <c r="D2" i="3"/>
  <c r="F2" i="3" s="1"/>
  <c r="D11" i="3"/>
  <c r="F11" i="3" s="1"/>
  <c r="AD47" i="14"/>
  <c r="AF47" i="14" s="1"/>
  <c r="AD43" i="14"/>
  <c r="AD41" i="14"/>
  <c r="AD48" i="14"/>
  <c r="AF48" i="14" s="1"/>
  <c r="AD20" i="14"/>
  <c r="AD31" i="14"/>
  <c r="AD27" i="14"/>
  <c r="AD9" i="14"/>
  <c r="AD39" i="14"/>
  <c r="AD38" i="14"/>
  <c r="AD37" i="14"/>
  <c r="AD49" i="14"/>
  <c r="AF49" i="14" s="1"/>
  <c r="AD13" i="14"/>
  <c r="H545" i="13"/>
  <c r="H536" i="13"/>
  <c r="H537" i="13"/>
  <c r="H549" i="13"/>
  <c r="H544" i="13"/>
  <c r="H535" i="13"/>
  <c r="H539" i="13"/>
  <c r="H547" i="13"/>
  <c r="H534" i="13"/>
  <c r="H541" i="13"/>
  <c r="H533" i="13"/>
  <c r="H546" i="13"/>
  <c r="AD32" i="14"/>
  <c r="AC31" i="14"/>
  <c r="S20" i="14"/>
  <c r="AC27" i="14"/>
  <c r="AC20" i="14"/>
  <c r="T20" i="14"/>
  <c r="AD12" i="14"/>
  <c r="T27" i="14"/>
  <c r="T32" i="14"/>
  <c r="AC22" i="14"/>
  <c r="AD14" i="14"/>
  <c r="AD44" i="14"/>
  <c r="AC41" i="14"/>
  <c r="AC44" i="14"/>
  <c r="G34" i="12"/>
  <c r="AC40" i="14"/>
  <c r="S44" i="14"/>
  <c r="T41" i="14"/>
  <c r="G33" i="12"/>
  <c r="AD17" i="14"/>
  <c r="AF17" i="14" s="1"/>
  <c r="AC17" i="14"/>
  <c r="AD40" i="14"/>
  <c r="T44" i="14"/>
  <c r="D4" i="3"/>
  <c r="F4" i="3" s="1"/>
  <c r="D10" i="3"/>
  <c r="F10" i="3" s="1"/>
  <c r="F3" i="6"/>
  <c r="F2" i="6"/>
  <c r="C364" i="2"/>
  <c r="C354" i="2"/>
  <c r="C205" i="2"/>
  <c r="F33" i="1"/>
  <c r="E16" i="1"/>
  <c r="C290" i="2"/>
  <c r="E13" i="1"/>
  <c r="C173" i="2"/>
  <c r="C141" i="2"/>
  <c r="C237" i="2"/>
  <c r="F10" i="1"/>
  <c r="H30" i="12"/>
  <c r="C33" i="14" s="1"/>
  <c r="I21" i="14"/>
  <c r="J21" i="14"/>
  <c r="S21" i="14"/>
  <c r="C109" i="2"/>
  <c r="C77" i="2"/>
  <c r="C45" i="2"/>
  <c r="C13" i="2"/>
  <c r="C367" i="2"/>
  <c r="C303" i="2"/>
  <c r="C247" i="2"/>
  <c r="C215" i="2"/>
  <c r="C183" i="2"/>
  <c r="C151" i="2"/>
  <c r="C119" i="2"/>
  <c r="C87" i="2"/>
  <c r="C55" i="2"/>
  <c r="C23" i="2"/>
  <c r="C301" i="2"/>
  <c r="C365" i="2"/>
  <c r="C304" i="2"/>
  <c r="C368" i="2"/>
  <c r="C331" i="2"/>
  <c r="C278" i="2"/>
  <c r="C342" i="2"/>
  <c r="C289" i="2"/>
  <c r="C353" i="2"/>
  <c r="H376" i="7"/>
  <c r="G367" i="7"/>
  <c r="F365" i="7"/>
  <c r="D356" i="2"/>
  <c r="J11" i="14"/>
  <c r="I11" i="14"/>
  <c r="S11" i="14"/>
  <c r="T11" i="14"/>
  <c r="F371" i="7"/>
  <c r="H382" i="7"/>
  <c r="G373" i="7"/>
  <c r="F334" i="7"/>
  <c r="G14" i="1"/>
  <c r="F14" i="1"/>
  <c r="A18" i="1"/>
  <c r="E14" i="1"/>
  <c r="D14" i="1"/>
  <c r="C14" i="1"/>
  <c r="D33" i="1"/>
  <c r="AC21" i="14"/>
  <c r="E382" i="13"/>
  <c r="G370" i="13"/>
  <c r="E374" i="13"/>
  <c r="G362" i="13"/>
  <c r="E343" i="13"/>
  <c r="G355" i="13"/>
  <c r="G35" i="12"/>
  <c r="E36" i="12"/>
  <c r="J16" i="14"/>
  <c r="I16" i="14"/>
  <c r="S33" i="14"/>
  <c r="J33" i="14"/>
  <c r="I33" i="14"/>
  <c r="AD33" i="14"/>
  <c r="I29" i="14"/>
  <c r="J29" i="14"/>
  <c r="S29" i="14"/>
  <c r="J25" i="14"/>
  <c r="S25" i="14"/>
  <c r="I25" i="14"/>
  <c r="AD25" i="14"/>
  <c r="G366" i="7"/>
  <c r="H392" i="7"/>
  <c r="G383" i="7"/>
  <c r="F381" i="7"/>
  <c r="G382" i="7"/>
  <c r="H360" i="7"/>
  <c r="G351" i="7"/>
  <c r="F349" i="7"/>
  <c r="G350" i="7"/>
  <c r="H359" i="7"/>
  <c r="C17" i="1"/>
  <c r="A21" i="1"/>
  <c r="G17" i="1"/>
  <c r="F17" i="1"/>
  <c r="E17" i="1"/>
  <c r="D17" i="1"/>
  <c r="F358" i="7"/>
  <c r="H369" i="7"/>
  <c r="G360" i="7"/>
  <c r="C362" i="2"/>
  <c r="C298" i="2"/>
  <c r="C309" i="2"/>
  <c r="C373" i="2"/>
  <c r="C312" i="2"/>
  <c r="C275" i="2"/>
  <c r="C339" i="2"/>
  <c r="C286" i="2"/>
  <c r="C350" i="2"/>
  <c r="C297" i="2"/>
  <c r="C361" i="2"/>
  <c r="F339" i="7"/>
  <c r="H350" i="7"/>
  <c r="G341" i="7"/>
  <c r="G339" i="7"/>
  <c r="C266" i="2"/>
  <c r="C228" i="2"/>
  <c r="C196" i="2"/>
  <c r="C164" i="2"/>
  <c r="C132" i="2"/>
  <c r="C100" i="2"/>
  <c r="C68" i="2"/>
  <c r="C36" i="2"/>
  <c r="H336" i="7"/>
  <c r="C356" i="2"/>
  <c r="G8" i="1"/>
  <c r="F20" i="1"/>
  <c r="A24" i="1"/>
  <c r="E20" i="1"/>
  <c r="D20" i="1"/>
  <c r="C20" i="1"/>
  <c r="G20" i="1"/>
  <c r="G337" i="7"/>
  <c r="H346" i="7"/>
  <c r="F335" i="7"/>
  <c r="D12" i="3"/>
  <c r="F12" i="3" s="1"/>
  <c r="D8" i="3"/>
  <c r="F8" i="3" s="1"/>
  <c r="D6" i="3"/>
  <c r="F6" i="3" s="1"/>
  <c r="D9" i="3"/>
  <c r="F9" i="3" s="1"/>
  <c r="D7" i="3"/>
  <c r="F7" i="3" s="1"/>
  <c r="H368" i="7"/>
  <c r="G359" i="7"/>
  <c r="F357" i="7"/>
  <c r="H367" i="7"/>
  <c r="G358" i="7"/>
  <c r="J34" i="14"/>
  <c r="I34" i="14"/>
  <c r="L34" i="14" s="1"/>
  <c r="T34" i="14"/>
  <c r="S34" i="14"/>
  <c r="H341" i="7"/>
  <c r="C229" i="2"/>
  <c r="C165" i="2"/>
  <c r="C133" i="2"/>
  <c r="C101" i="2"/>
  <c r="C69" i="2"/>
  <c r="C37" i="2"/>
  <c r="C8" i="2"/>
  <c r="C239" i="2"/>
  <c r="C143" i="2"/>
  <c r="C317" i="2"/>
  <c r="F363" i="7"/>
  <c r="H374" i="7"/>
  <c r="G365" i="7"/>
  <c r="G9" i="1"/>
  <c r="AD36" i="14"/>
  <c r="E341" i="13"/>
  <c r="G353" i="13"/>
  <c r="F4" i="1"/>
  <c r="F9" i="1"/>
  <c r="F6" i="1"/>
  <c r="F8" i="1"/>
  <c r="F5" i="1"/>
  <c r="F2" i="1"/>
  <c r="F7" i="1"/>
  <c r="F3" i="1"/>
  <c r="G371" i="7"/>
  <c r="I22" i="14"/>
  <c r="S22" i="14"/>
  <c r="J22" i="14"/>
  <c r="T22" i="14"/>
  <c r="I14" i="14"/>
  <c r="S14" i="14"/>
  <c r="AE14" i="14" s="1"/>
  <c r="T14" i="14"/>
  <c r="J14" i="14"/>
  <c r="J32" i="14"/>
  <c r="I32" i="14"/>
  <c r="U32" i="14" s="1"/>
  <c r="AC32" i="14"/>
  <c r="J28" i="14"/>
  <c r="V28" i="14" s="1"/>
  <c r="I28" i="14"/>
  <c r="U28" i="14" s="1"/>
  <c r="J24" i="14"/>
  <c r="I24" i="14"/>
  <c r="U24" i="14" s="1"/>
  <c r="F374" i="7"/>
  <c r="F375" i="7"/>
  <c r="G376" i="7"/>
  <c r="H385" i="7"/>
  <c r="S10" i="14"/>
  <c r="J10" i="14"/>
  <c r="I10" i="14"/>
  <c r="T10" i="14"/>
  <c r="H381" i="7"/>
  <c r="I38" i="14"/>
  <c r="S38" i="14"/>
  <c r="T38" i="14"/>
  <c r="J38" i="14"/>
  <c r="H390" i="7"/>
  <c r="F379" i="7"/>
  <c r="G381" i="7"/>
  <c r="H389" i="7"/>
  <c r="F347" i="7"/>
  <c r="H358" i="7"/>
  <c r="G349" i="7"/>
  <c r="I9" i="14"/>
  <c r="J9" i="14"/>
  <c r="C327" i="2"/>
  <c r="C260" i="2"/>
  <c r="C6" i="2"/>
  <c r="D12" i="1"/>
  <c r="C325" i="2"/>
  <c r="C264" i="2"/>
  <c r="C328" i="2"/>
  <c r="C291" i="2"/>
  <c r="C355" i="2"/>
  <c r="C302" i="2"/>
  <c r="C366" i="2"/>
  <c r="C313" i="2"/>
  <c r="H338" i="7"/>
  <c r="C252" i="2"/>
  <c r="C220" i="2"/>
  <c r="C188" i="2"/>
  <c r="C156" i="2"/>
  <c r="C124" i="2"/>
  <c r="C92" i="2"/>
  <c r="C60" i="2"/>
  <c r="C28" i="2"/>
  <c r="G7" i="1"/>
  <c r="H378" i="7"/>
  <c r="D24" i="2"/>
  <c r="G10" i="1"/>
  <c r="G33" i="1"/>
  <c r="F12" i="1"/>
  <c r="G11" i="1"/>
  <c r="I13" i="14"/>
  <c r="J13" i="14"/>
  <c r="AC26" i="14"/>
  <c r="AD26" i="14"/>
  <c r="V25" i="14"/>
  <c r="E346" i="13"/>
  <c r="G358" i="13"/>
  <c r="E338" i="13"/>
  <c r="G350" i="13"/>
  <c r="E377" i="13"/>
  <c r="G365" i="13"/>
  <c r="D3" i="1"/>
  <c r="D2" i="1"/>
  <c r="D4" i="1"/>
  <c r="D9" i="1"/>
  <c r="D7" i="1"/>
  <c r="D5" i="1"/>
  <c r="D8" i="1"/>
  <c r="D6" i="1"/>
  <c r="H34" i="12"/>
  <c r="C37" i="14" s="1"/>
  <c r="J19" i="14"/>
  <c r="I19" i="14"/>
  <c r="S19" i="14"/>
  <c r="J42" i="14"/>
  <c r="I42" i="14"/>
  <c r="H379" i="7"/>
  <c r="C175" i="2"/>
  <c r="C79" i="2"/>
  <c r="C47" i="2"/>
  <c r="C15" i="2"/>
  <c r="C320" i="2"/>
  <c r="C283" i="2"/>
  <c r="C347" i="2"/>
  <c r="C294" i="2"/>
  <c r="C358" i="2"/>
  <c r="C305" i="2"/>
  <c r="C369" i="2"/>
  <c r="S40" i="14"/>
  <c r="AD45" i="14"/>
  <c r="AD15" i="14"/>
  <c r="AD19" i="14"/>
  <c r="E380" i="13"/>
  <c r="G368" i="13"/>
  <c r="T21" i="14"/>
  <c r="AC45" i="14"/>
  <c r="S13" i="14"/>
  <c r="AE13" i="14" s="1"/>
  <c r="AC11" i="14"/>
  <c r="AD34" i="14"/>
  <c r="E344" i="13"/>
  <c r="G356" i="13"/>
  <c r="H373" i="13"/>
  <c r="E383" i="13"/>
  <c r="G371" i="13"/>
  <c r="G363" i="13"/>
  <c r="E375" i="13"/>
  <c r="T45" i="14"/>
  <c r="E3" i="1"/>
  <c r="E2" i="1"/>
  <c r="E9" i="1"/>
  <c r="E6" i="1"/>
  <c r="E4" i="1"/>
  <c r="E8" i="1"/>
  <c r="E5" i="1"/>
  <c r="E7" i="1"/>
  <c r="E10" i="1"/>
  <c r="S41" i="14"/>
  <c r="J41" i="14"/>
  <c r="I41" i="14"/>
  <c r="S17" i="14"/>
  <c r="J17" i="14"/>
  <c r="V17" i="14" s="1"/>
  <c r="I17" i="14"/>
  <c r="F372" i="7"/>
  <c r="H394" i="7"/>
  <c r="F383" i="7"/>
  <c r="F384" i="7"/>
  <c r="G385" i="7"/>
  <c r="F355" i="7"/>
  <c r="H366" i="7"/>
  <c r="G357" i="7"/>
  <c r="H363" i="7"/>
  <c r="F366" i="7"/>
  <c r="F331" i="7"/>
  <c r="H342" i="7"/>
  <c r="G333" i="7"/>
  <c r="J39" i="14"/>
  <c r="I39" i="14"/>
  <c r="T39" i="14"/>
  <c r="F348" i="7"/>
  <c r="H355" i="7"/>
  <c r="C300" i="2"/>
  <c r="H333" i="7"/>
  <c r="C322" i="2"/>
  <c r="C253" i="2"/>
  <c r="C221" i="2"/>
  <c r="C189" i="2"/>
  <c r="C157" i="2"/>
  <c r="C125" i="2"/>
  <c r="C93" i="2"/>
  <c r="C61" i="2"/>
  <c r="C29" i="2"/>
  <c r="E12" i="1"/>
  <c r="H331" i="7"/>
  <c r="C335" i="2"/>
  <c r="C271" i="2"/>
  <c r="C231" i="2"/>
  <c r="C199" i="2"/>
  <c r="C167" i="2"/>
  <c r="C135" i="2"/>
  <c r="C103" i="2"/>
  <c r="C71" i="2"/>
  <c r="C39" i="2"/>
  <c r="C269" i="2"/>
  <c r="C333" i="2"/>
  <c r="C272" i="2"/>
  <c r="C336" i="2"/>
  <c r="C299" i="2"/>
  <c r="C363" i="2"/>
  <c r="C310" i="2"/>
  <c r="C257" i="2"/>
  <c r="C321" i="2"/>
  <c r="D13" i="1"/>
  <c r="H364" i="7"/>
  <c r="G6" i="1"/>
  <c r="J35" i="14"/>
  <c r="V35" i="14" s="1"/>
  <c r="I35" i="14"/>
  <c r="S35" i="14"/>
  <c r="H339" i="7"/>
  <c r="E30" i="1"/>
  <c r="G12" i="1"/>
  <c r="E32" i="1"/>
  <c r="D32" i="1"/>
  <c r="C32" i="1"/>
  <c r="G32" i="1"/>
  <c r="F32" i="1"/>
  <c r="E340" i="13"/>
  <c r="G352" i="13"/>
  <c r="H344" i="7"/>
  <c r="G335" i="7"/>
  <c r="F333" i="7"/>
  <c r="H337" i="7"/>
  <c r="J40" i="14"/>
  <c r="M40" i="14" s="1"/>
  <c r="I40" i="14"/>
  <c r="C332" i="2"/>
  <c r="C197" i="2"/>
  <c r="F336" i="7"/>
  <c r="C372" i="2"/>
  <c r="C207" i="2"/>
  <c r="C111" i="2"/>
  <c r="C256" i="2"/>
  <c r="AD42" i="14"/>
  <c r="T19" i="14"/>
  <c r="T13" i="14"/>
  <c r="AD11" i="14"/>
  <c r="G366" i="13"/>
  <c r="E378" i="13"/>
  <c r="G385" i="13"/>
  <c r="E397" i="13"/>
  <c r="E347" i="13"/>
  <c r="G359" i="13"/>
  <c r="E339" i="13"/>
  <c r="G351" i="13"/>
  <c r="H33" i="12"/>
  <c r="C36" i="14" s="1"/>
  <c r="K6" i="5"/>
  <c r="J20" i="14"/>
  <c r="I20" i="14"/>
  <c r="J12" i="14"/>
  <c r="V12" i="14" s="1"/>
  <c r="I12" i="14"/>
  <c r="U12" i="14" s="1"/>
  <c r="AC12" i="14"/>
  <c r="AE12" i="14" s="1"/>
  <c r="J31" i="14"/>
  <c r="I31" i="14"/>
  <c r="T31" i="14"/>
  <c r="J27" i="14"/>
  <c r="I27" i="14"/>
  <c r="S27" i="14"/>
  <c r="J23" i="14"/>
  <c r="I23" i="14"/>
  <c r="T23" i="14"/>
  <c r="H375" i="7"/>
  <c r="F364" i="7"/>
  <c r="H371" i="7"/>
  <c r="H377" i="7"/>
  <c r="C330" i="2"/>
  <c r="C263" i="2"/>
  <c r="D36" i="2"/>
  <c r="C277" i="2"/>
  <c r="C341" i="2"/>
  <c r="C280" i="2"/>
  <c r="C344" i="2"/>
  <c r="C307" i="2"/>
  <c r="C371" i="2"/>
  <c r="C318" i="2"/>
  <c r="C265" i="2"/>
  <c r="C329" i="2"/>
  <c r="H356" i="7"/>
  <c r="C316" i="2"/>
  <c r="C244" i="2"/>
  <c r="C212" i="2"/>
  <c r="C180" i="2"/>
  <c r="C148" i="2"/>
  <c r="C116" i="2"/>
  <c r="C84" i="2"/>
  <c r="C52" i="2"/>
  <c r="F359" i="7"/>
  <c r="D10" i="1"/>
  <c r="F30" i="1"/>
  <c r="H332" i="7"/>
  <c r="F16" i="1"/>
  <c r="D11" i="1"/>
  <c r="D31" i="1"/>
  <c r="E342" i="13"/>
  <c r="G354" i="13"/>
  <c r="C268" i="2"/>
  <c r="C248" i="2"/>
  <c r="C240" i="2"/>
  <c r="C232" i="2"/>
  <c r="C224" i="2"/>
  <c r="C216" i="2"/>
  <c r="C208" i="2"/>
  <c r="C200" i="2"/>
  <c r="C192" i="2"/>
  <c r="C184" i="2"/>
  <c r="C176" i="2"/>
  <c r="C168" i="2"/>
  <c r="C160" i="2"/>
  <c r="C152" i="2"/>
  <c r="C144" i="2"/>
  <c r="C136" i="2"/>
  <c r="C128" i="2"/>
  <c r="C120" i="2"/>
  <c r="C112" i="2"/>
  <c r="C104" i="2"/>
  <c r="C96" i="2"/>
  <c r="C88" i="2"/>
  <c r="C80" i="2"/>
  <c r="C72" i="2"/>
  <c r="C64" i="2"/>
  <c r="C56" i="2"/>
  <c r="C48" i="2"/>
  <c r="C40" i="2"/>
  <c r="C32" i="2"/>
  <c r="C24" i="2"/>
  <c r="C16" i="2"/>
  <c r="C4" i="2"/>
  <c r="C115" i="2"/>
  <c r="C99" i="2"/>
  <c r="C11" i="2"/>
  <c r="C340" i="2"/>
  <c r="C308" i="2"/>
  <c r="C276" i="2"/>
  <c r="C267" i="2"/>
  <c r="C250" i="2"/>
  <c r="C242" i="2"/>
  <c r="C234" i="2"/>
  <c r="C226" i="2"/>
  <c r="C218" i="2"/>
  <c r="C210" i="2"/>
  <c r="C202" i="2"/>
  <c r="C194" i="2"/>
  <c r="C186" i="2"/>
  <c r="C178" i="2"/>
  <c r="C170" i="2"/>
  <c r="C162" i="2"/>
  <c r="C154" i="2"/>
  <c r="C146" i="2"/>
  <c r="C138" i="2"/>
  <c r="C130" i="2"/>
  <c r="C122" i="2"/>
  <c r="C114" i="2"/>
  <c r="C106" i="2"/>
  <c r="C98" i="2"/>
  <c r="C90" i="2"/>
  <c r="C82" i="2"/>
  <c r="C74" i="2"/>
  <c r="C66" i="2"/>
  <c r="C58" i="2"/>
  <c r="C50" i="2"/>
  <c r="C42" i="2"/>
  <c r="C34" i="2"/>
  <c r="C26" i="2"/>
  <c r="C18" i="2"/>
  <c r="C10" i="2"/>
  <c r="C343" i="2"/>
  <c r="C306" i="2"/>
  <c r="C241" i="2"/>
  <c r="C217" i="2"/>
  <c r="C209" i="2"/>
  <c r="C201" i="2"/>
  <c r="C185" i="2"/>
  <c r="C177" i="2"/>
  <c r="C153" i="2"/>
  <c r="C129" i="2"/>
  <c r="C105" i="2"/>
  <c r="C97" i="2"/>
  <c r="C89" i="2"/>
  <c r="C65" i="2"/>
  <c r="C49" i="2"/>
  <c r="C41" i="2"/>
  <c r="C25" i="2"/>
  <c r="C7" i="2"/>
  <c r="C206" i="2"/>
  <c r="C190" i="2"/>
  <c r="C166" i="2"/>
  <c r="C158" i="2"/>
  <c r="C118" i="2"/>
  <c r="C94" i="2"/>
  <c r="C38" i="2"/>
  <c r="C14" i="2"/>
  <c r="C346" i="2"/>
  <c r="C282" i="2"/>
  <c r="C254" i="2"/>
  <c r="C251" i="2"/>
  <c r="C219" i="2"/>
  <c r="C163" i="2"/>
  <c r="C139" i="2"/>
  <c r="C107" i="2"/>
  <c r="C83" i="2"/>
  <c r="C75" i="2"/>
  <c r="C3" i="2"/>
  <c r="C370" i="2"/>
  <c r="C338" i="2"/>
  <c r="C279" i="2"/>
  <c r="C161" i="2"/>
  <c r="C121" i="2"/>
  <c r="C81" i="2"/>
  <c r="C17" i="2"/>
  <c r="C198" i="2"/>
  <c r="C182" i="2"/>
  <c r="C126" i="2"/>
  <c r="C102" i="2"/>
  <c r="C70" i="2"/>
  <c r="C22" i="2"/>
  <c r="C351" i="2"/>
  <c r="C319" i="2"/>
  <c r="C211" i="2"/>
  <c r="C155" i="2"/>
  <c r="C131" i="2"/>
  <c r="C123" i="2"/>
  <c r="C91" i="2"/>
  <c r="C59" i="2"/>
  <c r="C51" i="2"/>
  <c r="C43" i="2"/>
  <c r="C35" i="2"/>
  <c r="C12" i="2"/>
  <c r="C311" i="2"/>
  <c r="C274" i="2"/>
  <c r="C255" i="2"/>
  <c r="C249" i="2"/>
  <c r="C233" i="2"/>
  <c r="C225" i="2"/>
  <c r="C193" i="2"/>
  <c r="C169" i="2"/>
  <c r="C145" i="2"/>
  <c r="C137" i="2"/>
  <c r="C113" i="2"/>
  <c r="C73" i="2"/>
  <c r="C57" i="2"/>
  <c r="C33" i="2"/>
  <c r="C9" i="2"/>
  <c r="C5" i="2"/>
  <c r="C222" i="2"/>
  <c r="C214" i="2"/>
  <c r="C174" i="2"/>
  <c r="C150" i="2"/>
  <c r="C142" i="2"/>
  <c r="C134" i="2"/>
  <c r="C110" i="2"/>
  <c r="C86" i="2"/>
  <c r="C78" i="2"/>
  <c r="C62" i="2"/>
  <c r="C54" i="2"/>
  <c r="C46" i="2"/>
  <c r="C30" i="2"/>
  <c r="C2" i="2"/>
  <c r="C314" i="2"/>
  <c r="C287" i="2"/>
  <c r="C243" i="2"/>
  <c r="C235" i="2"/>
  <c r="C227" i="2"/>
  <c r="C203" i="2"/>
  <c r="C195" i="2"/>
  <c r="C187" i="2"/>
  <c r="C179" i="2"/>
  <c r="C171" i="2"/>
  <c r="C147" i="2"/>
  <c r="C67" i="2"/>
  <c r="C27" i="2"/>
  <c r="C19" i="2"/>
  <c r="C324" i="2"/>
  <c r="C292" i="2"/>
  <c r="C261" i="2"/>
  <c r="C258" i="2"/>
  <c r="C246" i="2"/>
  <c r="C238" i="2"/>
  <c r="C230" i="2"/>
  <c r="H373" i="7"/>
  <c r="D264" i="2"/>
  <c r="D372" i="2"/>
  <c r="C259" i="2"/>
  <c r="C223" i="2"/>
  <c r="C191" i="2"/>
  <c r="C159" i="2"/>
  <c r="C127" i="2"/>
  <c r="C95" i="2"/>
  <c r="C63" i="2"/>
  <c r="C31" i="2"/>
  <c r="C285" i="2"/>
  <c r="C349" i="2"/>
  <c r="C288" i="2"/>
  <c r="C352" i="2"/>
  <c r="C315" i="2"/>
  <c r="C262" i="2"/>
  <c r="C326" i="2"/>
  <c r="C273" i="2"/>
  <c r="C337" i="2"/>
  <c r="D312" i="2"/>
  <c r="H384" i="7"/>
  <c r="G375" i="7"/>
  <c r="F373" i="7"/>
  <c r="G374" i="7"/>
  <c r="H383" i="7"/>
  <c r="D216" i="2"/>
  <c r="H335" i="7"/>
  <c r="H345" i="7"/>
  <c r="D16" i="1"/>
  <c r="E11" i="1"/>
  <c r="E31" i="1"/>
  <c r="F11" i="1"/>
  <c r="AD30" i="14"/>
  <c r="AC30" i="14"/>
  <c r="E348" i="13"/>
  <c r="G360" i="13"/>
  <c r="G367" i="13"/>
  <c r="E379" i="13"/>
  <c r="J36" i="14"/>
  <c r="I36" i="14"/>
  <c r="AC36" i="14"/>
  <c r="AE36" i="14" s="1"/>
  <c r="G369" i="13"/>
  <c r="E381" i="13"/>
  <c r="E337" i="13"/>
  <c r="G349" i="13"/>
  <c r="G13" i="1"/>
  <c r="G4" i="1"/>
  <c r="G2" i="1"/>
  <c r="G5" i="1"/>
  <c r="G3" i="1"/>
  <c r="I37" i="14"/>
  <c r="J37" i="14"/>
  <c r="J15" i="14"/>
  <c r="I15" i="14"/>
  <c r="U15" i="14" s="1"/>
  <c r="T15" i="14"/>
  <c r="F351" i="7"/>
  <c r="H362" i="7"/>
  <c r="F352" i="7"/>
  <c r="G353" i="7"/>
  <c r="H334" i="7"/>
  <c r="C245" i="2"/>
  <c r="C213" i="2"/>
  <c r="C181" i="2"/>
  <c r="C149" i="2"/>
  <c r="C117" i="2"/>
  <c r="C85" i="2"/>
  <c r="C53" i="2"/>
  <c r="C21" i="2"/>
  <c r="T36" i="14"/>
  <c r="AC10" i="14"/>
  <c r="AD10" i="14"/>
  <c r="T37" i="14"/>
  <c r="AC34" i="14"/>
  <c r="E384" i="13"/>
  <c r="G372" i="13"/>
  <c r="G364" i="13"/>
  <c r="E376" i="13"/>
  <c r="E345" i="13"/>
  <c r="G357" i="13"/>
  <c r="H32" i="12"/>
  <c r="C35" i="14" s="1"/>
  <c r="G29" i="12"/>
  <c r="E28" i="12"/>
  <c r="I6" i="4"/>
  <c r="J18" i="14"/>
  <c r="I18" i="14"/>
  <c r="T18" i="14"/>
  <c r="S18" i="14"/>
  <c r="AE18" i="14" s="1"/>
  <c r="AD18" i="14"/>
  <c r="I30" i="14"/>
  <c r="S30" i="14"/>
  <c r="J30" i="14"/>
  <c r="T30" i="14"/>
  <c r="J26" i="14"/>
  <c r="I26" i="14"/>
  <c r="T26" i="14"/>
  <c r="S26" i="14"/>
  <c r="F342" i="7"/>
  <c r="H353" i="7"/>
  <c r="F343" i="7"/>
  <c r="G344" i="7"/>
  <c r="H343" i="7"/>
  <c r="H347" i="7"/>
  <c r="F350" i="7"/>
  <c r="H361" i="7"/>
  <c r="G352" i="7"/>
  <c r="C359" i="2"/>
  <c r="C295" i="2"/>
  <c r="F382" i="7"/>
  <c r="G384" i="7"/>
  <c r="H393" i="7"/>
  <c r="D252" i="2"/>
  <c r="D60" i="2"/>
  <c r="C293" i="2"/>
  <c r="C357" i="2"/>
  <c r="C296" i="2"/>
  <c r="C360" i="2"/>
  <c r="C323" i="2"/>
  <c r="C270" i="2"/>
  <c r="C334" i="2"/>
  <c r="C281" i="2"/>
  <c r="C345" i="2"/>
  <c r="D362" i="2"/>
  <c r="H349" i="7"/>
  <c r="H352" i="7"/>
  <c r="G343" i="7"/>
  <c r="F341" i="7"/>
  <c r="G342" i="7"/>
  <c r="H351" i="7"/>
  <c r="C284" i="2"/>
  <c r="C236" i="2"/>
  <c r="C204" i="2"/>
  <c r="C172" i="2"/>
  <c r="C140" i="2"/>
  <c r="C108" i="2"/>
  <c r="C76" i="2"/>
  <c r="C44" i="2"/>
  <c r="G336" i="7"/>
  <c r="H370" i="7"/>
  <c r="D243" i="2"/>
  <c r="C348" i="2"/>
  <c r="G30" i="1"/>
  <c r="G16" i="1"/>
  <c r="G15" i="1"/>
  <c r="C15" i="1"/>
  <c r="F15" i="1"/>
  <c r="D15" i="1"/>
  <c r="A19" i="1"/>
  <c r="E15" i="1"/>
  <c r="F31" i="1"/>
  <c r="C16" i="1"/>
  <c r="D13" i="5" l="1"/>
  <c r="F13" i="5" s="1"/>
  <c r="D2" i="5"/>
  <c r="U36" i="14"/>
  <c r="U23" i="14"/>
  <c r="AF25" i="14"/>
  <c r="AE23" i="14"/>
  <c r="AF35" i="14"/>
  <c r="AE38" i="14"/>
  <c r="AE39" i="14"/>
  <c r="U39" i="14"/>
  <c r="U31" i="14"/>
  <c r="AE29" i="14"/>
  <c r="V33" i="14"/>
  <c r="AF12" i="14"/>
  <c r="AF20" i="14"/>
  <c r="H548" i="13"/>
  <c r="AE32" i="14"/>
  <c r="AE31" i="14"/>
  <c r="AF40" i="14"/>
  <c r="V29" i="14"/>
  <c r="V45" i="14"/>
  <c r="V24" i="14"/>
  <c r="V44" i="14"/>
  <c r="AE42" i="14"/>
  <c r="V46" i="14"/>
  <c r="U42" i="14"/>
  <c r="V43" i="14"/>
  <c r="V32" i="14"/>
  <c r="AE43" i="14"/>
  <c r="AE37" i="14"/>
  <c r="AF24" i="14"/>
  <c r="AE45" i="14"/>
  <c r="AF29" i="14"/>
  <c r="U9" i="14"/>
  <c r="AE46" i="14"/>
  <c r="AF16" i="14"/>
  <c r="AF37" i="14"/>
  <c r="AF42" i="14"/>
  <c r="V42" i="14"/>
  <c r="AF33" i="14"/>
  <c r="V9" i="14"/>
  <c r="AF43" i="14"/>
  <c r="AE35" i="14"/>
  <c r="AF9" i="14"/>
  <c r="AE27" i="14"/>
  <c r="AE44" i="14"/>
  <c r="U37" i="14"/>
  <c r="U16" i="14"/>
  <c r="U20" i="14"/>
  <c r="V16" i="14"/>
  <c r="AF41" i="14"/>
  <c r="V15" i="14"/>
  <c r="AF38" i="14"/>
  <c r="AE16" i="14"/>
  <c r="AF39" i="14"/>
  <c r="AF46" i="14"/>
  <c r="V41" i="14"/>
  <c r="AE25" i="14"/>
  <c r="AE41" i="14"/>
  <c r="AF31" i="14"/>
  <c r="AF14" i="14"/>
  <c r="AE20" i="14"/>
  <c r="AF32" i="14"/>
  <c r="AF27" i="14"/>
  <c r="V20" i="14"/>
  <c r="AE21" i="14"/>
  <c r="AE22" i="14"/>
  <c r="V30" i="14"/>
  <c r="AF34" i="14"/>
  <c r="AE10" i="14"/>
  <c r="V27" i="14"/>
  <c r="V13" i="14"/>
  <c r="V19" i="14"/>
  <c r="V22" i="14"/>
  <c r="L35" i="14"/>
  <c r="V36" i="14"/>
  <c r="AF11" i="14"/>
  <c r="V21" i="14"/>
  <c r="U35" i="14"/>
  <c r="U40" i="14"/>
  <c r="V10" i="14"/>
  <c r="U19" i="14"/>
  <c r="U14" i="14"/>
  <c r="AF19" i="14"/>
  <c r="AF26" i="14"/>
  <c r="V23" i="14"/>
  <c r="AE26" i="14"/>
  <c r="U10" i="14"/>
  <c r="AF44" i="14"/>
  <c r="U34" i="14"/>
  <c r="U29" i="14"/>
  <c r="V11" i="14"/>
  <c r="V18" i="14"/>
  <c r="AE30" i="14"/>
  <c r="U17" i="14"/>
  <c r="U11" i="14"/>
  <c r="D15" i="5"/>
  <c r="F15" i="5" s="1"/>
  <c r="H15" i="5" s="1"/>
  <c r="D4" i="5"/>
  <c r="F4" i="5" s="1"/>
  <c r="K5" i="9" s="1"/>
  <c r="L5" i="9" s="1"/>
  <c r="D3" i="5"/>
  <c r="F3" i="5" s="1"/>
  <c r="K4" i="9" s="1"/>
  <c r="L4" i="9" s="1"/>
  <c r="D5" i="5"/>
  <c r="F5" i="5" s="1"/>
  <c r="K6" i="9" s="1"/>
  <c r="L6" i="9" s="1"/>
  <c r="D10" i="5"/>
  <c r="F10" i="5" s="1"/>
  <c r="K11" i="9" s="1"/>
  <c r="L11" i="9" s="1"/>
  <c r="D25" i="5"/>
  <c r="F25" i="5" s="1"/>
  <c r="H25" i="5" s="1"/>
  <c r="D14" i="5"/>
  <c r="F14" i="5" s="1"/>
  <c r="K15" i="9" s="1"/>
  <c r="L15" i="9" s="1"/>
  <c r="D32" i="5"/>
  <c r="F32" i="5" s="1"/>
  <c r="H32" i="5" s="1"/>
  <c r="D11" i="5"/>
  <c r="F11" i="5" s="1"/>
  <c r="K12" i="9" s="1"/>
  <c r="L12" i="9" s="1"/>
  <c r="D17" i="5"/>
  <c r="F17" i="5" s="1"/>
  <c r="K18" i="9" s="1"/>
  <c r="L18" i="9" s="1"/>
  <c r="D30" i="5"/>
  <c r="F30" i="5" s="1"/>
  <c r="H30" i="5" s="1"/>
  <c r="D12" i="5"/>
  <c r="F12" i="5" s="1"/>
  <c r="K13" i="9" s="1"/>
  <c r="L13" i="9" s="1"/>
  <c r="D22" i="5"/>
  <c r="F22" i="5" s="1"/>
  <c r="K23" i="9" s="1"/>
  <c r="L23" i="9" s="1"/>
  <c r="D29" i="5"/>
  <c r="F29" i="5" s="1"/>
  <c r="H29" i="5" s="1"/>
  <c r="D16" i="5"/>
  <c r="F16" i="5" s="1"/>
  <c r="K17" i="9" s="1"/>
  <c r="L17" i="9" s="1"/>
  <c r="D36" i="5"/>
  <c r="F36" i="5" s="1"/>
  <c r="H36" i="5" s="1"/>
  <c r="D33" i="5"/>
  <c r="F33" i="5" s="1"/>
  <c r="H33" i="5" s="1"/>
  <c r="D28" i="5"/>
  <c r="F28" i="5" s="1"/>
  <c r="H28" i="5" s="1"/>
  <c r="K14" i="9"/>
  <c r="L14" i="9" s="1"/>
  <c r="H13" i="5"/>
  <c r="H367" i="13"/>
  <c r="G28" i="12"/>
  <c r="E27" i="12"/>
  <c r="AE17" i="14"/>
  <c r="AF23" i="14"/>
  <c r="D24" i="1"/>
  <c r="G24" i="1"/>
  <c r="F24" i="1"/>
  <c r="A28" i="1"/>
  <c r="E24" i="1"/>
  <c r="C24" i="1"/>
  <c r="AF36" i="14"/>
  <c r="H360" i="13"/>
  <c r="H365" i="13"/>
  <c r="H354" i="13"/>
  <c r="G397" i="13"/>
  <c r="E409" i="13"/>
  <c r="H363" i="13"/>
  <c r="U33" i="14"/>
  <c r="E330" i="13"/>
  <c r="G342" i="13"/>
  <c r="L36" i="14"/>
  <c r="H385" i="13"/>
  <c r="H371" i="13"/>
  <c r="H350" i="13"/>
  <c r="D6" i="5"/>
  <c r="F6" i="5" s="1"/>
  <c r="V34" i="14"/>
  <c r="D19" i="5"/>
  <c r="F19" i="5" s="1"/>
  <c r="E331" i="13"/>
  <c r="G343" i="13"/>
  <c r="U21" i="14"/>
  <c r="D5" i="4"/>
  <c r="F5" i="4" s="1"/>
  <c r="R6" i="9" s="1"/>
  <c r="S6" i="9" s="1"/>
  <c r="D6" i="4"/>
  <c r="F6" i="4" s="1"/>
  <c r="R7" i="9" s="1"/>
  <c r="S7" i="9" s="1"/>
  <c r="D4" i="4"/>
  <c r="F4" i="4" s="1"/>
  <c r="R5" i="9" s="1"/>
  <c r="S5" i="9" s="1"/>
  <c r="D2" i="4"/>
  <c r="F2" i="4" s="1"/>
  <c r="R3" i="9" s="1"/>
  <c r="S3" i="9" s="1"/>
  <c r="E332" i="13"/>
  <c r="G344" i="13"/>
  <c r="G380" i="13"/>
  <c r="E392" i="13"/>
  <c r="H364" i="13"/>
  <c r="H349" i="13"/>
  <c r="V14" i="14"/>
  <c r="E325" i="13"/>
  <c r="G337" i="13"/>
  <c r="U30" i="14"/>
  <c r="G384" i="13"/>
  <c r="E396" i="13"/>
  <c r="G381" i="13"/>
  <c r="E393" i="13"/>
  <c r="AE40" i="14"/>
  <c r="U27" i="14"/>
  <c r="G378" i="13"/>
  <c r="E390" i="13"/>
  <c r="U41" i="14"/>
  <c r="G383" i="13"/>
  <c r="E395" i="13"/>
  <c r="AE11" i="14"/>
  <c r="E326" i="13"/>
  <c r="G338" i="13"/>
  <c r="D9" i="5"/>
  <c r="F9" i="5" s="1"/>
  <c r="AF21" i="14"/>
  <c r="G21" i="1"/>
  <c r="F21" i="1"/>
  <c r="A25" i="1"/>
  <c r="E21" i="1"/>
  <c r="D21" i="1"/>
  <c r="C21" i="1"/>
  <c r="H362" i="13"/>
  <c r="H29" i="12"/>
  <c r="C32" i="14" s="1"/>
  <c r="L32" i="14" s="1"/>
  <c r="E336" i="13"/>
  <c r="G348" i="13"/>
  <c r="H369" i="13"/>
  <c r="H366" i="13"/>
  <c r="AF15" i="14"/>
  <c r="H358" i="13"/>
  <c r="G36" i="12"/>
  <c r="E37" i="12"/>
  <c r="G374" i="13"/>
  <c r="E386" i="13"/>
  <c r="D18" i="1"/>
  <c r="C18" i="1"/>
  <c r="F18" i="1"/>
  <c r="G18" i="1"/>
  <c r="A22" i="1"/>
  <c r="E18" i="1"/>
  <c r="H352" i="13"/>
  <c r="E328" i="13"/>
  <c r="G340" i="13"/>
  <c r="G377" i="13"/>
  <c r="E389" i="13"/>
  <c r="D3" i="4"/>
  <c r="F3" i="4" s="1"/>
  <c r="R4" i="9" s="1"/>
  <c r="S4" i="9" s="1"/>
  <c r="AE34" i="14"/>
  <c r="U26" i="14"/>
  <c r="AF18" i="14"/>
  <c r="V37" i="14"/>
  <c r="AF10" i="14"/>
  <c r="AF30" i="14"/>
  <c r="F2" i="5"/>
  <c r="H351" i="13"/>
  <c r="V39" i="14"/>
  <c r="D18" i="5"/>
  <c r="F18" i="5" s="1"/>
  <c r="U13" i="14"/>
  <c r="AF22" i="14"/>
  <c r="L37" i="14"/>
  <c r="E334" i="13"/>
  <c r="G346" i="13"/>
  <c r="V38" i="14"/>
  <c r="H353" i="13"/>
  <c r="H35" i="12"/>
  <c r="C38" i="14" s="1"/>
  <c r="L38" i="14" s="1"/>
  <c r="H370" i="13"/>
  <c r="L33" i="14"/>
  <c r="V40" i="14"/>
  <c r="E333" i="13"/>
  <c r="G345" i="13"/>
  <c r="H359" i="13"/>
  <c r="G376" i="13"/>
  <c r="E388" i="13"/>
  <c r="E335" i="13"/>
  <c r="G347" i="13"/>
  <c r="G375" i="13"/>
  <c r="E387" i="13"/>
  <c r="A23" i="1"/>
  <c r="E19" i="1"/>
  <c r="D19" i="1"/>
  <c r="C19" i="1"/>
  <c r="G19" i="1"/>
  <c r="F19" i="1"/>
  <c r="U25" i="14"/>
  <c r="H355" i="13"/>
  <c r="AF13" i="14"/>
  <c r="H372" i="13"/>
  <c r="V26" i="14"/>
  <c r="U18" i="14"/>
  <c r="D7" i="4"/>
  <c r="F7" i="4" s="1"/>
  <c r="H357" i="13"/>
  <c r="G379" i="13"/>
  <c r="E391" i="13"/>
  <c r="AE33" i="14"/>
  <c r="V31" i="14"/>
  <c r="D34" i="5"/>
  <c r="F34" i="5" s="1"/>
  <c r="H34" i="5" s="1"/>
  <c r="D26" i="5"/>
  <c r="F26" i="5" s="1"/>
  <c r="H26" i="5" s="1"/>
  <c r="D35" i="5"/>
  <c r="F35" i="5" s="1"/>
  <c r="H35" i="5" s="1"/>
  <c r="D31" i="5"/>
  <c r="F31" i="5" s="1"/>
  <c r="H31" i="5" s="1"/>
  <c r="D27" i="5"/>
  <c r="F27" i="5" s="1"/>
  <c r="H27" i="5" s="1"/>
  <c r="D23" i="5"/>
  <c r="F23" i="5" s="1"/>
  <c r="D7" i="5"/>
  <c r="F7" i="5" s="1"/>
  <c r="D21" i="5"/>
  <c r="F21" i="5" s="1"/>
  <c r="D20" i="5"/>
  <c r="F20" i="5" s="1"/>
  <c r="E327" i="13"/>
  <c r="G339" i="13"/>
  <c r="D24" i="5"/>
  <c r="F24" i="5" s="1"/>
  <c r="H24" i="5" s="1"/>
  <c r="H356" i="13"/>
  <c r="H368" i="13"/>
  <c r="AF45" i="14"/>
  <c r="AE19" i="14"/>
  <c r="U38" i="14"/>
  <c r="U22" i="14"/>
  <c r="E329" i="13"/>
  <c r="G341" i="13"/>
  <c r="D8" i="5"/>
  <c r="F8" i="5" s="1"/>
  <c r="G382" i="13"/>
  <c r="E394" i="13"/>
  <c r="H5" i="5" l="1"/>
  <c r="H3" i="5"/>
  <c r="K16" i="9"/>
  <c r="L16" i="9" s="1"/>
  <c r="I36" i="12"/>
  <c r="H10" i="5"/>
  <c r="H14" i="5"/>
  <c r="H17" i="5"/>
  <c r="H4" i="5"/>
  <c r="H12" i="5"/>
  <c r="H11" i="5"/>
  <c r="H16" i="5"/>
  <c r="H22" i="5"/>
  <c r="E317" i="13"/>
  <c r="G329" i="13"/>
  <c r="H379" i="13"/>
  <c r="G386" i="13"/>
  <c r="E398" i="13"/>
  <c r="E314" i="13"/>
  <c r="G326" i="13"/>
  <c r="K7" i="9"/>
  <c r="L7" i="9" s="1"/>
  <c r="H6" i="5"/>
  <c r="H342" i="13"/>
  <c r="H397" i="13"/>
  <c r="G27" i="12"/>
  <c r="E26" i="12"/>
  <c r="G23" i="1"/>
  <c r="D23" i="1"/>
  <c r="F23" i="1"/>
  <c r="A27" i="1"/>
  <c r="E23" i="1"/>
  <c r="C23" i="1"/>
  <c r="H374" i="13"/>
  <c r="E318" i="13"/>
  <c r="G330" i="13"/>
  <c r="H28" i="12"/>
  <c r="C31" i="14" s="1"/>
  <c r="L31" i="14" s="1"/>
  <c r="H339" i="13"/>
  <c r="G37" i="12"/>
  <c r="E38" i="12"/>
  <c r="C25" i="1"/>
  <c r="F25" i="1"/>
  <c r="D25" i="1"/>
  <c r="G25" i="1"/>
  <c r="A29" i="1"/>
  <c r="E25" i="1"/>
  <c r="G395" i="13"/>
  <c r="E407" i="13"/>
  <c r="H337" i="13"/>
  <c r="F28" i="1"/>
  <c r="E28" i="1"/>
  <c r="D28" i="1"/>
  <c r="C28" i="1"/>
  <c r="G28" i="1"/>
  <c r="K19" i="9"/>
  <c r="L19" i="9" s="1"/>
  <c r="H18" i="5"/>
  <c r="H383" i="13"/>
  <c r="G393" i="13"/>
  <c r="E405" i="13"/>
  <c r="E313" i="13"/>
  <c r="G325" i="13"/>
  <c r="G392" i="13"/>
  <c r="E404" i="13"/>
  <c r="H345" i="13"/>
  <c r="H375" i="13"/>
  <c r="K21" i="9"/>
  <c r="L21" i="9" s="1"/>
  <c r="H20" i="5"/>
  <c r="H347" i="13"/>
  <c r="G389" i="13"/>
  <c r="E401" i="13"/>
  <c r="H381" i="13"/>
  <c r="H380" i="13"/>
  <c r="H343" i="13"/>
  <c r="D39" i="14"/>
  <c r="M39" i="14" s="1"/>
  <c r="H36" i="12"/>
  <c r="C39" i="14" s="1"/>
  <c r="L39" i="14" s="1"/>
  <c r="H382" i="13"/>
  <c r="K22" i="9"/>
  <c r="L22" i="9" s="1"/>
  <c r="H21" i="5"/>
  <c r="E323" i="13"/>
  <c r="G335" i="13"/>
  <c r="H346" i="13"/>
  <c r="H377" i="13"/>
  <c r="G390" i="13"/>
  <c r="E402" i="13"/>
  <c r="G396" i="13"/>
  <c r="E408" i="13"/>
  <c r="H344" i="13"/>
  <c r="E319" i="13"/>
  <c r="G331" i="13"/>
  <c r="E324" i="13"/>
  <c r="G336" i="13"/>
  <c r="G387" i="13"/>
  <c r="E399" i="13"/>
  <c r="E315" i="13"/>
  <c r="G327" i="13"/>
  <c r="E321" i="13"/>
  <c r="G333" i="13"/>
  <c r="G22" i="1"/>
  <c r="F22" i="1"/>
  <c r="A26" i="1"/>
  <c r="E22" i="1"/>
  <c r="C22" i="1"/>
  <c r="D22" i="1"/>
  <c r="G394" i="13"/>
  <c r="E406" i="13"/>
  <c r="K9" i="9"/>
  <c r="L9" i="9" s="1"/>
  <c r="H8" i="5"/>
  <c r="K8" i="9"/>
  <c r="L8" i="9" s="1"/>
  <c r="H7" i="5"/>
  <c r="G388" i="13"/>
  <c r="E400" i="13"/>
  <c r="E322" i="13"/>
  <c r="G334" i="13"/>
  <c r="K3" i="9"/>
  <c r="L3" i="9" s="1"/>
  <c r="H2" i="5"/>
  <c r="H340" i="13"/>
  <c r="K10" i="9"/>
  <c r="L10" i="9" s="1"/>
  <c r="H9" i="5"/>
  <c r="H378" i="13"/>
  <c r="H384" i="13"/>
  <c r="E320" i="13"/>
  <c r="G332" i="13"/>
  <c r="K20" i="9"/>
  <c r="L20" i="9" s="1"/>
  <c r="H19" i="5"/>
  <c r="H341" i="13"/>
  <c r="K24" i="9"/>
  <c r="L24" i="9" s="1"/>
  <c r="H23" i="5"/>
  <c r="G391" i="13"/>
  <c r="E403" i="13"/>
  <c r="H376" i="13"/>
  <c r="E316" i="13"/>
  <c r="G328" i="13"/>
  <c r="H348" i="13"/>
  <c r="H338" i="13"/>
  <c r="G409" i="13"/>
  <c r="E421" i="13"/>
  <c r="I46" i="12" l="1"/>
  <c r="D49" i="14" s="1"/>
  <c r="I35" i="12"/>
  <c r="D38" i="14" s="1"/>
  <c r="E311" i="13"/>
  <c r="G323" i="13"/>
  <c r="H392" i="13"/>
  <c r="G407" i="13"/>
  <c r="E419" i="13"/>
  <c r="E39" i="12"/>
  <c r="G38" i="12"/>
  <c r="G26" i="12"/>
  <c r="E25" i="12"/>
  <c r="H326" i="13"/>
  <c r="H336" i="13"/>
  <c r="G402" i="13"/>
  <c r="E414" i="13"/>
  <c r="H325" i="13"/>
  <c r="H395" i="13"/>
  <c r="H37" i="12"/>
  <c r="C40" i="14" s="1"/>
  <c r="L40" i="14" s="1"/>
  <c r="I31" i="12"/>
  <c r="D34" i="14" s="1"/>
  <c r="I30" i="12"/>
  <c r="D33" i="14" s="1"/>
  <c r="I34" i="12"/>
  <c r="D37" i="14" s="1"/>
  <c r="I32" i="12"/>
  <c r="D35" i="14" s="1"/>
  <c r="I33" i="12"/>
  <c r="D36" i="14" s="1"/>
  <c r="I29" i="12"/>
  <c r="D32" i="14" s="1"/>
  <c r="I27" i="12"/>
  <c r="D30" i="14" s="1"/>
  <c r="H27" i="12"/>
  <c r="C30" i="14" s="1"/>
  <c r="L30" i="14" s="1"/>
  <c r="E302" i="13"/>
  <c r="G314" i="13"/>
  <c r="H396" i="13"/>
  <c r="H333" i="13"/>
  <c r="H331" i="13"/>
  <c r="G405" i="13"/>
  <c r="E417" i="13"/>
  <c r="G29" i="1"/>
  <c r="F29" i="1"/>
  <c r="E29" i="1"/>
  <c r="D29" i="1"/>
  <c r="C29" i="1"/>
  <c r="H386" i="13"/>
  <c r="H328" i="13"/>
  <c r="H334" i="13"/>
  <c r="H394" i="13"/>
  <c r="E309" i="13"/>
  <c r="G321" i="13"/>
  <c r="E307" i="13"/>
  <c r="G319" i="13"/>
  <c r="H393" i="13"/>
  <c r="E27" i="1"/>
  <c r="D27" i="1"/>
  <c r="C27" i="1"/>
  <c r="G27" i="1"/>
  <c r="F27" i="1"/>
  <c r="H391" i="13"/>
  <c r="E312" i="13"/>
  <c r="G324" i="13"/>
  <c r="G398" i="13"/>
  <c r="E410" i="13"/>
  <c r="G421" i="13"/>
  <c r="E433" i="13"/>
  <c r="H327" i="13"/>
  <c r="G401" i="13"/>
  <c r="E413" i="13"/>
  <c r="I28" i="12"/>
  <c r="D31" i="14" s="1"/>
  <c r="H387" i="13"/>
  <c r="E301" i="13"/>
  <c r="G313" i="13"/>
  <c r="G406" i="13"/>
  <c r="E418" i="13"/>
  <c r="H388" i="13"/>
  <c r="E303" i="13"/>
  <c r="G315" i="13"/>
  <c r="H389" i="13"/>
  <c r="H330" i="13"/>
  <c r="H329" i="13"/>
  <c r="E308" i="13"/>
  <c r="G320" i="13"/>
  <c r="D26" i="1"/>
  <c r="C26" i="1"/>
  <c r="G26" i="1"/>
  <c r="F26" i="1"/>
  <c r="E26" i="1"/>
  <c r="H390" i="13"/>
  <c r="E304" i="13"/>
  <c r="G316" i="13"/>
  <c r="E310" i="13"/>
  <c r="G322" i="13"/>
  <c r="G400" i="13"/>
  <c r="E412" i="13"/>
  <c r="H409" i="13"/>
  <c r="G403" i="13"/>
  <c r="E415" i="13"/>
  <c r="H332" i="13"/>
  <c r="G399" i="13"/>
  <c r="E411" i="13"/>
  <c r="G408" i="13"/>
  <c r="E420" i="13"/>
  <c r="H335" i="13"/>
  <c r="G404" i="13"/>
  <c r="E416" i="13"/>
  <c r="E306" i="13"/>
  <c r="G318" i="13"/>
  <c r="E305" i="13"/>
  <c r="G317" i="13"/>
  <c r="I38" i="12" l="1"/>
  <c r="E295" i="13"/>
  <c r="G307" i="13"/>
  <c r="G414" i="13"/>
  <c r="E426" i="13"/>
  <c r="H38" i="12"/>
  <c r="C41" i="14" s="1"/>
  <c r="L41" i="14" s="1"/>
  <c r="D41" i="14"/>
  <c r="H403" i="13"/>
  <c r="E292" i="13"/>
  <c r="G304" i="13"/>
  <c r="H320" i="13"/>
  <c r="H315" i="13"/>
  <c r="H421" i="13"/>
  <c r="H321" i="13"/>
  <c r="H405" i="13"/>
  <c r="E290" i="13"/>
  <c r="G302" i="13"/>
  <c r="M33" i="14"/>
  <c r="G26" i="5"/>
  <c r="H402" i="13"/>
  <c r="G39" i="12"/>
  <c r="E40" i="12"/>
  <c r="M37" i="14"/>
  <c r="G30" i="5"/>
  <c r="E296" i="13"/>
  <c r="G308" i="13"/>
  <c r="M34" i="14"/>
  <c r="G27" i="5"/>
  <c r="E293" i="13"/>
  <c r="G305" i="13"/>
  <c r="M30" i="14"/>
  <c r="G23" i="5"/>
  <c r="H407" i="13"/>
  <c r="H316" i="13"/>
  <c r="G433" i="13"/>
  <c r="I314" i="13" s="1"/>
  <c r="E445" i="13"/>
  <c r="E432" i="13"/>
  <c r="G420" i="13"/>
  <c r="E425" i="13"/>
  <c r="G413" i="13"/>
  <c r="H324" i="13"/>
  <c r="M38" i="14"/>
  <c r="G31" i="5"/>
  <c r="E289" i="13"/>
  <c r="G301" i="13"/>
  <c r="G419" i="13"/>
  <c r="E431" i="13"/>
  <c r="G411" i="13"/>
  <c r="E423" i="13"/>
  <c r="I399" i="13"/>
  <c r="H399" i="13"/>
  <c r="G418" i="13"/>
  <c r="E430" i="13"/>
  <c r="H401" i="13"/>
  <c r="E300" i="13"/>
  <c r="G312" i="13"/>
  <c r="M32" i="14"/>
  <c r="G25" i="5"/>
  <c r="G415" i="13"/>
  <c r="E427" i="13"/>
  <c r="E429" i="13"/>
  <c r="G417" i="13"/>
  <c r="H317" i="13"/>
  <c r="G410" i="13"/>
  <c r="E422" i="13"/>
  <c r="M31" i="14"/>
  <c r="G24" i="5"/>
  <c r="H318" i="13"/>
  <c r="H406" i="13"/>
  <c r="M36" i="14"/>
  <c r="G29" i="5"/>
  <c r="G25" i="12"/>
  <c r="E24" i="12"/>
  <c r="H323" i="13"/>
  <c r="H314" i="13"/>
  <c r="E291" i="13"/>
  <c r="G303" i="13"/>
  <c r="E297" i="13"/>
  <c r="G309" i="13"/>
  <c r="H408" i="13"/>
  <c r="H398" i="13"/>
  <c r="G412" i="13"/>
  <c r="E424" i="13"/>
  <c r="E294" i="13"/>
  <c r="G306" i="13"/>
  <c r="I400" i="13"/>
  <c r="H400" i="13"/>
  <c r="G416" i="13"/>
  <c r="E428" i="13"/>
  <c r="H322" i="13"/>
  <c r="H404" i="13"/>
  <c r="E298" i="13"/>
  <c r="G310" i="13"/>
  <c r="H313" i="13"/>
  <c r="H319" i="13"/>
  <c r="M35" i="14"/>
  <c r="G28" i="5"/>
  <c r="I26" i="12"/>
  <c r="D29" i="14" s="1"/>
  <c r="M29" i="14" s="1"/>
  <c r="H26" i="12"/>
  <c r="C29" i="14" s="1"/>
  <c r="L29" i="14" s="1"/>
  <c r="E299" i="13"/>
  <c r="G311" i="13"/>
  <c r="I402" i="13" l="1"/>
  <c r="I421" i="13"/>
  <c r="I324" i="13"/>
  <c r="I316" i="13"/>
  <c r="I404" i="13"/>
  <c r="I317" i="13"/>
  <c r="I319" i="13"/>
  <c r="I322" i="13"/>
  <c r="I406" i="13"/>
  <c r="I315" i="13"/>
  <c r="I540" i="13"/>
  <c r="I542" i="13"/>
  <c r="I545" i="13"/>
  <c r="I549" i="13"/>
  <c r="I547" i="13"/>
  <c r="I546" i="13"/>
  <c r="I538" i="13"/>
  <c r="I534" i="13"/>
  <c r="I536" i="13"/>
  <c r="I544" i="13"/>
  <c r="I548" i="13"/>
  <c r="I537" i="13"/>
  <c r="I543" i="13"/>
  <c r="I535" i="13"/>
  <c r="I541" i="13"/>
  <c r="I539" i="13"/>
  <c r="I533" i="13"/>
  <c r="I313" i="13"/>
  <c r="I398" i="13"/>
  <c r="I321" i="13"/>
  <c r="I403" i="13"/>
  <c r="I408" i="13"/>
  <c r="I323" i="13"/>
  <c r="I318" i="13"/>
  <c r="I401" i="13"/>
  <c r="I407" i="13"/>
  <c r="I308" i="13"/>
  <c r="H308" i="13"/>
  <c r="E286" i="13"/>
  <c r="G298" i="13"/>
  <c r="G429" i="13"/>
  <c r="E441" i="13"/>
  <c r="I419" i="13"/>
  <c r="H419" i="13"/>
  <c r="G425" i="13"/>
  <c r="E437" i="13"/>
  <c r="E284" i="13"/>
  <c r="G296" i="13"/>
  <c r="I310" i="13"/>
  <c r="H310" i="13"/>
  <c r="I417" i="13"/>
  <c r="H417" i="13"/>
  <c r="I413" i="13"/>
  <c r="H413" i="13"/>
  <c r="I306" i="13"/>
  <c r="H306" i="13"/>
  <c r="G430" i="13"/>
  <c r="E442" i="13"/>
  <c r="I301" i="13"/>
  <c r="H301" i="13"/>
  <c r="I302" i="13"/>
  <c r="H302" i="13"/>
  <c r="E285" i="13"/>
  <c r="G297" i="13"/>
  <c r="G424" i="13"/>
  <c r="E436" i="13"/>
  <c r="G422" i="13"/>
  <c r="E434" i="13"/>
  <c r="G445" i="13"/>
  <c r="E457" i="13"/>
  <c r="G40" i="12"/>
  <c r="E41" i="12"/>
  <c r="G426" i="13"/>
  <c r="E438" i="13"/>
  <c r="M41" i="14"/>
  <c r="G33" i="5"/>
  <c r="E282" i="13"/>
  <c r="G294" i="13"/>
  <c r="I25" i="12"/>
  <c r="D28" i="14" s="1"/>
  <c r="H25" i="12"/>
  <c r="C28" i="14" s="1"/>
  <c r="L28" i="14" s="1"/>
  <c r="I415" i="13"/>
  <c r="H415" i="13"/>
  <c r="I418" i="13"/>
  <c r="H418" i="13"/>
  <c r="E277" i="13"/>
  <c r="G289" i="13"/>
  <c r="G432" i="13"/>
  <c r="E444" i="13"/>
  <c r="E278" i="13"/>
  <c r="G290" i="13"/>
  <c r="I303" i="13"/>
  <c r="H303" i="13"/>
  <c r="I305" i="13"/>
  <c r="H305" i="13"/>
  <c r="I412" i="13"/>
  <c r="H412" i="13"/>
  <c r="E279" i="13"/>
  <c r="G291" i="13"/>
  <c r="I410" i="13"/>
  <c r="H410" i="13"/>
  <c r="H433" i="13"/>
  <c r="I361" i="13"/>
  <c r="I373" i="13"/>
  <c r="I358" i="13"/>
  <c r="I370" i="13"/>
  <c r="I372" i="13"/>
  <c r="I356" i="13"/>
  <c r="I360" i="13"/>
  <c r="I363" i="13"/>
  <c r="I385" i="13"/>
  <c r="I349" i="13"/>
  <c r="I362" i="13"/>
  <c r="I369" i="13"/>
  <c r="I368" i="13"/>
  <c r="I364" i="13"/>
  <c r="I351" i="13"/>
  <c r="I365" i="13"/>
  <c r="I371" i="13"/>
  <c r="I353" i="13"/>
  <c r="I357" i="13"/>
  <c r="I367" i="13"/>
  <c r="I355" i="13"/>
  <c r="I354" i="13"/>
  <c r="I350" i="13"/>
  <c r="I366" i="13"/>
  <c r="I352" i="13"/>
  <c r="I359" i="13"/>
  <c r="I337" i="13"/>
  <c r="I376" i="13"/>
  <c r="I343" i="13"/>
  <c r="I383" i="13"/>
  <c r="I345" i="13"/>
  <c r="I346" i="13"/>
  <c r="I344" i="13"/>
  <c r="I341" i="13"/>
  <c r="I380" i="13"/>
  <c r="I348" i="13"/>
  <c r="I379" i="13"/>
  <c r="I342" i="13"/>
  <c r="I384" i="13"/>
  <c r="I375" i="13"/>
  <c r="I381" i="13"/>
  <c r="I382" i="13"/>
  <c r="I377" i="13"/>
  <c r="I378" i="13"/>
  <c r="I338" i="13"/>
  <c r="I397" i="13"/>
  <c r="I339" i="13"/>
  <c r="I374" i="13"/>
  <c r="I347" i="13"/>
  <c r="I340" i="13"/>
  <c r="I325" i="13"/>
  <c r="I396" i="13"/>
  <c r="I391" i="13"/>
  <c r="I327" i="13"/>
  <c r="I332" i="13"/>
  <c r="I330" i="13"/>
  <c r="I387" i="13"/>
  <c r="I328" i="13"/>
  <c r="I334" i="13"/>
  <c r="I393" i="13"/>
  <c r="I386" i="13"/>
  <c r="I389" i="13"/>
  <c r="I392" i="13"/>
  <c r="I326" i="13"/>
  <c r="I395" i="13"/>
  <c r="I333" i="13"/>
  <c r="I409" i="13"/>
  <c r="I394" i="13"/>
  <c r="I388" i="13"/>
  <c r="I329" i="13"/>
  <c r="I336" i="13"/>
  <c r="I331" i="13"/>
  <c r="I390" i="13"/>
  <c r="I335" i="13"/>
  <c r="E281" i="13"/>
  <c r="G293" i="13"/>
  <c r="H39" i="12"/>
  <c r="C42" i="14" s="1"/>
  <c r="L42" i="14" s="1"/>
  <c r="I39" i="12"/>
  <c r="D42" i="14" s="1"/>
  <c r="I405" i="13"/>
  <c r="I320" i="13"/>
  <c r="I414" i="13"/>
  <c r="H414" i="13"/>
  <c r="G24" i="12"/>
  <c r="E23" i="12"/>
  <c r="I311" i="13"/>
  <c r="H311" i="13"/>
  <c r="G428" i="13"/>
  <c r="E440" i="13"/>
  <c r="I312" i="13"/>
  <c r="H312" i="13"/>
  <c r="G423" i="13"/>
  <c r="E435" i="13"/>
  <c r="I304" i="13"/>
  <c r="H304" i="13"/>
  <c r="I307" i="13"/>
  <c r="H307" i="13"/>
  <c r="G431" i="13"/>
  <c r="E443" i="13"/>
  <c r="I309" i="13"/>
  <c r="H309" i="13"/>
  <c r="G427" i="13"/>
  <c r="E439" i="13"/>
  <c r="I420" i="13"/>
  <c r="H420" i="13"/>
  <c r="E287" i="13"/>
  <c r="G299" i="13"/>
  <c r="I416" i="13"/>
  <c r="H416" i="13"/>
  <c r="E288" i="13"/>
  <c r="G300" i="13"/>
  <c r="I411" i="13"/>
  <c r="H411" i="13"/>
  <c r="E280" i="13"/>
  <c r="G292" i="13"/>
  <c r="E283" i="13"/>
  <c r="G295" i="13"/>
  <c r="M42" i="14" l="1"/>
  <c r="G34" i="5"/>
  <c r="I422" i="13"/>
  <c r="H422" i="13"/>
  <c r="G438" i="13"/>
  <c r="E450" i="13"/>
  <c r="G435" i="13"/>
  <c r="E447" i="13"/>
  <c r="E267" i="13"/>
  <c r="G279" i="13"/>
  <c r="E266" i="13"/>
  <c r="G278" i="13"/>
  <c r="H426" i="13"/>
  <c r="I426" i="13"/>
  <c r="H424" i="13"/>
  <c r="I424" i="13"/>
  <c r="H430" i="13"/>
  <c r="I430" i="13"/>
  <c r="H429" i="13"/>
  <c r="I429" i="13"/>
  <c r="H428" i="13"/>
  <c r="I428" i="13"/>
  <c r="I300" i="13"/>
  <c r="H300" i="13"/>
  <c r="I290" i="13"/>
  <c r="H290" i="13"/>
  <c r="E271" i="13"/>
  <c r="G283" i="13"/>
  <c r="H423" i="13"/>
  <c r="I423" i="13"/>
  <c r="E269" i="13"/>
  <c r="G281" i="13"/>
  <c r="G444" i="13"/>
  <c r="E456" i="13"/>
  <c r="E42" i="12"/>
  <c r="G41" i="12"/>
  <c r="I297" i="13"/>
  <c r="H297" i="13"/>
  <c r="I296" i="13"/>
  <c r="H296" i="13"/>
  <c r="I298" i="13"/>
  <c r="H298" i="13"/>
  <c r="G442" i="13"/>
  <c r="E454" i="13"/>
  <c r="G443" i="13"/>
  <c r="E455" i="13"/>
  <c r="H432" i="13"/>
  <c r="I432" i="13"/>
  <c r="M28" i="14"/>
  <c r="G22" i="5"/>
  <c r="H40" i="12"/>
  <c r="C43" i="14" s="1"/>
  <c r="I40" i="12"/>
  <c r="D43" i="14" s="1"/>
  <c r="E273" i="13"/>
  <c r="G285" i="13"/>
  <c r="E272" i="13"/>
  <c r="G284" i="13"/>
  <c r="E274" i="13"/>
  <c r="G286" i="13"/>
  <c r="G434" i="13"/>
  <c r="E446" i="13"/>
  <c r="E276" i="13"/>
  <c r="G288" i="13"/>
  <c r="G436" i="13"/>
  <c r="E448" i="13"/>
  <c r="G23" i="12"/>
  <c r="E22" i="12"/>
  <c r="I24" i="12"/>
  <c r="D27" i="14" s="1"/>
  <c r="H24" i="12"/>
  <c r="C27" i="14" s="1"/>
  <c r="L27" i="14" s="1"/>
  <c r="I299" i="13"/>
  <c r="H299" i="13"/>
  <c r="E268" i="13"/>
  <c r="G280" i="13"/>
  <c r="H431" i="13"/>
  <c r="I431" i="13"/>
  <c r="H289" i="13"/>
  <c r="I289" i="13"/>
  <c r="I294" i="13"/>
  <c r="H294" i="13"/>
  <c r="G457" i="13"/>
  <c r="E469" i="13"/>
  <c r="G437" i="13"/>
  <c r="E449" i="13"/>
  <c r="G439" i="13"/>
  <c r="E451" i="13"/>
  <c r="H427" i="13"/>
  <c r="I427" i="13"/>
  <c r="I291" i="13"/>
  <c r="H291" i="13"/>
  <c r="G441" i="13"/>
  <c r="E453" i="13"/>
  <c r="I295" i="13"/>
  <c r="H295" i="13"/>
  <c r="I293" i="13"/>
  <c r="H293" i="13"/>
  <c r="I292" i="13"/>
  <c r="H292" i="13"/>
  <c r="E275" i="13"/>
  <c r="G287" i="13"/>
  <c r="G440" i="13"/>
  <c r="E452" i="13"/>
  <c r="E265" i="13"/>
  <c r="G277" i="13"/>
  <c r="E270" i="13"/>
  <c r="G282" i="13"/>
  <c r="I445" i="13"/>
  <c r="H445" i="13"/>
  <c r="H425" i="13"/>
  <c r="I425" i="13"/>
  <c r="I434" i="13" l="1"/>
  <c r="G448" i="13"/>
  <c r="E460" i="13"/>
  <c r="G447" i="13"/>
  <c r="E459" i="13"/>
  <c r="E258" i="13"/>
  <c r="G270" i="13"/>
  <c r="I457" i="13"/>
  <c r="H457" i="13"/>
  <c r="E256" i="13"/>
  <c r="G268" i="13"/>
  <c r="I436" i="13"/>
  <c r="H436" i="13"/>
  <c r="E260" i="13"/>
  <c r="G272" i="13"/>
  <c r="E257" i="13"/>
  <c r="G269" i="13"/>
  <c r="I435" i="13"/>
  <c r="H435" i="13"/>
  <c r="H277" i="13"/>
  <c r="I277" i="13"/>
  <c r="I285" i="13"/>
  <c r="H285" i="13"/>
  <c r="E264" i="13"/>
  <c r="G276" i="13"/>
  <c r="E261" i="13"/>
  <c r="G273" i="13"/>
  <c r="I443" i="13"/>
  <c r="H443" i="13"/>
  <c r="I438" i="13"/>
  <c r="H438" i="13"/>
  <c r="I284" i="13"/>
  <c r="H284" i="13"/>
  <c r="M43" i="14"/>
  <c r="G35" i="5"/>
  <c r="G454" i="13"/>
  <c r="E466" i="13"/>
  <c r="H41" i="12"/>
  <c r="C44" i="14" s="1"/>
  <c r="I41" i="12"/>
  <c r="D44" i="14" s="1"/>
  <c r="I283" i="13"/>
  <c r="H283" i="13"/>
  <c r="H278" i="13"/>
  <c r="I278" i="13"/>
  <c r="I282" i="13"/>
  <c r="H282" i="13"/>
  <c r="I280" i="13"/>
  <c r="H280" i="13"/>
  <c r="H281" i="13"/>
  <c r="I281" i="13"/>
  <c r="I288" i="13"/>
  <c r="H288" i="13"/>
  <c r="G450" i="13"/>
  <c r="E462" i="13"/>
  <c r="G452" i="13"/>
  <c r="E464" i="13"/>
  <c r="I440" i="13"/>
  <c r="H440" i="13"/>
  <c r="I439" i="13"/>
  <c r="H439" i="13"/>
  <c r="M27" i="14"/>
  <c r="G21" i="5"/>
  <c r="H434" i="13"/>
  <c r="I442" i="13"/>
  <c r="H442" i="13"/>
  <c r="E43" i="12"/>
  <c r="G42" i="12"/>
  <c r="E259" i="13"/>
  <c r="G271" i="13"/>
  <c r="E254" i="13"/>
  <c r="G266" i="13"/>
  <c r="G453" i="13"/>
  <c r="E465" i="13"/>
  <c r="G22" i="12"/>
  <c r="E21" i="12"/>
  <c r="I286" i="13"/>
  <c r="H286" i="13"/>
  <c r="G456" i="13"/>
  <c r="E468" i="13"/>
  <c r="I279" i="13"/>
  <c r="H279" i="13"/>
  <c r="G469" i="13"/>
  <c r="E481" i="13"/>
  <c r="G455" i="13"/>
  <c r="E467" i="13"/>
  <c r="E253" i="13"/>
  <c r="G265" i="13"/>
  <c r="G451" i="13"/>
  <c r="E463" i="13"/>
  <c r="G446" i="13"/>
  <c r="E458" i="13"/>
  <c r="I287" i="13"/>
  <c r="H287" i="13"/>
  <c r="G449" i="13"/>
  <c r="E461" i="13"/>
  <c r="E263" i="13"/>
  <c r="G275" i="13"/>
  <c r="I441" i="13"/>
  <c r="H441" i="13"/>
  <c r="I437" i="13"/>
  <c r="H437" i="13"/>
  <c r="H23" i="12"/>
  <c r="C26" i="14" s="1"/>
  <c r="L26" i="14" s="1"/>
  <c r="I23" i="12"/>
  <c r="D26" i="14" s="1"/>
  <c r="E262" i="13"/>
  <c r="G274" i="13"/>
  <c r="I444" i="13"/>
  <c r="H444" i="13"/>
  <c r="E255" i="13"/>
  <c r="G267" i="13"/>
  <c r="E250" i="13" l="1"/>
  <c r="G262" i="13"/>
  <c r="E251" i="13"/>
  <c r="G263" i="13"/>
  <c r="I451" i="13"/>
  <c r="H451" i="13"/>
  <c r="I453" i="13"/>
  <c r="H453" i="13"/>
  <c r="E252" i="13"/>
  <c r="G264" i="13"/>
  <c r="E245" i="13"/>
  <c r="G257" i="13"/>
  <c r="I274" i="13"/>
  <c r="H274" i="13"/>
  <c r="G465" i="13"/>
  <c r="E477" i="13"/>
  <c r="I276" i="13"/>
  <c r="H276" i="13"/>
  <c r="I266" i="13"/>
  <c r="H266" i="13"/>
  <c r="E242" i="13"/>
  <c r="G254" i="13"/>
  <c r="E248" i="13"/>
  <c r="G260" i="13"/>
  <c r="E246" i="13"/>
  <c r="G258" i="13"/>
  <c r="M26" i="14"/>
  <c r="G20" i="5"/>
  <c r="E480" i="13"/>
  <c r="G468" i="13"/>
  <c r="E476" i="13"/>
  <c r="G464" i="13"/>
  <c r="I272" i="13"/>
  <c r="H272" i="13"/>
  <c r="I449" i="13"/>
  <c r="H449" i="13"/>
  <c r="I267" i="13"/>
  <c r="H267" i="13"/>
  <c r="G467" i="13"/>
  <c r="E479" i="13"/>
  <c r="I271" i="13"/>
  <c r="H271" i="13"/>
  <c r="G462" i="13"/>
  <c r="E474" i="13"/>
  <c r="G466" i="13"/>
  <c r="E478" i="13"/>
  <c r="G459" i="13"/>
  <c r="E471" i="13"/>
  <c r="I275" i="13"/>
  <c r="H275" i="13"/>
  <c r="M44" i="14"/>
  <c r="G36" i="5"/>
  <c r="I270" i="13"/>
  <c r="H270" i="13"/>
  <c r="G253" i="13"/>
  <c r="E241" i="13"/>
  <c r="I452" i="13"/>
  <c r="H452" i="13"/>
  <c r="I455" i="13"/>
  <c r="H455" i="13"/>
  <c r="E247" i="13"/>
  <c r="G259" i="13"/>
  <c r="I450" i="13"/>
  <c r="H450" i="13"/>
  <c r="I454" i="13"/>
  <c r="H454" i="13"/>
  <c r="I447" i="13"/>
  <c r="H447" i="13"/>
  <c r="G463" i="13"/>
  <c r="E475" i="13"/>
  <c r="G461" i="13"/>
  <c r="E473" i="13"/>
  <c r="E243" i="13"/>
  <c r="G255" i="13"/>
  <c r="G458" i="13"/>
  <c r="E470" i="13"/>
  <c r="E493" i="13"/>
  <c r="G481" i="13"/>
  <c r="G21" i="12"/>
  <c r="E20" i="12"/>
  <c r="H42" i="12"/>
  <c r="C45" i="14" s="1"/>
  <c r="I42" i="12"/>
  <c r="D45" i="14" s="1"/>
  <c r="M45" i="14" s="1"/>
  <c r="H273" i="13"/>
  <c r="I273" i="13"/>
  <c r="I268" i="13"/>
  <c r="H268" i="13"/>
  <c r="G460" i="13"/>
  <c r="E472" i="13"/>
  <c r="H269" i="13"/>
  <c r="I269" i="13"/>
  <c r="I265" i="13"/>
  <c r="H265" i="13"/>
  <c r="I456" i="13"/>
  <c r="H456" i="13"/>
  <c r="I446" i="13"/>
  <c r="H446" i="13"/>
  <c r="I469" i="13"/>
  <c r="H469" i="13"/>
  <c r="I22" i="12"/>
  <c r="D25" i="14" s="1"/>
  <c r="H22" i="12"/>
  <c r="C25" i="14" s="1"/>
  <c r="L25" i="14" s="1"/>
  <c r="E44" i="12"/>
  <c r="G43" i="12"/>
  <c r="E249" i="13"/>
  <c r="G261" i="13"/>
  <c r="E244" i="13"/>
  <c r="G256" i="13"/>
  <c r="I448" i="13"/>
  <c r="H448" i="13"/>
  <c r="J31" i="12" l="1"/>
  <c r="E34" i="14" s="1"/>
  <c r="N34" i="14" s="1"/>
  <c r="J30" i="12"/>
  <c r="E33" i="14" s="1"/>
  <c r="N33" i="14" s="1"/>
  <c r="J46" i="12"/>
  <c r="E49" i="14" s="1"/>
  <c r="N49" i="14" s="1"/>
  <c r="J32" i="12"/>
  <c r="E35" i="14" s="1"/>
  <c r="N35" i="14" s="1"/>
  <c r="J29" i="12"/>
  <c r="E32" i="14" s="1"/>
  <c r="N32" i="14" s="1"/>
  <c r="J35" i="12"/>
  <c r="E38" i="14" s="1"/>
  <c r="N38" i="14" s="1"/>
  <c r="J33" i="12"/>
  <c r="E36" i="14" s="1"/>
  <c r="N36" i="14" s="1"/>
  <c r="J34" i="12"/>
  <c r="E37" i="14" s="1"/>
  <c r="N37" i="14" s="1"/>
  <c r="J28" i="12"/>
  <c r="E31" i="14" s="1"/>
  <c r="N31" i="14" s="1"/>
  <c r="J36" i="12"/>
  <c r="E39" i="14" s="1"/>
  <c r="N39" i="14" s="1"/>
  <c r="J27" i="12"/>
  <c r="E30" i="14" s="1"/>
  <c r="N30" i="14" s="1"/>
  <c r="J37" i="12"/>
  <c r="E40" i="14" s="1"/>
  <c r="N40" i="14" s="1"/>
  <c r="J38" i="12"/>
  <c r="E41" i="14" s="1"/>
  <c r="N41" i="14" s="1"/>
  <c r="J26" i="12"/>
  <c r="E29" i="14" s="1"/>
  <c r="N29" i="14" s="1"/>
  <c r="J39" i="12"/>
  <c r="E42" i="14" s="1"/>
  <c r="N42" i="14" s="1"/>
  <c r="J25" i="12"/>
  <c r="E28" i="14" s="1"/>
  <c r="N28" i="14" s="1"/>
  <c r="J40" i="12"/>
  <c r="E43" i="14" s="1"/>
  <c r="N43" i="14" s="1"/>
  <c r="J24" i="12"/>
  <c r="E27" i="14" s="1"/>
  <c r="N27" i="14" s="1"/>
  <c r="J23" i="12"/>
  <c r="E26" i="14" s="1"/>
  <c r="N26" i="14" s="1"/>
  <c r="J41" i="12"/>
  <c r="E44" i="14" s="1"/>
  <c r="N44" i="14" s="1"/>
  <c r="J42" i="12"/>
  <c r="E45" i="14" s="1"/>
  <c r="N45" i="14" s="1"/>
  <c r="J21" i="12"/>
  <c r="E24" i="14" s="1"/>
  <c r="N24" i="14" s="1"/>
  <c r="I21" i="12"/>
  <c r="J22" i="12"/>
  <c r="E25" i="14" s="1"/>
  <c r="N25" i="14" s="1"/>
  <c r="G20" i="12"/>
  <c r="J20" i="12" s="1"/>
  <c r="E23" i="14" s="1"/>
  <c r="N23" i="14" s="1"/>
  <c r="E19" i="12"/>
  <c r="I464" i="13"/>
  <c r="H464" i="13"/>
  <c r="I459" i="13"/>
  <c r="H459" i="13"/>
  <c r="I465" i="13"/>
  <c r="H465" i="13"/>
  <c r="I468" i="13"/>
  <c r="H468" i="13"/>
  <c r="I254" i="13"/>
  <c r="H254" i="13"/>
  <c r="G473" i="13"/>
  <c r="E485" i="13"/>
  <c r="D24" i="14"/>
  <c r="H21" i="12"/>
  <c r="C24" i="14" s="1"/>
  <c r="L24" i="14" s="1"/>
  <c r="E505" i="13"/>
  <c r="G493" i="13"/>
  <c r="E235" i="13"/>
  <c r="G247" i="13"/>
  <c r="I466" i="13"/>
  <c r="H466" i="13"/>
  <c r="G480" i="13"/>
  <c r="E492" i="13"/>
  <c r="E230" i="13"/>
  <c r="G242" i="13"/>
  <c r="I261" i="13"/>
  <c r="H261" i="13"/>
  <c r="I460" i="13"/>
  <c r="H460" i="13"/>
  <c r="I253" i="13"/>
  <c r="H253" i="13"/>
  <c r="I467" i="13"/>
  <c r="H467" i="13"/>
  <c r="H43" i="12"/>
  <c r="C46" i="14" s="1"/>
  <c r="I43" i="12"/>
  <c r="D46" i="14" s="1"/>
  <c r="M46" i="14" s="1"/>
  <c r="G478" i="13"/>
  <c r="E490" i="13"/>
  <c r="I463" i="13"/>
  <c r="H463" i="13"/>
  <c r="G470" i="13"/>
  <c r="E482" i="13"/>
  <c r="G474" i="13"/>
  <c r="E486" i="13"/>
  <c r="I257" i="13"/>
  <c r="H257" i="13"/>
  <c r="I263" i="13"/>
  <c r="H263" i="13"/>
  <c r="G241" i="13"/>
  <c r="E229" i="13"/>
  <c r="G477" i="13"/>
  <c r="E489" i="13"/>
  <c r="I461" i="13"/>
  <c r="H461" i="13"/>
  <c r="G248" i="13"/>
  <c r="E236" i="13"/>
  <c r="I259" i="13"/>
  <c r="H259" i="13"/>
  <c r="M25" i="14"/>
  <c r="G19" i="5"/>
  <c r="I458" i="13"/>
  <c r="H458" i="13"/>
  <c r="I462" i="13"/>
  <c r="H462" i="13"/>
  <c r="G245" i="13"/>
  <c r="E233" i="13"/>
  <c r="E239" i="13"/>
  <c r="G251" i="13"/>
  <c r="G471" i="13"/>
  <c r="E483" i="13"/>
  <c r="I260" i="13"/>
  <c r="H260" i="13"/>
  <c r="I481" i="13"/>
  <c r="H481" i="13"/>
  <c r="I255" i="13"/>
  <c r="H255" i="13"/>
  <c r="I258" i="13"/>
  <c r="H258" i="13"/>
  <c r="H264" i="13"/>
  <c r="I264" i="13"/>
  <c r="I262" i="13"/>
  <c r="H262" i="13"/>
  <c r="E484" i="13"/>
  <c r="G472" i="13"/>
  <c r="E491" i="13"/>
  <c r="G479" i="13"/>
  <c r="G249" i="13"/>
  <c r="E237" i="13"/>
  <c r="G476" i="13"/>
  <c r="E488" i="13"/>
  <c r="G475" i="13"/>
  <c r="E487" i="13"/>
  <c r="G44" i="12"/>
  <c r="J44" i="12" s="1"/>
  <c r="E47" i="14" s="1"/>
  <c r="N47" i="14" s="1"/>
  <c r="E45" i="12"/>
  <c r="G45" i="12" s="1"/>
  <c r="J45" i="12" s="1"/>
  <c r="E48" i="14" s="1"/>
  <c r="N48" i="14" s="1"/>
  <c r="H256" i="13"/>
  <c r="I256" i="13"/>
  <c r="G244" i="13"/>
  <c r="E232" i="13"/>
  <c r="E231" i="13"/>
  <c r="G243" i="13"/>
  <c r="G246" i="13"/>
  <c r="E234" i="13"/>
  <c r="G252" i="13"/>
  <c r="E240" i="13"/>
  <c r="E238" i="13"/>
  <c r="G250" i="13"/>
  <c r="E504" i="13" l="1"/>
  <c r="G492" i="13"/>
  <c r="E222" i="13"/>
  <c r="G234" i="13"/>
  <c r="I479" i="13"/>
  <c r="H479" i="13"/>
  <c r="G483" i="13"/>
  <c r="E495" i="13"/>
  <c r="G490" i="13"/>
  <c r="J490" i="13" s="1"/>
  <c r="E502" i="13"/>
  <c r="G485" i="13"/>
  <c r="E497" i="13"/>
  <c r="I478" i="13"/>
  <c r="H478" i="13"/>
  <c r="I473" i="13"/>
  <c r="H473" i="13"/>
  <c r="G237" i="13"/>
  <c r="J237" i="13" s="1"/>
  <c r="E225" i="13"/>
  <c r="G236" i="13"/>
  <c r="J236" i="13" s="1"/>
  <c r="E224" i="13"/>
  <c r="I252" i="13"/>
  <c r="H252" i="13"/>
  <c r="I480" i="13"/>
  <c r="H480" i="13"/>
  <c r="I246" i="13"/>
  <c r="H246" i="13"/>
  <c r="G486" i="13"/>
  <c r="J486" i="13" s="1"/>
  <c r="E498" i="13"/>
  <c r="I247" i="13"/>
  <c r="H247" i="13"/>
  <c r="I249" i="13"/>
  <c r="H249" i="13"/>
  <c r="H45" i="12"/>
  <c r="C48" i="14" s="1"/>
  <c r="I45" i="12"/>
  <c r="D48" i="14" s="1"/>
  <c r="G484" i="13"/>
  <c r="J484" i="13" s="1"/>
  <c r="E496" i="13"/>
  <c r="G239" i="13"/>
  <c r="J239" i="13" s="1"/>
  <c r="E227" i="13"/>
  <c r="I477" i="13"/>
  <c r="H477" i="13"/>
  <c r="I474" i="13"/>
  <c r="H474" i="13"/>
  <c r="E223" i="13"/>
  <c r="G235" i="13"/>
  <c r="G240" i="13"/>
  <c r="J240" i="13" s="1"/>
  <c r="E228" i="13"/>
  <c r="M24" i="14"/>
  <c r="G18" i="5"/>
  <c r="H44" i="12"/>
  <c r="C47" i="14" s="1"/>
  <c r="I44" i="12"/>
  <c r="D47" i="14" s="1"/>
  <c r="M47" i="14" s="1"/>
  <c r="E499" i="13"/>
  <c r="G487" i="13"/>
  <c r="I472" i="13"/>
  <c r="H472" i="13"/>
  <c r="I251" i="13"/>
  <c r="H251" i="13"/>
  <c r="E501" i="13"/>
  <c r="G489" i="13"/>
  <c r="J489" i="13" s="1"/>
  <c r="G231" i="13"/>
  <c r="J231" i="13" s="1"/>
  <c r="E219" i="13"/>
  <c r="I250" i="13"/>
  <c r="H250" i="13"/>
  <c r="G232" i="13"/>
  <c r="J232" i="13" s="1"/>
  <c r="E220" i="13"/>
  <c r="G488" i="13"/>
  <c r="J488" i="13" s="1"/>
  <c r="E500" i="13"/>
  <c r="G233" i="13"/>
  <c r="J233" i="13" s="1"/>
  <c r="E221" i="13"/>
  <c r="E217" i="13"/>
  <c r="G229" i="13"/>
  <c r="G482" i="13"/>
  <c r="J482" i="13" s="1"/>
  <c r="E494" i="13"/>
  <c r="I242" i="13"/>
  <c r="H242" i="13"/>
  <c r="I493" i="13"/>
  <c r="H493" i="13"/>
  <c r="G19" i="12"/>
  <c r="J19" i="12" s="1"/>
  <c r="E22" i="14" s="1"/>
  <c r="E18" i="12"/>
  <c r="H248" i="13"/>
  <c r="I248" i="13"/>
  <c r="G491" i="13"/>
  <c r="J491" i="13" s="1"/>
  <c r="E503" i="13"/>
  <c r="I471" i="13"/>
  <c r="H471" i="13"/>
  <c r="I243" i="13"/>
  <c r="H243" i="13"/>
  <c r="I475" i="13"/>
  <c r="H475" i="13"/>
  <c r="E226" i="13"/>
  <c r="G238" i="13"/>
  <c r="J238" i="13" s="1"/>
  <c r="I244" i="13"/>
  <c r="H244" i="13"/>
  <c r="I476" i="13"/>
  <c r="H476" i="13"/>
  <c r="I245" i="13"/>
  <c r="H245" i="13"/>
  <c r="I241" i="13"/>
  <c r="H241" i="13"/>
  <c r="I470" i="13"/>
  <c r="H470" i="13"/>
  <c r="E218" i="13"/>
  <c r="G230" i="13"/>
  <c r="E517" i="13"/>
  <c r="G505" i="13"/>
  <c r="H20" i="12"/>
  <c r="C23" i="14" s="1"/>
  <c r="L23" i="14" s="1"/>
  <c r="I20" i="12"/>
  <c r="D23" i="14" s="1"/>
  <c r="M23" i="14" s="1"/>
  <c r="J361" i="13" l="1"/>
  <c r="J538" i="13"/>
  <c r="J534" i="13"/>
  <c r="J540" i="13"/>
  <c r="J543" i="13"/>
  <c r="J544" i="13"/>
  <c r="J541" i="13"/>
  <c r="J542" i="13"/>
  <c r="J539" i="13"/>
  <c r="J548" i="13"/>
  <c r="J352" i="13"/>
  <c r="J533" i="13"/>
  <c r="J363" i="13"/>
  <c r="J356" i="13"/>
  <c r="J350" i="13"/>
  <c r="J351" i="13"/>
  <c r="J358" i="13"/>
  <c r="J385" i="13"/>
  <c r="J349" i="13"/>
  <c r="J365" i="13"/>
  <c r="J367" i="13"/>
  <c r="J355" i="13"/>
  <c r="J364" i="13"/>
  <c r="J362" i="13"/>
  <c r="J371" i="13"/>
  <c r="J546" i="13"/>
  <c r="J354" i="13"/>
  <c r="J357" i="13"/>
  <c r="J359" i="13"/>
  <c r="J353" i="13"/>
  <c r="J372" i="13"/>
  <c r="J536" i="13"/>
  <c r="J537" i="13"/>
  <c r="J373" i="13"/>
  <c r="J545" i="13"/>
  <c r="J535" i="13"/>
  <c r="J368" i="13"/>
  <c r="J370" i="13"/>
  <c r="J366" i="13"/>
  <c r="J547" i="13"/>
  <c r="J360" i="13"/>
  <c r="J369" i="13"/>
  <c r="J549" i="13"/>
  <c r="J375" i="13"/>
  <c r="J381" i="13"/>
  <c r="J374" i="13"/>
  <c r="J378" i="13"/>
  <c r="J337" i="13"/>
  <c r="J384" i="13"/>
  <c r="J344" i="13"/>
  <c r="J341" i="13"/>
  <c r="J348" i="13"/>
  <c r="J346" i="13"/>
  <c r="J342" i="13"/>
  <c r="J339" i="13"/>
  <c r="J340" i="13"/>
  <c r="J347" i="13"/>
  <c r="J383" i="13"/>
  <c r="J380" i="13"/>
  <c r="J345" i="13"/>
  <c r="J379" i="13"/>
  <c r="J397" i="13"/>
  <c r="J343" i="13"/>
  <c r="J382" i="13"/>
  <c r="J377" i="13"/>
  <c r="J338" i="13"/>
  <c r="J376" i="13"/>
  <c r="J393" i="13"/>
  <c r="J336" i="13"/>
  <c r="J396" i="13"/>
  <c r="J326" i="13"/>
  <c r="J390" i="13"/>
  <c r="J333" i="13"/>
  <c r="J328" i="13"/>
  <c r="J386" i="13"/>
  <c r="J394" i="13"/>
  <c r="J334" i="13"/>
  <c r="J387" i="13"/>
  <c r="J392" i="13"/>
  <c r="J325" i="13"/>
  <c r="J327" i="13"/>
  <c r="J331" i="13"/>
  <c r="J330" i="13"/>
  <c r="J332" i="13"/>
  <c r="J395" i="13"/>
  <c r="J335" i="13"/>
  <c r="J389" i="13"/>
  <c r="J391" i="13"/>
  <c r="J409" i="13"/>
  <c r="J329" i="13"/>
  <c r="J388" i="13"/>
  <c r="J320" i="13"/>
  <c r="J421" i="13"/>
  <c r="J405" i="13"/>
  <c r="J322" i="13"/>
  <c r="J317" i="13"/>
  <c r="J321" i="13"/>
  <c r="J318" i="13"/>
  <c r="J319" i="13"/>
  <c r="J323" i="13"/>
  <c r="J408" i="13"/>
  <c r="J313" i="13"/>
  <c r="J314" i="13"/>
  <c r="J407" i="13"/>
  <c r="J406" i="13"/>
  <c r="J399" i="13"/>
  <c r="J403" i="13"/>
  <c r="J400" i="13"/>
  <c r="J398" i="13"/>
  <c r="J401" i="13"/>
  <c r="J315" i="13"/>
  <c r="J402" i="13"/>
  <c r="J404" i="13"/>
  <c r="J324" i="13"/>
  <c r="J316" i="13"/>
  <c r="J306" i="13"/>
  <c r="J411" i="13"/>
  <c r="J417" i="13"/>
  <c r="J412" i="13"/>
  <c r="J410" i="13"/>
  <c r="J419" i="13"/>
  <c r="J302" i="13"/>
  <c r="J311" i="13"/>
  <c r="J416" i="13"/>
  <c r="J308" i="13"/>
  <c r="J304" i="13"/>
  <c r="J301" i="13"/>
  <c r="J414" i="13"/>
  <c r="J420" i="13"/>
  <c r="J418" i="13"/>
  <c r="J309" i="13"/>
  <c r="J413" i="13"/>
  <c r="J310" i="13"/>
  <c r="J305" i="13"/>
  <c r="J303" i="13"/>
  <c r="J307" i="13"/>
  <c r="J415" i="13"/>
  <c r="J312" i="13"/>
  <c r="J433" i="13"/>
  <c r="J431" i="13"/>
  <c r="J292" i="13"/>
  <c r="J424" i="13"/>
  <c r="J432" i="13"/>
  <c r="J289" i="13"/>
  <c r="J294" i="13"/>
  <c r="J430" i="13"/>
  <c r="J445" i="13"/>
  <c r="J428" i="13"/>
  <c r="J429" i="13"/>
  <c r="J425" i="13"/>
  <c r="J300" i="13"/>
  <c r="J297" i="13"/>
  <c r="J427" i="13"/>
  <c r="J296" i="13"/>
  <c r="J422" i="13"/>
  <c r="J295" i="13"/>
  <c r="J298" i="13"/>
  <c r="J291" i="13"/>
  <c r="J293" i="13"/>
  <c r="J423" i="13"/>
  <c r="J290" i="13"/>
  <c r="J426" i="13"/>
  <c r="J299" i="13"/>
  <c r="J288" i="13"/>
  <c r="J439" i="13"/>
  <c r="J457" i="13"/>
  <c r="J285" i="13"/>
  <c r="J286" i="13"/>
  <c r="J444" i="13"/>
  <c r="J436" i="13"/>
  <c r="J443" i="13"/>
  <c r="J279" i="13"/>
  <c r="J277" i="13"/>
  <c r="J435" i="13"/>
  <c r="J438" i="13"/>
  <c r="J434" i="13"/>
  <c r="J282" i="13"/>
  <c r="J280" i="13"/>
  <c r="J283" i="13"/>
  <c r="J287" i="13"/>
  <c r="J284" i="13"/>
  <c r="J278" i="13"/>
  <c r="J441" i="13"/>
  <c r="J281" i="13"/>
  <c r="J442" i="13"/>
  <c r="J437" i="13"/>
  <c r="J440" i="13"/>
  <c r="J451" i="13"/>
  <c r="J450" i="13"/>
  <c r="J273" i="13"/>
  <c r="J275" i="13"/>
  <c r="J449" i="13"/>
  <c r="J454" i="13"/>
  <c r="J268" i="13"/>
  <c r="J270" i="13"/>
  <c r="J456" i="13"/>
  <c r="J447" i="13"/>
  <c r="J446" i="13"/>
  <c r="J453" i="13"/>
  <c r="J272" i="13"/>
  <c r="J469" i="13"/>
  <c r="J265" i="13"/>
  <c r="J455" i="13"/>
  <c r="J452" i="13"/>
  <c r="J276" i="13"/>
  <c r="J267" i="13"/>
  <c r="J448" i="13"/>
  <c r="J269" i="13"/>
  <c r="J271" i="13"/>
  <c r="J266" i="13"/>
  <c r="J274" i="13"/>
  <c r="J257" i="13"/>
  <c r="J464" i="13"/>
  <c r="J259" i="13"/>
  <c r="J253" i="13"/>
  <c r="J263" i="13"/>
  <c r="J481" i="13"/>
  <c r="J260" i="13"/>
  <c r="J461" i="13"/>
  <c r="J462" i="13"/>
  <c r="J458" i="13"/>
  <c r="J460" i="13"/>
  <c r="J468" i="13"/>
  <c r="J258" i="13"/>
  <c r="J459" i="13"/>
  <c r="J463" i="13"/>
  <c r="J255" i="13"/>
  <c r="J465" i="13"/>
  <c r="J466" i="13"/>
  <c r="J254" i="13"/>
  <c r="J264" i="13"/>
  <c r="J256" i="13"/>
  <c r="J467" i="13"/>
  <c r="J262" i="13"/>
  <c r="J261" i="13"/>
  <c r="J245" i="13"/>
  <c r="J474" i="13"/>
  <c r="J241" i="13"/>
  <c r="J483" i="13"/>
  <c r="J493" i="13"/>
  <c r="J477" i="13"/>
  <c r="J480" i="13"/>
  <c r="J230" i="13"/>
  <c r="J229" i="13"/>
  <c r="J242" i="13"/>
  <c r="J251" i="13"/>
  <c r="J248" i="13"/>
  <c r="J250" i="13"/>
  <c r="J472" i="13"/>
  <c r="J249" i="13"/>
  <c r="J487" i="13"/>
  <c r="J235" i="13"/>
  <c r="J234" i="13"/>
  <c r="J475" i="13"/>
  <c r="J243" i="13"/>
  <c r="J252" i="13"/>
  <c r="J485" i="13"/>
  <c r="J473" i="13"/>
  <c r="J246" i="13"/>
  <c r="J470" i="13"/>
  <c r="J492" i="13"/>
  <c r="J478" i="13"/>
  <c r="J247" i="13"/>
  <c r="J476" i="13"/>
  <c r="J471" i="13"/>
  <c r="J479" i="13"/>
  <c r="J244" i="13"/>
  <c r="E513" i="13"/>
  <c r="G501" i="13"/>
  <c r="J501" i="13" s="1"/>
  <c r="G494" i="13"/>
  <c r="J494" i="13" s="1"/>
  <c r="E506" i="13"/>
  <c r="I483" i="13"/>
  <c r="H483" i="13"/>
  <c r="I505" i="13"/>
  <c r="H505" i="13"/>
  <c r="G220" i="13"/>
  <c r="J220" i="13" s="1"/>
  <c r="E208" i="13"/>
  <c r="G219" i="13"/>
  <c r="J219" i="13" s="1"/>
  <c r="G517" i="13"/>
  <c r="J517" i="13" s="1"/>
  <c r="E529" i="13"/>
  <c r="G529" i="13" s="1"/>
  <c r="J529" i="13" s="1"/>
  <c r="I482" i="13"/>
  <c r="H482" i="13"/>
  <c r="E205" i="13"/>
  <c r="G216" i="13"/>
  <c r="J216" i="13" s="1"/>
  <c r="H240" i="13"/>
  <c r="I240" i="13"/>
  <c r="I239" i="13"/>
  <c r="H239" i="13"/>
  <c r="E214" i="13"/>
  <c r="G226" i="13"/>
  <c r="J226" i="13" s="1"/>
  <c r="I488" i="13"/>
  <c r="H488" i="13"/>
  <c r="E507" i="13"/>
  <c r="G495" i="13"/>
  <c r="J495" i="13" s="1"/>
  <c r="H232" i="13"/>
  <c r="I232" i="13"/>
  <c r="I230" i="13"/>
  <c r="H230" i="13"/>
  <c r="G18" i="12"/>
  <c r="J18" i="12" s="1"/>
  <c r="E21" i="14" s="1"/>
  <c r="E17" i="12"/>
  <c r="G227" i="13"/>
  <c r="J227" i="13" s="1"/>
  <c r="E215" i="13"/>
  <c r="E206" i="13"/>
  <c r="G217" i="13"/>
  <c r="J217" i="13" s="1"/>
  <c r="H19" i="12"/>
  <c r="C22" i="14" s="1"/>
  <c r="L22" i="14" s="1"/>
  <c r="I19" i="12"/>
  <c r="D22" i="14" s="1"/>
  <c r="E209" i="13"/>
  <c r="G221" i="13"/>
  <c r="J221" i="13" s="1"/>
  <c r="E207" i="13"/>
  <c r="G218" i="13"/>
  <c r="J218" i="13" s="1"/>
  <c r="I487" i="13"/>
  <c r="H487" i="13"/>
  <c r="I235" i="13"/>
  <c r="H235" i="13"/>
  <c r="G496" i="13"/>
  <c r="J496" i="13" s="1"/>
  <c r="E508" i="13"/>
  <c r="G498" i="13"/>
  <c r="J498" i="13" s="1"/>
  <c r="E510" i="13"/>
  <c r="G224" i="13"/>
  <c r="J224" i="13" s="1"/>
  <c r="E212" i="13"/>
  <c r="E509" i="13"/>
  <c r="G497" i="13"/>
  <c r="J497" i="13" s="1"/>
  <c r="I234" i="13"/>
  <c r="H234" i="13"/>
  <c r="I491" i="13"/>
  <c r="H491" i="13"/>
  <c r="I229" i="13"/>
  <c r="H229" i="13"/>
  <c r="G228" i="13"/>
  <c r="J228" i="13" s="1"/>
  <c r="E216" i="13"/>
  <c r="I233" i="13"/>
  <c r="H233" i="13"/>
  <c r="H231" i="13"/>
  <c r="I231" i="13"/>
  <c r="E511" i="13"/>
  <c r="G499" i="13"/>
  <c r="J499" i="13" s="1"/>
  <c r="G223" i="13"/>
  <c r="J223" i="13" s="1"/>
  <c r="E211" i="13"/>
  <c r="E199" i="13" s="1"/>
  <c r="I484" i="13"/>
  <c r="H484" i="13"/>
  <c r="I486" i="13"/>
  <c r="H486" i="13"/>
  <c r="H236" i="13"/>
  <c r="I236" i="13"/>
  <c r="I485" i="13"/>
  <c r="H485" i="13"/>
  <c r="E210" i="13"/>
  <c r="G222" i="13"/>
  <c r="J222" i="13" s="1"/>
  <c r="I238" i="13"/>
  <c r="H238" i="13"/>
  <c r="E515" i="13"/>
  <c r="G503" i="13"/>
  <c r="J503" i="13" s="1"/>
  <c r="G500" i="13"/>
  <c r="J500" i="13" s="1"/>
  <c r="E512" i="13"/>
  <c r="I489" i="13"/>
  <c r="H489" i="13"/>
  <c r="E213" i="13"/>
  <c r="G225" i="13"/>
  <c r="J225" i="13" s="1"/>
  <c r="E514" i="13"/>
  <c r="G502" i="13"/>
  <c r="J502" i="13" s="1"/>
  <c r="I492" i="13"/>
  <c r="H492" i="13"/>
  <c r="I237" i="13"/>
  <c r="H237" i="13"/>
  <c r="I490" i="13"/>
  <c r="H490" i="13"/>
  <c r="E516" i="13"/>
  <c r="G504" i="13"/>
  <c r="J504" i="13" s="1"/>
  <c r="E198" i="13" l="1"/>
  <c r="G210" i="13"/>
  <c r="J210" i="13" s="1"/>
  <c r="I496" i="13"/>
  <c r="H496" i="13"/>
  <c r="E204" i="13"/>
  <c r="G215" i="13"/>
  <c r="J215" i="13" s="1"/>
  <c r="M22" i="14"/>
  <c r="G17" i="5"/>
  <c r="I226" i="13"/>
  <c r="H226" i="13"/>
  <c r="E193" i="13"/>
  <c r="G205" i="13"/>
  <c r="J205" i="13" s="1"/>
  <c r="E524" i="13"/>
  <c r="G524" i="13" s="1"/>
  <c r="J524" i="13" s="1"/>
  <c r="G512" i="13"/>
  <c r="J512" i="13" s="1"/>
  <c r="E521" i="13"/>
  <c r="G521" i="13" s="1"/>
  <c r="J521" i="13" s="1"/>
  <c r="G509" i="13"/>
  <c r="J509" i="13" s="1"/>
  <c r="H529" i="13"/>
  <c r="I529" i="13"/>
  <c r="I18" i="12"/>
  <c r="D21" i="14" s="1"/>
  <c r="H18" i="12"/>
  <c r="C21" i="14" s="1"/>
  <c r="L21" i="14" s="1"/>
  <c r="E187" i="13"/>
  <c r="G199" i="13"/>
  <c r="J199" i="13" s="1"/>
  <c r="I500" i="13"/>
  <c r="H500" i="13"/>
  <c r="H228" i="13"/>
  <c r="I228" i="13"/>
  <c r="I504" i="13"/>
  <c r="H504" i="13"/>
  <c r="G515" i="13"/>
  <c r="J515" i="13" s="1"/>
  <c r="E527" i="13"/>
  <c r="G527" i="13" s="1"/>
  <c r="J527" i="13" s="1"/>
  <c r="E523" i="13"/>
  <c r="G523" i="13" s="1"/>
  <c r="J523" i="13" s="1"/>
  <c r="G511" i="13"/>
  <c r="J511" i="13" s="1"/>
  <c r="H224" i="13"/>
  <c r="I224" i="13"/>
  <c r="E194" i="13"/>
  <c r="G206" i="13"/>
  <c r="J206" i="13" s="1"/>
  <c r="I517" i="13"/>
  <c r="H517" i="13"/>
  <c r="E518" i="13"/>
  <c r="G506" i="13"/>
  <c r="E197" i="13"/>
  <c r="G209" i="13"/>
  <c r="J209" i="13" s="1"/>
  <c r="I497" i="13"/>
  <c r="H497" i="13"/>
  <c r="H223" i="13"/>
  <c r="I223" i="13"/>
  <c r="E202" i="13"/>
  <c r="G213" i="13"/>
  <c r="J213" i="13" s="1"/>
  <c r="I503" i="13"/>
  <c r="H503" i="13"/>
  <c r="E526" i="13"/>
  <c r="G526" i="13" s="1"/>
  <c r="J526" i="13" s="1"/>
  <c r="G514" i="13"/>
  <c r="J514" i="13" s="1"/>
  <c r="I225" i="13"/>
  <c r="H225" i="13"/>
  <c r="E522" i="13"/>
  <c r="G522" i="13" s="1"/>
  <c r="J522" i="13" s="1"/>
  <c r="G510" i="13"/>
  <c r="J510" i="13" s="1"/>
  <c r="I218" i="13"/>
  <c r="H218" i="13"/>
  <c r="E203" i="13"/>
  <c r="G214" i="13"/>
  <c r="J214" i="13" s="1"/>
  <c r="I495" i="13"/>
  <c r="H495" i="13"/>
  <c r="H219" i="13"/>
  <c r="I219" i="13"/>
  <c r="I494" i="13"/>
  <c r="H494" i="13"/>
  <c r="I502" i="13"/>
  <c r="H502" i="13"/>
  <c r="I499" i="13"/>
  <c r="H499" i="13"/>
  <c r="I217" i="13"/>
  <c r="H217" i="13"/>
  <c r="E528" i="13"/>
  <c r="G528" i="13" s="1"/>
  <c r="J528" i="13" s="1"/>
  <c r="G516" i="13"/>
  <c r="J516" i="13" s="1"/>
  <c r="E201" i="13"/>
  <c r="G212" i="13"/>
  <c r="J212" i="13" s="1"/>
  <c r="I498" i="13"/>
  <c r="H498" i="13"/>
  <c r="E195" i="13"/>
  <c r="G207" i="13"/>
  <c r="J207" i="13" s="1"/>
  <c r="I227" i="13"/>
  <c r="H227" i="13"/>
  <c r="E519" i="13"/>
  <c r="G507" i="13"/>
  <c r="J507" i="13" s="1"/>
  <c r="E196" i="13"/>
  <c r="G208" i="13"/>
  <c r="J208" i="13" s="1"/>
  <c r="I501" i="13"/>
  <c r="H501" i="13"/>
  <c r="E200" i="13"/>
  <c r="G211" i="13"/>
  <c r="J211" i="13" s="1"/>
  <c r="I222" i="13"/>
  <c r="H222" i="13"/>
  <c r="E520" i="13"/>
  <c r="G508" i="13"/>
  <c r="J508" i="13" s="1"/>
  <c r="H221" i="13"/>
  <c r="I221" i="13"/>
  <c r="G17" i="12"/>
  <c r="J17" i="12" s="1"/>
  <c r="E20" i="14" s="1"/>
  <c r="E16" i="12"/>
  <c r="I216" i="13"/>
  <c r="H216" i="13"/>
  <c r="I220" i="13"/>
  <c r="H220" i="13"/>
  <c r="E525" i="13"/>
  <c r="G525" i="13" s="1"/>
  <c r="J525" i="13" s="1"/>
  <c r="G513" i="13"/>
  <c r="J513" i="13" s="1"/>
  <c r="I506" i="13" l="1"/>
  <c r="J506" i="13"/>
  <c r="I510" i="13"/>
  <c r="H510" i="13"/>
  <c r="I509" i="13"/>
  <c r="H509" i="13"/>
  <c r="I523" i="13"/>
  <c r="H523" i="13"/>
  <c r="I508" i="13"/>
  <c r="H508" i="13"/>
  <c r="H527" i="13"/>
  <c r="I527" i="13"/>
  <c r="I199" i="13"/>
  <c r="H199" i="13"/>
  <c r="I512" i="13"/>
  <c r="H512" i="13"/>
  <c r="I215" i="13"/>
  <c r="H215" i="13"/>
  <c r="H506" i="13"/>
  <c r="I521" i="13"/>
  <c r="H521" i="13"/>
  <c r="I208" i="13"/>
  <c r="H208" i="13"/>
  <c r="E184" i="13"/>
  <c r="G196" i="13"/>
  <c r="J196" i="13" s="1"/>
  <c r="I515" i="13"/>
  <c r="H515" i="13"/>
  <c r="E175" i="13"/>
  <c r="G187" i="13"/>
  <c r="J187" i="13" s="1"/>
  <c r="I524" i="13"/>
  <c r="H524" i="13"/>
  <c r="E192" i="13"/>
  <c r="G204" i="13"/>
  <c r="J204" i="13" s="1"/>
  <c r="E530" i="13"/>
  <c r="G530" i="13" s="1"/>
  <c r="J530" i="13" s="1"/>
  <c r="G518" i="13"/>
  <c r="J518" i="13" s="1"/>
  <c r="I507" i="13"/>
  <c r="H507" i="13"/>
  <c r="I212" i="13"/>
  <c r="H212" i="13"/>
  <c r="I214" i="13"/>
  <c r="H214" i="13"/>
  <c r="I514" i="13"/>
  <c r="H514" i="13"/>
  <c r="I206" i="13"/>
  <c r="H206" i="13"/>
  <c r="I205" i="13"/>
  <c r="H205" i="13"/>
  <c r="I511" i="13"/>
  <c r="H511" i="13"/>
  <c r="I522" i="13"/>
  <c r="H522" i="13"/>
  <c r="E531" i="13"/>
  <c r="G531" i="13" s="1"/>
  <c r="J531" i="13" s="1"/>
  <c r="G519" i="13"/>
  <c r="J519" i="13" s="1"/>
  <c r="H526" i="13"/>
  <c r="I526" i="13"/>
  <c r="E182" i="13"/>
  <c r="G194" i="13"/>
  <c r="J194" i="13" s="1"/>
  <c r="M21" i="14"/>
  <c r="G16" i="5"/>
  <c r="E181" i="13"/>
  <c r="G193" i="13"/>
  <c r="J193" i="13" s="1"/>
  <c r="I513" i="13"/>
  <c r="H513" i="13"/>
  <c r="I207" i="13"/>
  <c r="H207" i="13"/>
  <c r="I213" i="13"/>
  <c r="H213" i="13"/>
  <c r="I525" i="13"/>
  <c r="H525" i="13"/>
  <c r="E189" i="13"/>
  <c r="G201" i="13"/>
  <c r="J201" i="13" s="1"/>
  <c r="G16" i="12"/>
  <c r="J16" i="12" s="1"/>
  <c r="E19" i="14" s="1"/>
  <c r="E15" i="12"/>
  <c r="I209" i="13"/>
  <c r="H209" i="13"/>
  <c r="I210" i="13"/>
  <c r="H210" i="13"/>
  <c r="E183" i="13"/>
  <c r="G195" i="13"/>
  <c r="J195" i="13" s="1"/>
  <c r="E190" i="13"/>
  <c r="G202" i="13"/>
  <c r="J202" i="13" s="1"/>
  <c r="E532" i="13"/>
  <c r="G532" i="13" s="1"/>
  <c r="J532" i="13" s="1"/>
  <c r="G520" i="13"/>
  <c r="J520" i="13" s="1"/>
  <c r="E191" i="13"/>
  <c r="G203" i="13"/>
  <c r="J203" i="13" s="1"/>
  <c r="I211" i="13"/>
  <c r="H211" i="13"/>
  <c r="I516" i="13"/>
  <c r="H516" i="13"/>
  <c r="H17" i="12"/>
  <c r="C20" i="14" s="1"/>
  <c r="L20" i="14" s="1"/>
  <c r="I17" i="12"/>
  <c r="D20" i="14" s="1"/>
  <c r="M20" i="14" s="1"/>
  <c r="E188" i="13"/>
  <c r="G200" i="13"/>
  <c r="J200" i="13" s="1"/>
  <c r="H528" i="13"/>
  <c r="I528" i="13"/>
  <c r="E185" i="13"/>
  <c r="G197" i="13"/>
  <c r="J197" i="13" s="1"/>
  <c r="E186" i="13"/>
  <c r="G198" i="13"/>
  <c r="J198" i="13" s="1"/>
  <c r="I202" i="13" l="1"/>
  <c r="H202" i="13"/>
  <c r="I16" i="12"/>
  <c r="D19" i="14" s="1"/>
  <c r="H16" i="12"/>
  <c r="C19" i="14" s="1"/>
  <c r="L19" i="14" s="1"/>
  <c r="E180" i="13"/>
  <c r="G192" i="13"/>
  <c r="J192" i="13" s="1"/>
  <c r="E171" i="13"/>
  <c r="G183" i="13"/>
  <c r="J183" i="13" s="1"/>
  <c r="E177" i="13"/>
  <c r="G189" i="13"/>
  <c r="J189" i="13" s="1"/>
  <c r="G15" i="12"/>
  <c r="J15" i="12" s="1"/>
  <c r="E18" i="14" s="1"/>
  <c r="E14" i="12"/>
  <c r="E170" i="13"/>
  <c r="G182" i="13"/>
  <c r="J182" i="13" s="1"/>
  <c r="I194" i="13"/>
  <c r="H194" i="13"/>
  <c r="I196" i="13"/>
  <c r="H196" i="13"/>
  <c r="E173" i="13"/>
  <c r="G185" i="13"/>
  <c r="J185" i="13" s="1"/>
  <c r="E172" i="13"/>
  <c r="G184" i="13"/>
  <c r="J184" i="13" s="1"/>
  <c r="I201" i="13"/>
  <c r="H201" i="13"/>
  <c r="I200" i="13"/>
  <c r="H200" i="13"/>
  <c r="I203" i="13"/>
  <c r="H203" i="13"/>
  <c r="I193" i="13"/>
  <c r="H193" i="13"/>
  <c r="I519" i="13"/>
  <c r="H519" i="13"/>
  <c r="I187" i="13"/>
  <c r="H187" i="13"/>
  <c r="E176" i="13"/>
  <c r="G188" i="13"/>
  <c r="J188" i="13" s="1"/>
  <c r="E179" i="13"/>
  <c r="G191" i="13"/>
  <c r="J191" i="13" s="1"/>
  <c r="E169" i="13"/>
  <c r="G181" i="13"/>
  <c r="J181" i="13" s="1"/>
  <c r="H531" i="13"/>
  <c r="I531" i="13"/>
  <c r="E163" i="13"/>
  <c r="G175" i="13"/>
  <c r="J175" i="13" s="1"/>
  <c r="I197" i="13"/>
  <c r="H197" i="13"/>
  <c r="I520" i="13"/>
  <c r="H520" i="13"/>
  <c r="I518" i="13"/>
  <c r="H518" i="13"/>
  <c r="I204" i="13"/>
  <c r="H204" i="13"/>
  <c r="E178" i="13"/>
  <c r="G190" i="13"/>
  <c r="J190" i="13" s="1"/>
  <c r="I195" i="13"/>
  <c r="H195" i="13"/>
  <c r="I198" i="13"/>
  <c r="H198" i="13"/>
  <c r="E174" i="13"/>
  <c r="G186" i="13"/>
  <c r="J186" i="13" s="1"/>
  <c r="H532" i="13"/>
  <c r="I532" i="13"/>
  <c r="H530" i="13"/>
  <c r="I530" i="13"/>
  <c r="E157" i="13" l="1"/>
  <c r="G169" i="13"/>
  <c r="J169" i="13" s="1"/>
  <c r="I184" i="13"/>
  <c r="H184" i="13"/>
  <c r="I182" i="13"/>
  <c r="H182" i="13"/>
  <c r="I192" i="13"/>
  <c r="H192" i="13"/>
  <c r="I181" i="13"/>
  <c r="H181" i="13"/>
  <c r="I183" i="13"/>
  <c r="H183" i="13"/>
  <c r="E166" i="13"/>
  <c r="G178" i="13"/>
  <c r="J178" i="13" s="1"/>
  <c r="E167" i="13"/>
  <c r="G179" i="13"/>
  <c r="J179" i="13" s="1"/>
  <c r="E160" i="13"/>
  <c r="G172" i="13"/>
  <c r="J172" i="13" s="1"/>
  <c r="E158" i="13"/>
  <c r="G170" i="13"/>
  <c r="J170" i="13" s="1"/>
  <c r="E168" i="13"/>
  <c r="G180" i="13"/>
  <c r="J180" i="13" s="1"/>
  <c r="E159" i="13"/>
  <c r="G171" i="13"/>
  <c r="J171" i="13" s="1"/>
  <c r="E161" i="13"/>
  <c r="G173" i="13"/>
  <c r="J173" i="13" s="1"/>
  <c r="H15" i="12"/>
  <c r="C18" i="14" s="1"/>
  <c r="L18" i="14" s="1"/>
  <c r="I15" i="12"/>
  <c r="D18" i="14" s="1"/>
  <c r="M19" i="14"/>
  <c r="G15" i="5"/>
  <c r="I186" i="13"/>
  <c r="H186" i="13"/>
  <c r="I188" i="13"/>
  <c r="H188" i="13"/>
  <c r="G14" i="12"/>
  <c r="J14" i="12" s="1"/>
  <c r="E17" i="14" s="1"/>
  <c r="E13" i="12"/>
  <c r="E151" i="13"/>
  <c r="G163" i="13"/>
  <c r="J163" i="13" s="1"/>
  <c r="I189" i="13"/>
  <c r="H189" i="13"/>
  <c r="I190" i="13"/>
  <c r="H190" i="13"/>
  <c r="I191" i="13"/>
  <c r="H191" i="13"/>
  <c r="I175" i="13"/>
  <c r="H175" i="13"/>
  <c r="I185" i="13"/>
  <c r="H185" i="13"/>
  <c r="E162" i="13"/>
  <c r="G174" i="13"/>
  <c r="J174" i="13" s="1"/>
  <c r="E164" i="13"/>
  <c r="G176" i="13"/>
  <c r="J176" i="13" s="1"/>
  <c r="E165" i="13"/>
  <c r="G177" i="13"/>
  <c r="J177" i="13" s="1"/>
  <c r="I177" i="13" l="1"/>
  <c r="H177" i="13"/>
  <c r="I179" i="13"/>
  <c r="H179" i="13"/>
  <c r="E153" i="13"/>
  <c r="G165" i="13"/>
  <c r="J165" i="13" s="1"/>
  <c r="E156" i="13"/>
  <c r="G168" i="13"/>
  <c r="J168" i="13" s="1"/>
  <c r="E154" i="13"/>
  <c r="G166" i="13"/>
  <c r="J166" i="13" s="1"/>
  <c r="E147" i="13"/>
  <c r="G159" i="13"/>
  <c r="J159" i="13" s="1"/>
  <c r="I171" i="13"/>
  <c r="H171" i="13"/>
  <c r="E155" i="13"/>
  <c r="G167" i="13"/>
  <c r="J167" i="13" s="1"/>
  <c r="I180" i="13"/>
  <c r="H180" i="13"/>
  <c r="E139" i="13"/>
  <c r="G151" i="13"/>
  <c r="J151" i="13" s="1"/>
  <c r="E146" i="13"/>
  <c r="G158" i="13"/>
  <c r="J158" i="13" s="1"/>
  <c r="M18" i="14"/>
  <c r="G14" i="5"/>
  <c r="I174" i="13"/>
  <c r="H174" i="13"/>
  <c r="I173" i="13"/>
  <c r="H173" i="13"/>
  <c r="I172" i="13"/>
  <c r="H172" i="13"/>
  <c r="I169" i="13"/>
  <c r="H169" i="13"/>
  <c r="I163" i="13"/>
  <c r="H163" i="13"/>
  <c r="I178" i="13"/>
  <c r="H178" i="13"/>
  <c r="I176" i="13"/>
  <c r="H176" i="13"/>
  <c r="G13" i="12"/>
  <c r="J13" i="12" s="1"/>
  <c r="E16" i="14" s="1"/>
  <c r="E12" i="12"/>
  <c r="I170" i="13"/>
  <c r="H170" i="13"/>
  <c r="E152" i="13"/>
  <c r="G164" i="13"/>
  <c r="J164" i="13" s="1"/>
  <c r="I14" i="12"/>
  <c r="D17" i="14" s="1"/>
  <c r="H14" i="12"/>
  <c r="C17" i="14" s="1"/>
  <c r="L17" i="14" s="1"/>
  <c r="E150" i="13"/>
  <c r="G162" i="13"/>
  <c r="J162" i="13" s="1"/>
  <c r="E149" i="13"/>
  <c r="G161" i="13"/>
  <c r="J161" i="13" s="1"/>
  <c r="E148" i="13"/>
  <c r="G160" i="13"/>
  <c r="J160" i="13" s="1"/>
  <c r="E145" i="13"/>
  <c r="G157" i="13"/>
  <c r="J157" i="13" s="1"/>
  <c r="I158" i="13" l="1"/>
  <c r="H158" i="13"/>
  <c r="I165" i="13"/>
  <c r="H165" i="13"/>
  <c r="G12" i="12"/>
  <c r="J12" i="12" s="1"/>
  <c r="E15" i="14" s="1"/>
  <c r="E11" i="12"/>
  <c r="I167" i="13"/>
  <c r="H167" i="13"/>
  <c r="I13" i="12"/>
  <c r="D16" i="14" s="1"/>
  <c r="H13" i="12"/>
  <c r="C16" i="14" s="1"/>
  <c r="L16" i="14" s="1"/>
  <c r="E134" i="13"/>
  <c r="G146" i="13"/>
  <c r="J146" i="13" s="1"/>
  <c r="E141" i="13"/>
  <c r="G153" i="13"/>
  <c r="J153" i="13" s="1"/>
  <c r="I162" i="13"/>
  <c r="H162" i="13"/>
  <c r="I168" i="13"/>
  <c r="H168" i="13"/>
  <c r="E138" i="13"/>
  <c r="G150" i="13"/>
  <c r="J150" i="13" s="1"/>
  <c r="E144" i="13"/>
  <c r="G156" i="13"/>
  <c r="J156" i="13" s="1"/>
  <c r="I157" i="13"/>
  <c r="H157" i="13"/>
  <c r="G145" i="13"/>
  <c r="J145" i="13" s="1"/>
  <c r="E133" i="13"/>
  <c r="E136" i="13"/>
  <c r="G148" i="13"/>
  <c r="J148" i="13" s="1"/>
  <c r="E140" i="13"/>
  <c r="G152" i="13"/>
  <c r="J152" i="13" s="1"/>
  <c r="G139" i="13"/>
  <c r="J139" i="13" s="1"/>
  <c r="E127" i="13"/>
  <c r="G147" i="13"/>
  <c r="J147" i="13" s="1"/>
  <c r="E135" i="13"/>
  <c r="E143" i="13"/>
  <c r="G155" i="13"/>
  <c r="J155" i="13" s="1"/>
  <c r="I160" i="13"/>
  <c r="H160" i="13"/>
  <c r="I161" i="13"/>
  <c r="H161" i="13"/>
  <c r="I166" i="13"/>
  <c r="H166" i="13"/>
  <c r="M17" i="14"/>
  <c r="G13" i="5"/>
  <c r="I164" i="13"/>
  <c r="H164" i="13"/>
  <c r="I151" i="13"/>
  <c r="H151" i="13"/>
  <c r="I159" i="13"/>
  <c r="H159" i="13"/>
  <c r="E137" i="13"/>
  <c r="G149" i="13"/>
  <c r="J149" i="13" s="1"/>
  <c r="E142" i="13"/>
  <c r="G154" i="13"/>
  <c r="J154" i="13" s="1"/>
  <c r="I154" i="13" l="1"/>
  <c r="H154" i="13"/>
  <c r="I152" i="13"/>
  <c r="H152" i="13"/>
  <c r="I153" i="13"/>
  <c r="H153" i="13"/>
  <c r="G140" i="13"/>
  <c r="J140" i="13" s="1"/>
  <c r="E128" i="13"/>
  <c r="E132" i="13"/>
  <c r="G144" i="13"/>
  <c r="J144" i="13" s="1"/>
  <c r="G141" i="13"/>
  <c r="J141" i="13" s="1"/>
  <c r="E129" i="13"/>
  <c r="I12" i="12"/>
  <c r="D15" i="14" s="1"/>
  <c r="H12" i="12"/>
  <c r="C15" i="14" s="1"/>
  <c r="L15" i="14" s="1"/>
  <c r="G11" i="12"/>
  <c r="J11" i="12" s="1"/>
  <c r="E14" i="14" s="1"/>
  <c r="E10" i="12"/>
  <c r="I149" i="13"/>
  <c r="H149" i="13"/>
  <c r="I155" i="13"/>
  <c r="H155" i="13"/>
  <c r="I148" i="13"/>
  <c r="H148" i="13"/>
  <c r="I150" i="13"/>
  <c r="H150" i="13"/>
  <c r="I146" i="13"/>
  <c r="H146" i="13"/>
  <c r="I156" i="13"/>
  <c r="H156" i="13"/>
  <c r="E130" i="13"/>
  <c r="G142" i="13"/>
  <c r="J142" i="13" s="1"/>
  <c r="E125" i="13"/>
  <c r="G137" i="13"/>
  <c r="J137" i="13" s="1"/>
  <c r="G143" i="13"/>
  <c r="J143" i="13" s="1"/>
  <c r="E131" i="13"/>
  <c r="G136" i="13"/>
  <c r="J136" i="13" s="1"/>
  <c r="E124" i="13"/>
  <c r="E126" i="13"/>
  <c r="G138" i="13"/>
  <c r="J138" i="13" s="1"/>
  <c r="G134" i="13"/>
  <c r="J134" i="13" s="1"/>
  <c r="E122" i="13"/>
  <c r="G127" i="13"/>
  <c r="J127" i="13" s="1"/>
  <c r="E115" i="13"/>
  <c r="I139" i="13"/>
  <c r="H139" i="13"/>
  <c r="G135" i="13"/>
  <c r="J135" i="13" s="1"/>
  <c r="E123" i="13"/>
  <c r="G133" i="13"/>
  <c r="J133" i="13" s="1"/>
  <c r="E121" i="13"/>
  <c r="I147" i="13"/>
  <c r="H147" i="13"/>
  <c r="I145" i="13"/>
  <c r="H145" i="13"/>
  <c r="M16" i="14"/>
  <c r="G12" i="5"/>
  <c r="G121" i="13" l="1"/>
  <c r="J121" i="13" s="1"/>
  <c r="E109" i="13"/>
  <c r="I137" i="13"/>
  <c r="H137" i="13"/>
  <c r="I134" i="13"/>
  <c r="H134" i="13"/>
  <c r="I11" i="12"/>
  <c r="D14" i="14" s="1"/>
  <c r="H11" i="12"/>
  <c r="C14" i="14" s="1"/>
  <c r="L14" i="14" s="1"/>
  <c r="I140" i="13"/>
  <c r="H140" i="13"/>
  <c r="M15" i="14"/>
  <c r="G11" i="5"/>
  <c r="G122" i="13"/>
  <c r="J122" i="13" s="1"/>
  <c r="E110" i="13"/>
  <c r="G128" i="13"/>
  <c r="J128" i="13" s="1"/>
  <c r="E116" i="13"/>
  <c r="G125" i="13"/>
  <c r="J125" i="13" s="1"/>
  <c r="E113" i="13"/>
  <c r="G123" i="13"/>
  <c r="J123" i="13" s="1"/>
  <c r="E111" i="13"/>
  <c r="I142" i="13"/>
  <c r="H142" i="13"/>
  <c r="G126" i="13"/>
  <c r="J126" i="13" s="1"/>
  <c r="E114" i="13"/>
  <c r="G129" i="13"/>
  <c r="J129" i="13" s="1"/>
  <c r="E117" i="13"/>
  <c r="I133" i="13"/>
  <c r="H133" i="13"/>
  <c r="I138" i="13"/>
  <c r="H138" i="13"/>
  <c r="I135" i="13"/>
  <c r="H135" i="13"/>
  <c r="H136" i="13"/>
  <c r="I136" i="13"/>
  <c r="I141" i="13"/>
  <c r="H141" i="13"/>
  <c r="G10" i="12"/>
  <c r="J10" i="12" s="1"/>
  <c r="E13" i="14" s="1"/>
  <c r="E9" i="12"/>
  <c r="G115" i="13"/>
  <c r="J115" i="13" s="1"/>
  <c r="E103" i="13"/>
  <c r="G131" i="13"/>
  <c r="J131" i="13" s="1"/>
  <c r="E119" i="13"/>
  <c r="I144" i="13"/>
  <c r="H144" i="13"/>
  <c r="G130" i="13"/>
  <c r="J130" i="13" s="1"/>
  <c r="E118" i="13"/>
  <c r="G124" i="13"/>
  <c r="J124" i="13" s="1"/>
  <c r="E112" i="13"/>
  <c r="I127" i="13"/>
  <c r="H127" i="13"/>
  <c r="I143" i="13"/>
  <c r="H143" i="13"/>
  <c r="G132" i="13"/>
  <c r="J132" i="13" s="1"/>
  <c r="E120" i="13"/>
  <c r="I128" i="13" l="1"/>
  <c r="H128" i="13"/>
  <c r="G103" i="13"/>
  <c r="J103" i="13" s="1"/>
  <c r="E91" i="13"/>
  <c r="G120" i="13"/>
  <c r="J120" i="13" s="1"/>
  <c r="E108" i="13"/>
  <c r="G116" i="13"/>
  <c r="J116" i="13" s="1"/>
  <c r="E104" i="13"/>
  <c r="I115" i="13"/>
  <c r="H115" i="13"/>
  <c r="G9" i="12"/>
  <c r="J9" i="12" s="1"/>
  <c r="E12" i="14" s="1"/>
  <c r="E8" i="12"/>
  <c r="G112" i="13"/>
  <c r="J112" i="13" s="1"/>
  <c r="E100" i="13"/>
  <c r="G114" i="13"/>
  <c r="J114" i="13" s="1"/>
  <c r="E102" i="13"/>
  <c r="I124" i="13"/>
  <c r="H124" i="13"/>
  <c r="I126" i="13"/>
  <c r="H126" i="13"/>
  <c r="I10" i="12"/>
  <c r="D13" i="14" s="1"/>
  <c r="H10" i="12"/>
  <c r="C13" i="14" s="1"/>
  <c r="L13" i="14" s="1"/>
  <c r="I123" i="13"/>
  <c r="H123" i="13"/>
  <c r="M14" i="14"/>
  <c r="G10" i="5"/>
  <c r="G110" i="13"/>
  <c r="J110" i="13" s="1"/>
  <c r="E98" i="13"/>
  <c r="I130" i="13"/>
  <c r="H130" i="13"/>
  <c r="G119" i="13"/>
  <c r="J119" i="13" s="1"/>
  <c r="E107" i="13"/>
  <c r="G117" i="13"/>
  <c r="J117" i="13" s="1"/>
  <c r="E105" i="13"/>
  <c r="G113" i="13"/>
  <c r="J113" i="13" s="1"/>
  <c r="E101" i="13"/>
  <c r="G109" i="13"/>
  <c r="J109" i="13" s="1"/>
  <c r="E97" i="13"/>
  <c r="G118" i="13"/>
  <c r="J118" i="13" s="1"/>
  <c r="E106" i="13"/>
  <c r="I132" i="13"/>
  <c r="H132" i="13"/>
  <c r="I122" i="13"/>
  <c r="H122" i="13"/>
  <c r="G111" i="13"/>
  <c r="J111" i="13" s="1"/>
  <c r="E99" i="13"/>
  <c r="I131" i="13"/>
  <c r="H131" i="13"/>
  <c r="I129" i="13"/>
  <c r="H129" i="13"/>
  <c r="I125" i="13"/>
  <c r="H125" i="13"/>
  <c r="I121" i="13"/>
  <c r="H121" i="13"/>
  <c r="I118" i="13" l="1"/>
  <c r="H118" i="13"/>
  <c r="I114" i="13"/>
  <c r="H114" i="13"/>
  <c r="I116" i="13"/>
  <c r="H116" i="13"/>
  <c r="G102" i="13"/>
  <c r="J102" i="13" s="1"/>
  <c r="E90" i="13"/>
  <c r="M13" i="14"/>
  <c r="G9" i="5"/>
  <c r="I112" i="13"/>
  <c r="H112" i="13"/>
  <c r="I120" i="13"/>
  <c r="H120" i="13"/>
  <c r="G107" i="13"/>
  <c r="J107" i="13" s="1"/>
  <c r="E95" i="13"/>
  <c r="G99" i="13"/>
  <c r="J99" i="13" s="1"/>
  <c r="E87" i="13"/>
  <c r="G100" i="13"/>
  <c r="J100" i="13" s="1"/>
  <c r="E88" i="13"/>
  <c r="G8" i="12"/>
  <c r="J8" i="12" s="1"/>
  <c r="E11" i="14" s="1"/>
  <c r="E7" i="12"/>
  <c r="G91" i="13"/>
  <c r="J91" i="13" s="1"/>
  <c r="E79" i="13"/>
  <c r="G104" i="13"/>
  <c r="J104" i="13" s="1"/>
  <c r="E92" i="13"/>
  <c r="I109" i="13"/>
  <c r="H109" i="13"/>
  <c r="G98" i="13"/>
  <c r="J98" i="13" s="1"/>
  <c r="E86" i="13"/>
  <c r="I113" i="13"/>
  <c r="H113" i="13"/>
  <c r="I110" i="13"/>
  <c r="H110" i="13"/>
  <c r="I9" i="12"/>
  <c r="D12" i="14" s="1"/>
  <c r="H9" i="12"/>
  <c r="C12" i="14" s="1"/>
  <c r="L12" i="14" s="1"/>
  <c r="I103" i="13"/>
  <c r="H103" i="13"/>
  <c r="G106" i="13"/>
  <c r="J106" i="13" s="1"/>
  <c r="E94" i="13"/>
  <c r="I119" i="13"/>
  <c r="H119" i="13"/>
  <c r="G97" i="13"/>
  <c r="J97" i="13" s="1"/>
  <c r="E85" i="13"/>
  <c r="G108" i="13"/>
  <c r="J108" i="13" s="1"/>
  <c r="E96" i="13"/>
  <c r="I111" i="13"/>
  <c r="H111" i="13"/>
  <c r="G101" i="13"/>
  <c r="J101" i="13" s="1"/>
  <c r="E89" i="13"/>
  <c r="G105" i="13"/>
  <c r="J105" i="13" s="1"/>
  <c r="E93" i="13"/>
  <c r="I117" i="13"/>
  <c r="H117" i="13"/>
  <c r="G94" i="13" l="1"/>
  <c r="J94" i="13" s="1"/>
  <c r="E82" i="13"/>
  <c r="I107" i="13"/>
  <c r="H107" i="13"/>
  <c r="I102" i="13"/>
  <c r="H102" i="13"/>
  <c r="G95" i="13"/>
  <c r="J95" i="13" s="1"/>
  <c r="E83" i="13"/>
  <c r="I91" i="13"/>
  <c r="H91" i="13"/>
  <c r="G86" i="13"/>
  <c r="J86" i="13" s="1"/>
  <c r="E74" i="13"/>
  <c r="G90" i="13"/>
  <c r="J90" i="13" s="1"/>
  <c r="E78" i="13"/>
  <c r="G96" i="13"/>
  <c r="J96" i="13" s="1"/>
  <c r="E84" i="13"/>
  <c r="I8" i="12"/>
  <c r="D11" i="14" s="1"/>
  <c r="H8" i="12"/>
  <c r="C11" i="14" s="1"/>
  <c r="L11" i="14" s="1"/>
  <c r="I105" i="13"/>
  <c r="H105" i="13"/>
  <c r="I100" i="13"/>
  <c r="H100" i="13"/>
  <c r="G79" i="13"/>
  <c r="J79" i="13" s="1"/>
  <c r="E67" i="13"/>
  <c r="I106" i="13"/>
  <c r="H106" i="13"/>
  <c r="E6" i="12"/>
  <c r="G7" i="12"/>
  <c r="J7" i="12" s="1"/>
  <c r="E10" i="14" s="1"/>
  <c r="I108" i="13"/>
  <c r="H108" i="13"/>
  <c r="I98" i="13"/>
  <c r="H98" i="13"/>
  <c r="G93" i="13"/>
  <c r="J93" i="13" s="1"/>
  <c r="E81" i="13"/>
  <c r="G85" i="13"/>
  <c r="J85" i="13" s="1"/>
  <c r="E73" i="13"/>
  <c r="G88" i="13"/>
  <c r="J88" i="13" s="1"/>
  <c r="E76" i="13"/>
  <c r="I97" i="13"/>
  <c r="H97" i="13"/>
  <c r="G89" i="13"/>
  <c r="J89" i="13" s="1"/>
  <c r="E77" i="13"/>
  <c r="G92" i="13"/>
  <c r="J92" i="13" s="1"/>
  <c r="E80" i="13"/>
  <c r="G87" i="13"/>
  <c r="J87" i="13" s="1"/>
  <c r="E75" i="13"/>
  <c r="M12" i="14"/>
  <c r="G8" i="5"/>
  <c r="I101" i="13"/>
  <c r="H101" i="13"/>
  <c r="I104" i="13"/>
  <c r="H104" i="13"/>
  <c r="I99" i="13"/>
  <c r="H99" i="13"/>
  <c r="G67" i="13" l="1"/>
  <c r="J67" i="13" s="1"/>
  <c r="E55" i="13"/>
  <c r="I79" i="13"/>
  <c r="H79" i="13"/>
  <c r="I96" i="13"/>
  <c r="H96" i="13"/>
  <c r="I95" i="13"/>
  <c r="H95" i="13"/>
  <c r="G75" i="13"/>
  <c r="J75" i="13" s="1"/>
  <c r="E63" i="13"/>
  <c r="I87" i="13"/>
  <c r="H87" i="13"/>
  <c r="I88" i="13"/>
  <c r="H88" i="13"/>
  <c r="I90" i="13"/>
  <c r="H90" i="13"/>
  <c r="G83" i="13"/>
  <c r="J83" i="13" s="1"/>
  <c r="E71" i="13"/>
  <c r="G76" i="13"/>
  <c r="J76" i="13" s="1"/>
  <c r="E64" i="13"/>
  <c r="G78" i="13"/>
  <c r="J78" i="13" s="1"/>
  <c r="E66" i="13"/>
  <c r="H7" i="12"/>
  <c r="C10" i="14" s="1"/>
  <c r="L10" i="14" s="1"/>
  <c r="I7" i="12"/>
  <c r="D10" i="14" s="1"/>
  <c r="G74" i="13"/>
  <c r="J74" i="13" s="1"/>
  <c r="E62" i="13"/>
  <c r="G80" i="13"/>
  <c r="J80" i="13" s="1"/>
  <c r="E68" i="13"/>
  <c r="G73" i="13"/>
  <c r="J73" i="13" s="1"/>
  <c r="E61" i="13"/>
  <c r="I92" i="13"/>
  <c r="H92" i="13"/>
  <c r="I85" i="13"/>
  <c r="H85" i="13"/>
  <c r="E5" i="12"/>
  <c r="G6" i="12"/>
  <c r="J6" i="12" s="1"/>
  <c r="E9" i="14" s="1"/>
  <c r="I86" i="13"/>
  <c r="H86" i="13"/>
  <c r="G77" i="13"/>
  <c r="J77" i="13" s="1"/>
  <c r="E65" i="13"/>
  <c r="G81" i="13"/>
  <c r="J81" i="13" s="1"/>
  <c r="E69" i="13"/>
  <c r="G82" i="13"/>
  <c r="J82" i="13" s="1"/>
  <c r="E70" i="13"/>
  <c r="G84" i="13"/>
  <c r="J84" i="13" s="1"/>
  <c r="E72" i="13"/>
  <c r="I89" i="13"/>
  <c r="H89" i="13"/>
  <c r="I93" i="13"/>
  <c r="H93" i="13"/>
  <c r="M11" i="14"/>
  <c r="G7" i="5"/>
  <c r="I94" i="13"/>
  <c r="H94" i="13"/>
  <c r="M10" i="14" l="1"/>
  <c r="G6" i="5"/>
  <c r="G61" i="13"/>
  <c r="J61" i="13" s="1"/>
  <c r="E49" i="13"/>
  <c r="G64" i="13"/>
  <c r="J64" i="13" s="1"/>
  <c r="E52" i="13"/>
  <c r="G66" i="13"/>
  <c r="J66" i="13" s="1"/>
  <c r="E54" i="13"/>
  <c r="H6" i="12"/>
  <c r="C9" i="14" s="1"/>
  <c r="L9" i="14" s="1"/>
  <c r="I6" i="12"/>
  <c r="D9" i="14" s="1"/>
  <c r="M9" i="14" s="1"/>
  <c r="E4" i="12"/>
  <c r="G5" i="12"/>
  <c r="J5" i="12" s="1"/>
  <c r="E8" i="14" s="1"/>
  <c r="I80" i="13"/>
  <c r="H80" i="13"/>
  <c r="I76" i="13"/>
  <c r="H76" i="13"/>
  <c r="G65" i="13"/>
  <c r="J65" i="13" s="1"/>
  <c r="E53" i="13"/>
  <c r="I84" i="13"/>
  <c r="H84" i="13"/>
  <c r="I73" i="13"/>
  <c r="H73" i="13"/>
  <c r="G70" i="13"/>
  <c r="J70" i="13" s="1"/>
  <c r="E58" i="13"/>
  <c r="I82" i="13"/>
  <c r="H82" i="13"/>
  <c r="G69" i="13"/>
  <c r="J69" i="13" s="1"/>
  <c r="E57" i="13"/>
  <c r="G62" i="13"/>
  <c r="J62" i="13" s="1"/>
  <c r="E50" i="13"/>
  <c r="G71" i="13"/>
  <c r="J71" i="13" s="1"/>
  <c r="E59" i="13"/>
  <c r="G63" i="13"/>
  <c r="J63" i="13" s="1"/>
  <c r="E51" i="13"/>
  <c r="G55" i="13"/>
  <c r="J55" i="13" s="1"/>
  <c r="E43" i="13"/>
  <c r="I77" i="13"/>
  <c r="H77" i="13"/>
  <c r="G72" i="13"/>
  <c r="J72" i="13" s="1"/>
  <c r="E60" i="13"/>
  <c r="I78" i="13"/>
  <c r="H78" i="13"/>
  <c r="G68" i="13"/>
  <c r="J68" i="13" s="1"/>
  <c r="E56" i="13"/>
  <c r="I81" i="13"/>
  <c r="H81" i="13"/>
  <c r="I74" i="13"/>
  <c r="H74" i="13"/>
  <c r="I83" i="13"/>
  <c r="H83" i="13"/>
  <c r="I75" i="13"/>
  <c r="H75" i="13"/>
  <c r="I67" i="13"/>
  <c r="H67" i="13"/>
  <c r="G60" i="13" l="1"/>
  <c r="J60" i="13" s="1"/>
  <c r="E48" i="13"/>
  <c r="I72" i="13"/>
  <c r="H72" i="13"/>
  <c r="I71" i="13"/>
  <c r="H71" i="13"/>
  <c r="I70" i="13"/>
  <c r="H70" i="13"/>
  <c r="I66" i="13"/>
  <c r="H66" i="13"/>
  <c r="G50" i="13"/>
  <c r="J50" i="13" s="1"/>
  <c r="E38" i="13"/>
  <c r="G58" i="13"/>
  <c r="J58" i="13" s="1"/>
  <c r="E46" i="13"/>
  <c r="G52" i="13"/>
  <c r="J52" i="13" s="1"/>
  <c r="E40" i="13"/>
  <c r="G56" i="13"/>
  <c r="J56" i="13" s="1"/>
  <c r="E44" i="13"/>
  <c r="I5" i="12"/>
  <c r="D8" i="14" s="1"/>
  <c r="G5" i="5" s="1"/>
  <c r="H5" i="12"/>
  <c r="C8" i="14" s="1"/>
  <c r="G49" i="13"/>
  <c r="J49" i="13" s="1"/>
  <c r="E37" i="13"/>
  <c r="I62" i="13"/>
  <c r="H62" i="13"/>
  <c r="I64" i="13"/>
  <c r="H64" i="13"/>
  <c r="G43" i="13"/>
  <c r="J43" i="13" s="1"/>
  <c r="E31" i="13"/>
  <c r="G57" i="13"/>
  <c r="J57" i="13" s="1"/>
  <c r="E45" i="13"/>
  <c r="I68" i="13"/>
  <c r="H68" i="13"/>
  <c r="H55" i="13"/>
  <c r="I55" i="13"/>
  <c r="I69" i="13"/>
  <c r="H69" i="13"/>
  <c r="G4" i="12"/>
  <c r="J4" i="12" s="1"/>
  <c r="E7" i="14" s="1"/>
  <c r="E3" i="12"/>
  <c r="I61" i="13"/>
  <c r="H61" i="13"/>
  <c r="G59" i="13"/>
  <c r="J59" i="13" s="1"/>
  <c r="E47" i="13"/>
  <c r="G51" i="13"/>
  <c r="J51" i="13" s="1"/>
  <c r="E39" i="13"/>
  <c r="G53" i="13"/>
  <c r="J53" i="13" s="1"/>
  <c r="E41" i="13"/>
  <c r="G54" i="13"/>
  <c r="J54" i="13" s="1"/>
  <c r="E42" i="13"/>
  <c r="I63" i="13"/>
  <c r="H63" i="13"/>
  <c r="I65" i="13"/>
  <c r="H65" i="13"/>
  <c r="I52" i="13" l="1"/>
  <c r="H52" i="13"/>
  <c r="G37" i="13"/>
  <c r="J37" i="13" s="1"/>
  <c r="E25" i="13"/>
  <c r="I53" i="13"/>
  <c r="H53" i="13"/>
  <c r="I58" i="13"/>
  <c r="H58" i="13"/>
  <c r="G38" i="13"/>
  <c r="J38" i="13" s="1"/>
  <c r="E26" i="13"/>
  <c r="G40" i="13"/>
  <c r="J40" i="13" s="1"/>
  <c r="E28" i="13"/>
  <c r="E2" i="12"/>
  <c r="G2" i="12" s="1"/>
  <c r="J2" i="12" s="1"/>
  <c r="E5" i="14" s="1"/>
  <c r="G3" i="12"/>
  <c r="J3" i="12" s="1"/>
  <c r="E6" i="14" s="1"/>
  <c r="G46" i="13"/>
  <c r="J46" i="13" s="1"/>
  <c r="E34" i="13"/>
  <c r="I57" i="13"/>
  <c r="H57" i="13"/>
  <c r="G39" i="13"/>
  <c r="J39" i="13" s="1"/>
  <c r="E27" i="13"/>
  <c r="I50" i="13"/>
  <c r="H50" i="13"/>
  <c r="I54" i="13"/>
  <c r="H54" i="13"/>
  <c r="I4" i="12"/>
  <c r="D7" i="14" s="1"/>
  <c r="G4" i="5" s="1"/>
  <c r="H4" i="12"/>
  <c r="C7" i="14" s="1"/>
  <c r="G31" i="13"/>
  <c r="J31" i="13" s="1"/>
  <c r="E19" i="13"/>
  <c r="H51" i="13"/>
  <c r="I51" i="13"/>
  <c r="G47" i="13"/>
  <c r="J47" i="13" s="1"/>
  <c r="E35" i="13"/>
  <c r="G44" i="13"/>
  <c r="J44" i="13" s="1"/>
  <c r="E32" i="13"/>
  <c r="G48" i="13"/>
  <c r="J48" i="13" s="1"/>
  <c r="E36" i="13"/>
  <c r="G42" i="13"/>
  <c r="J42" i="13" s="1"/>
  <c r="E30" i="13"/>
  <c r="G41" i="13"/>
  <c r="J41" i="13" s="1"/>
  <c r="E29" i="13"/>
  <c r="G45" i="13"/>
  <c r="J45" i="13" s="1"/>
  <c r="E33" i="13"/>
  <c r="I49" i="13"/>
  <c r="H49" i="13"/>
  <c r="H43" i="13"/>
  <c r="I43" i="13"/>
  <c r="H59" i="13"/>
  <c r="I59" i="13"/>
  <c r="I56" i="13"/>
  <c r="H56" i="13"/>
  <c r="I60" i="13"/>
  <c r="H60" i="13"/>
  <c r="H46" i="13" l="1"/>
  <c r="I46" i="13"/>
  <c r="G34" i="13"/>
  <c r="J34" i="13" s="1"/>
  <c r="E22" i="13"/>
  <c r="G29" i="13"/>
  <c r="J29" i="13" s="1"/>
  <c r="E17" i="13"/>
  <c r="I47" i="13"/>
  <c r="H47" i="13"/>
  <c r="I3" i="12"/>
  <c r="D6" i="14" s="1"/>
  <c r="G3" i="5" s="1"/>
  <c r="H3" i="12"/>
  <c r="C6" i="14" s="1"/>
  <c r="I42" i="13"/>
  <c r="H42" i="13"/>
  <c r="G36" i="13"/>
  <c r="J36" i="13" s="1"/>
  <c r="E24" i="13"/>
  <c r="E15" i="13"/>
  <c r="G27" i="13"/>
  <c r="J27" i="13" s="1"/>
  <c r="E16" i="13"/>
  <c r="G28" i="13"/>
  <c r="J28" i="13" s="1"/>
  <c r="G25" i="13"/>
  <c r="J25" i="13" s="1"/>
  <c r="E13" i="13"/>
  <c r="G13" i="13" s="1"/>
  <c r="J13" i="13" s="1"/>
  <c r="I2" i="12"/>
  <c r="D5" i="14" s="1"/>
  <c r="G2" i="5" s="1"/>
  <c r="H2" i="12"/>
  <c r="C5" i="14" s="1"/>
  <c r="E7" i="13"/>
  <c r="G7" i="13" s="1"/>
  <c r="J7" i="13" s="1"/>
  <c r="G19" i="13"/>
  <c r="J19" i="13" s="1"/>
  <c r="H48" i="13"/>
  <c r="I48" i="13"/>
  <c r="H31" i="13"/>
  <c r="I31" i="13"/>
  <c r="I39" i="13"/>
  <c r="H39" i="13"/>
  <c r="H40" i="13"/>
  <c r="I40" i="13"/>
  <c r="I37" i="13"/>
  <c r="H37" i="13"/>
  <c r="G33" i="13"/>
  <c r="J33" i="13" s="1"/>
  <c r="E21" i="13"/>
  <c r="G32" i="13"/>
  <c r="J32" i="13" s="1"/>
  <c r="E20" i="13"/>
  <c r="E14" i="13"/>
  <c r="G26" i="13"/>
  <c r="J26" i="13" s="1"/>
  <c r="G35" i="13"/>
  <c r="J35" i="13" s="1"/>
  <c r="E23" i="13"/>
  <c r="I41" i="13"/>
  <c r="H41" i="13"/>
  <c r="E18" i="13"/>
  <c r="G30" i="13"/>
  <c r="J30" i="13" s="1"/>
  <c r="I45" i="13"/>
  <c r="H45" i="13"/>
  <c r="I44" i="13"/>
  <c r="H44" i="13"/>
  <c r="H38" i="13"/>
  <c r="I38" i="13"/>
  <c r="E2" i="13" l="1"/>
  <c r="G2" i="13" s="1"/>
  <c r="G14" i="13"/>
  <c r="J14" i="13" s="1"/>
  <c r="H7" i="13"/>
  <c r="I7" i="13"/>
  <c r="E3" i="13"/>
  <c r="G3" i="13" s="1"/>
  <c r="J3" i="13" s="1"/>
  <c r="G15" i="13"/>
  <c r="J15" i="13" s="1"/>
  <c r="H29" i="13"/>
  <c r="I29" i="13"/>
  <c r="H26" i="13"/>
  <c r="I26" i="13"/>
  <c r="H19" i="13"/>
  <c r="I19" i="13"/>
  <c r="H30" i="13"/>
  <c r="I30" i="13"/>
  <c r="E6" i="13"/>
  <c r="G6" i="13" s="1"/>
  <c r="J6" i="13" s="1"/>
  <c r="G18" i="13"/>
  <c r="J18" i="13" s="1"/>
  <c r="H32" i="13"/>
  <c r="I32" i="13"/>
  <c r="I36" i="13"/>
  <c r="H36" i="13"/>
  <c r="E10" i="13"/>
  <c r="G10" i="13" s="1"/>
  <c r="J10" i="13" s="1"/>
  <c r="G22" i="13"/>
  <c r="J22" i="13" s="1"/>
  <c r="H27" i="13"/>
  <c r="I27" i="13"/>
  <c r="G24" i="13"/>
  <c r="J24" i="13" s="1"/>
  <c r="E12" i="13"/>
  <c r="G12" i="13" s="1"/>
  <c r="J12" i="13" s="1"/>
  <c r="G21" i="13"/>
  <c r="J21" i="13" s="1"/>
  <c r="E9" i="13"/>
  <c r="G9" i="13" s="1"/>
  <c r="J9" i="13" s="1"/>
  <c r="H13" i="13"/>
  <c r="I13" i="13"/>
  <c r="I33" i="13"/>
  <c r="H33" i="13"/>
  <c r="H25" i="13"/>
  <c r="I25" i="13"/>
  <c r="I34" i="13"/>
  <c r="H34" i="13"/>
  <c r="G23" i="13"/>
  <c r="J23" i="13" s="1"/>
  <c r="E11" i="13"/>
  <c r="G11" i="13" s="1"/>
  <c r="J11" i="13" s="1"/>
  <c r="H28" i="13"/>
  <c r="I28" i="13"/>
  <c r="G20" i="13"/>
  <c r="J20" i="13" s="1"/>
  <c r="E8" i="13"/>
  <c r="G8" i="13" s="1"/>
  <c r="J8" i="13" s="1"/>
  <c r="G17" i="13"/>
  <c r="J17" i="13" s="1"/>
  <c r="E5" i="13"/>
  <c r="G5" i="13" s="1"/>
  <c r="J5" i="13" s="1"/>
  <c r="H35" i="13"/>
  <c r="I35" i="13"/>
  <c r="G16" i="13"/>
  <c r="J16" i="13" s="1"/>
  <c r="E4" i="13"/>
  <c r="G4" i="13" s="1"/>
  <c r="J4" i="13" s="1"/>
  <c r="H6" i="13" l="1"/>
  <c r="I6" i="13"/>
  <c r="H18" i="13"/>
  <c r="I18" i="13"/>
  <c r="H23" i="13"/>
  <c r="I23" i="13"/>
  <c r="H9" i="13"/>
  <c r="I9" i="13"/>
  <c r="H16" i="13"/>
  <c r="I16" i="13"/>
  <c r="H15" i="13"/>
  <c r="I15" i="13"/>
  <c r="H5" i="13"/>
  <c r="I5" i="13"/>
  <c r="H21" i="13"/>
  <c r="I21" i="13"/>
  <c r="H3" i="13"/>
  <c r="I3" i="13"/>
  <c r="H8" i="13"/>
  <c r="I8" i="13"/>
  <c r="H12" i="13"/>
  <c r="I12" i="13"/>
  <c r="H14" i="13"/>
  <c r="I14" i="13"/>
  <c r="H4" i="13"/>
  <c r="I4" i="13"/>
  <c r="H11" i="13"/>
  <c r="I11" i="13"/>
  <c r="H22" i="13"/>
  <c r="I22" i="13"/>
  <c r="H10" i="13"/>
  <c r="I10" i="13"/>
  <c r="H17" i="13"/>
  <c r="I17" i="13"/>
  <c r="H20" i="13"/>
  <c r="I20" i="13"/>
  <c r="H24" i="13"/>
  <c r="I24" i="13"/>
  <c r="H2" i="13"/>
  <c r="I2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FV</author>
  </authors>
  <commentList>
    <comment ref="I2" authorId="0" shapeId="0" xr:uid="{00000000-0006-0000-0000-000001000000}">
      <text>
        <r>
          <rPr>
            <sz val="10"/>
            <rFont val="Calibre"/>
            <charset val="1"/>
          </rPr>
          <t xml:space="preserve">Fabio Monteiro Vaz:
</t>
        </r>
        <r>
          <rPr>
            <sz val="9"/>
            <color rgb="FF000000"/>
            <rFont val="Segoe UI"/>
            <family val="2"/>
          </rPr>
          <t>Para a PNADC anual, usar como referência o mês de dezembro de determinado ano, pois os deflatores trimestrais são escalonados pela média geométrica dos últimos 12 meses. Para a PNADC trimestral, utilizar o último mês do trimestre de referência, pois os deflatores trimestrais são uma média geométrica dos últimos 3 meses.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FV</author>
  </authors>
  <commentList>
    <comment ref="F2" authorId="0" shapeId="0" xr:uid="{00000000-0006-0000-0100-000001000000}">
      <text>
        <r>
          <rPr>
            <sz val="10"/>
            <rFont val="Calibre"/>
            <charset val="1"/>
          </rPr>
          <t xml:space="preserve">Fabio Monteiro Vaz:
</t>
        </r>
        <r>
          <rPr>
            <sz val="9"/>
            <color rgb="FF000000"/>
            <rFont val="Segoe UI"/>
            <family val="2"/>
          </rPr>
          <t>Para a PNADC anual, usar como referência o mês de dezembro de determinado ano, pois os deflatores trimestrais são escalonados pela média geométrica dos últimos 12 meses. Para a PNADC trimestral, utilizar o último mês do trimestre de referência, pois os deflatores trimestrais são uma média geométrica dos últimos 3 meses.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FV</author>
  </authors>
  <commentList>
    <comment ref="D1" authorId="0" shapeId="0" xr:uid="{00000000-0006-0000-0600-000001000000}">
      <text>
        <r>
          <rPr>
            <sz val="10"/>
            <rFont val="Calibre"/>
            <charset val="1"/>
          </rPr>
          <t xml:space="preserve">Fabio Monteiro Vaz:
</t>
        </r>
        <r>
          <rPr>
            <sz val="9"/>
            <color rgb="FF000000"/>
            <rFont val="Segoe UI"/>
            <family val="2"/>
          </rPr>
          <t>https://sidra.ibge.gov.br/tabela/1737</t>
        </r>
      </text>
    </comment>
    <comment ref="F1" authorId="0" shapeId="0" xr:uid="{00000000-0006-0000-0600-000002000000}">
      <text>
        <r>
          <rPr>
            <sz val="10"/>
            <rFont val="Calibre"/>
            <charset val="1"/>
          </rPr>
          <t xml:space="preserve">Fabio Monteiro Vaz:
</t>
        </r>
        <r>
          <rPr>
            <sz val="9"/>
            <color rgb="FF000000"/>
            <rFont val="Segoe UI"/>
            <family val="2"/>
          </rPr>
          <t>TD 0897 - Uma Sugestão de Deflatores para Rendas Obtidas a Partir de Algumas Pesquisas Domiciliares do IBGE. Carlos Henrique Corseuil e Miguel N. Foguel / Rio de Janeiro, julho de 2002.</t>
        </r>
      </text>
    </comment>
    <comment ref="G1" authorId="0" shapeId="0" xr:uid="{00000000-0006-0000-0600-000003000000}">
      <text>
        <r>
          <rPr>
            <sz val="10"/>
            <rFont val="Calibre"/>
            <charset val="1"/>
          </rPr>
          <t xml:space="preserve">Fabio Monteiro Vaz:
</t>
        </r>
        <r>
          <rPr>
            <sz val="9"/>
            <color rgb="FF000000"/>
            <rFont val="Segoe UI"/>
            <family val="2"/>
          </rPr>
          <t>Índice acrescido de 22,25% a partir de jul/1994 (vide Corseuil &amp; Foguel (2002))</t>
        </r>
      </text>
    </comment>
    <comment ref="H1" authorId="0" shapeId="0" xr:uid="{00000000-0006-0000-0600-000004000000}">
      <text>
        <r>
          <rPr>
            <sz val="10"/>
            <rFont val="Calibre"/>
            <charset val="1"/>
          </rPr>
          <t xml:space="preserve">Fabio Monteiro Vaz:
</t>
        </r>
        <r>
          <rPr>
            <sz val="9"/>
            <color rgb="FF000000"/>
            <rFont val="Segoe UI"/>
            <family val="2"/>
          </rPr>
          <t>Índice acrescido de 22,25% a partir de jul/1994 (vide Corseuil &amp; Foguel (2002))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FV</author>
  </authors>
  <commentList>
    <comment ref="D1" authorId="0" shapeId="0" xr:uid="{00000000-0006-0000-0700-000001000000}">
      <text>
        <r>
          <rPr>
            <sz val="10"/>
            <rFont val="Calibre"/>
            <charset val="1"/>
          </rPr>
          <t xml:space="preserve">Fabio Monteiro Vaz:
</t>
        </r>
        <r>
          <rPr>
            <sz val="9"/>
            <color rgb="FF000000"/>
            <rFont val="Segoe UI"/>
            <family val="2"/>
          </rPr>
          <t>https://sidra.ibge.gov.br/tabela/1736</t>
        </r>
      </text>
    </comment>
    <comment ref="F1" authorId="0" shapeId="0" xr:uid="{00000000-0006-0000-0700-000002000000}">
      <text>
        <r>
          <rPr>
            <sz val="10"/>
            <rFont val="Calibre"/>
            <charset val="1"/>
          </rPr>
          <t xml:space="preserve">Fabio Monteiro Vaz:
</t>
        </r>
        <r>
          <rPr>
            <sz val="9"/>
            <color rgb="FF000000"/>
            <rFont val="Segoe UI"/>
            <family val="2"/>
          </rPr>
          <t>TD 0897 - Uma Sugestão de Deflatores para Rendas Obtidas a Partir de Algumas Pesquisas Domiciliares do IBGE. Carlos Henrique Corseuil e Miguel N. Foguel / Rio de Janeiro, julho de 2002.</t>
        </r>
      </text>
    </comment>
    <comment ref="G1" authorId="0" shapeId="0" xr:uid="{00000000-0006-0000-0700-000003000000}">
      <text>
        <r>
          <rPr>
            <sz val="10"/>
            <rFont val="Calibre"/>
            <charset val="1"/>
          </rPr>
          <t xml:space="preserve">Fabio Monteiro Vaz:
</t>
        </r>
        <r>
          <rPr>
            <sz val="9"/>
            <color rgb="FF000000"/>
            <rFont val="Segoe UI"/>
            <family val="2"/>
          </rPr>
          <t>Índice acrescido de 22,25% a partir de jul/1994 (vide Corseuil &amp; Foguel (2002))</t>
        </r>
      </text>
    </comment>
    <comment ref="H1" authorId="0" shapeId="0" xr:uid="{00000000-0006-0000-0700-000004000000}">
      <text>
        <r>
          <rPr>
            <sz val="10"/>
            <rFont val="Calibre"/>
            <charset val="1"/>
          </rPr>
          <t xml:space="preserve">Fabio Monteiro Vaz:
</t>
        </r>
        <r>
          <rPr>
            <sz val="9"/>
            <color rgb="FF000000"/>
            <rFont val="Segoe UI"/>
            <family val="2"/>
          </rPr>
          <t>Índice acrescido de 22,25% a partir de jul/1994 (vide Corseuil &amp; Foguel (2002))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FV</author>
  </authors>
  <commentList>
    <comment ref="J2" authorId="0" shapeId="0" xr:uid="{00000000-0006-0000-0800-000001000000}">
      <text>
        <r>
          <rPr>
            <sz val="10"/>
            <rFont val="Calibre"/>
            <charset val="1"/>
          </rPr>
          <t xml:space="preserve">Fabio Monteiro Vaz:
</t>
        </r>
        <r>
          <rPr>
            <sz val="9"/>
            <color rgb="FF000000"/>
            <rFont val="Segoe UI"/>
            <family val="2"/>
          </rPr>
          <t>Deflator Corseuil publicado originalmente (referencia: Jan/2002)</t>
        </r>
      </text>
    </comment>
    <comment ref="K2" authorId="0" shapeId="0" xr:uid="{00000000-0006-0000-0800-000002000000}">
      <text>
        <r>
          <rPr>
            <sz val="10"/>
            <rFont val="Calibre"/>
            <charset val="1"/>
          </rPr>
          <t xml:space="preserve">Fabio Monteiro Vaz:
</t>
        </r>
        <r>
          <rPr>
            <sz val="9"/>
            <color rgb="FF000000"/>
            <rFont val="Segoe UI"/>
            <family val="2"/>
          </rPr>
          <t>Deflator Courseuil calculado a partir das fontes de informações oficiais (referencia: Jan/2002)</t>
        </r>
      </text>
    </comment>
    <comment ref="Q2" authorId="0" shapeId="0" xr:uid="{00000000-0006-0000-0800-000003000000}">
      <text>
        <r>
          <rPr>
            <sz val="10"/>
            <rFont val="Calibre"/>
            <charset val="1"/>
          </rPr>
          <t xml:space="preserve">Fabio Monteiro Vaz:
</t>
        </r>
        <r>
          <rPr>
            <sz val="9"/>
            <color rgb="FF000000"/>
            <rFont val="Segoe UI"/>
            <family val="2"/>
          </rPr>
          <t>Deflator Corseuil publicado originalmente (referencia: Jan/2002)</t>
        </r>
      </text>
    </comment>
    <comment ref="R2" authorId="0" shapeId="0" xr:uid="{00000000-0006-0000-0800-000004000000}">
      <text>
        <r>
          <rPr>
            <sz val="10"/>
            <rFont val="Calibre"/>
            <charset val="1"/>
          </rPr>
          <t xml:space="preserve">Fabio Monteiro Vaz:
</t>
        </r>
        <r>
          <rPr>
            <sz val="9"/>
            <color rgb="FF000000"/>
            <rFont val="Segoe UI"/>
            <family val="2"/>
          </rPr>
          <t>Deflator Courseuil calculado a partir das fontes de informações oficiais (referencia: Jan/2002)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FV</author>
  </authors>
  <commentList>
    <comment ref="B1" authorId="0" shapeId="0" xr:uid="{00000000-0006-0000-0A00-000001000000}">
      <text>
        <r>
          <rPr>
            <sz val="10"/>
            <rFont val="Calibre"/>
            <charset val="1"/>
          </rPr>
          <t xml:space="preserve">Fabio Monteiro Vaz:
</t>
        </r>
        <r>
          <rPr>
            <sz val="9"/>
            <color rgb="FF000000"/>
            <rFont val="Segoe UI"/>
            <family val="2"/>
          </rPr>
          <t>https://www.bls.gov/cpi/data.htm</t>
        </r>
      </text>
    </comment>
  </commentList>
</comments>
</file>

<file path=xl/sharedStrings.xml><?xml version="1.0" encoding="utf-8"?>
<sst xmlns="http://schemas.openxmlformats.org/spreadsheetml/2006/main" count="288" uniqueCount="148">
  <si>
    <t>ano</t>
  </si>
  <si>
    <t>trimestre</t>
  </si>
  <si>
    <t>salario_minimo</t>
  </si>
  <si>
    <t>defl_rend_habitual_tri</t>
  </si>
  <si>
    <t>defl_rend_habitual_anual</t>
  </si>
  <si>
    <t>defl_rend_efetivo_tri</t>
  </si>
  <si>
    <t>defl_rend_efetivo_anual</t>
  </si>
  <si>
    <t>Data de referência no formato mês/ano</t>
  </si>
  <si>
    <t>Data de referência para valores nominais</t>
  </si>
  <si>
    <t>Valores na data de ref. do usuário</t>
  </si>
  <si>
    <t>INPC (número-índice) - rend. efetivo - trimestral</t>
  </si>
  <si>
    <t>INPC (número-índice) - rend. habitual - trimestral</t>
  </si>
  <si>
    <t>INPC (número-índice) - rend. efetivo - anual</t>
  </si>
  <si>
    <t>INPC (número-índice) - rend. habitual - anual</t>
  </si>
  <si>
    <t>Modo de uso:</t>
  </si>
  <si>
    <t>Dividir as rendas pelos valores da coluna 'deflator'</t>
  </si>
  <si>
    <t>data</t>
  </si>
  <si>
    <t>defl_rend_habitual</t>
  </si>
  <si>
    <t>defl_rend_efetivo</t>
  </si>
  <si>
    <t>Conversor de moeda - rend. efetivo</t>
  </si>
  <si>
    <t>INPC (número-índice) - rend. efetivo</t>
  </si>
  <si>
    <t>Conversor de moeda - rend. habitual</t>
  </si>
  <si>
    <t>INPC (número-índice) - rend. habitual</t>
  </si>
  <si>
    <t>descricao</t>
  </si>
  <si>
    <t>referencia</t>
  </si>
  <si>
    <t>valor</t>
  </si>
  <si>
    <t>indice</t>
  </si>
  <si>
    <t>conversor</t>
  </si>
  <si>
    <t>valor_defl</t>
  </si>
  <si>
    <t>Linha R$ 70/mês</t>
  </si>
  <si>
    <t>Linha R$ 89/mês</t>
  </si>
  <si>
    <t>Linha US$ 1.25/dia - PPP 2005</t>
  </si>
  <si>
    <t>Linha US$ 2.50/dia - PPP 2005</t>
  </si>
  <si>
    <t>Conversor de moeda</t>
  </si>
  <si>
    <t>Linha US$ 1.90/dia - PPP 2011</t>
  </si>
  <si>
    <t>INPC Corseuil &amp; Foguel (2002) (número-índice)</t>
  </si>
  <si>
    <t>Linha US$ 3.10/dia - PPP 2011</t>
  </si>
  <si>
    <t>Linha US$ 3.20/dia - PPP 2011</t>
  </si>
  <si>
    <t>Linha US$ 5.50/dia - PPP 2011</t>
  </si>
  <si>
    <t>Linha Sal. Mín. jan/2014</t>
  </si>
  <si>
    <t>US$ 1.00 - PPP 2005</t>
  </si>
  <si>
    <t>US$ 1.00 - PPP 2011</t>
  </si>
  <si>
    <t>deflator</t>
  </si>
  <si>
    <t>25/08 a 31/08</t>
  </si>
  <si>
    <t>23/07 a 29/07</t>
  </si>
  <si>
    <t>25/07 a 31/07</t>
  </si>
  <si>
    <t>ppp_2011_calc</t>
  </si>
  <si>
    <t>linha_77_jun2014</t>
  </si>
  <si>
    <t>27/11 a 28/11</t>
  </si>
  <si>
    <t>24/10 a 30/10</t>
  </si>
  <si>
    <t>22/10 a 28/10</t>
  </si>
  <si>
    <t>08/11 a 14/11</t>
  </si>
  <si>
    <t>26/09 a 18/12</t>
  </si>
  <si>
    <t>25/09 a 01/10</t>
  </si>
  <si>
    <t>23/09 a 29/09</t>
  </si>
  <si>
    <t>22/09 a 28/09</t>
  </si>
  <si>
    <t>28/09 a 04/10</t>
  </si>
  <si>
    <t>27/09 a 03/10</t>
  </si>
  <si>
    <t>24/09 a 30/09</t>
  </si>
  <si>
    <t>22/09 a 29/09</t>
  </si>
  <si>
    <t>20/09 a 26/09</t>
  </si>
  <si>
    <t>19/09 a 25/09</t>
  </si>
  <si>
    <t>21/09 a 27/09</t>
  </si>
  <si>
    <t>18/09 a 24/09</t>
  </si>
  <si>
    <t>1987/88</t>
  </si>
  <si>
    <t>1995/96</t>
  </si>
  <si>
    <t>2002/03</t>
  </si>
  <si>
    <t>2008/09</t>
  </si>
  <si>
    <t>2017/18</t>
  </si>
  <si>
    <t>IPCA (número-índice)</t>
  </si>
  <si>
    <t>Data</t>
  </si>
  <si>
    <t>Conversor de moeda para R$</t>
  </si>
  <si>
    <t>Salário Mínimo</t>
  </si>
  <si>
    <t>IPCA (número-índice) (base: dez/1993 = 100)</t>
  </si>
  <si>
    <t>IPCA + 22,25% a partir de jul/1994 (base: dez/1993 = 100)</t>
  </si>
  <si>
    <t>Corseuil &amp; Foguel (2002) (número-índice)</t>
  </si>
  <si>
    <t>IPCA corrigido (número-índice) (média 3 meses)</t>
  </si>
  <si>
    <t>IPCA corrigido (número-índice) (média 12 meses)</t>
  </si>
  <si>
    <t>INPC (número-índice) (base: dez/1993 = 100)</t>
  </si>
  <si>
    <t>INPC + 22,25% a partir de jul/1994 (base: dez/1993 = 100)</t>
  </si>
  <si>
    <t>INPC corrigido (número-índice) (média 3 meses)</t>
  </si>
  <si>
    <t>INPC corrigido (número-índice) (média 12 meses)</t>
  </si>
  <si>
    <t>PME (base = jan/02)</t>
  </si>
  <si>
    <t>PNAD</t>
  </si>
  <si>
    <t>CENSO</t>
  </si>
  <si>
    <t>Mês</t>
  </si>
  <si>
    <t>Deflator</t>
  </si>
  <si>
    <t>Conversor</t>
  </si>
  <si>
    <t>Final</t>
  </si>
  <si>
    <t>deflator_corseuil</t>
  </si>
  <si>
    <t>deflator_calc</t>
  </si>
  <si>
    <t>diferenca</t>
  </si>
  <si>
    <t>22/09 A 29/09</t>
  </si>
  <si>
    <t>20/09 A 26/09</t>
  </si>
  <si>
    <t>19/09 A 25/09</t>
  </si>
  <si>
    <t>24/09 A 30/09</t>
  </si>
  <si>
    <t>IGPC-Mtb - Índice Geral de Preços ao Consumidor - índice (jan. 1967 = 100)</t>
  </si>
  <si>
    <t>Inflação - Índice Geral de Preços ao Consumidor - IGPC-Mtb - (% a.m.)</t>
  </si>
  <si>
    <t>Consumer Price Index - All Urban Consumers - US Bureau of Labor Statistics (Base = 1982/84)</t>
  </si>
  <si>
    <t>IPCA - Média Geométrica de 12 meses</t>
  </si>
  <si>
    <t>CPI - Média Geométrica de 12 meses</t>
  </si>
  <si>
    <t>IPCA - average 12m. Consumer prices (base = 2005)</t>
  </si>
  <si>
    <t>CPI - average 12m. Consumer prices (base = 2005)</t>
  </si>
  <si>
    <t>Relative BRA/USA average 12m. Consumer prices (base = 2005)</t>
  </si>
  <si>
    <t>US$ 2005 PPP conversion factor, private consumption (R$/US$)</t>
  </si>
  <si>
    <t>US$ 2011 PPP conversion factor, private consumption (R$/US$)</t>
  </si>
  <si>
    <t>US$ 2005 PPP conversion factor, private consumption (R$/US$) calculado</t>
  </si>
  <si>
    <t>US$ 2011 PPP conversion factor, private consumption (R$/US$) calculado</t>
  </si>
  <si>
    <t>US$ 2005 PPP conversion factor, private consumption (LCU/US$) WDI</t>
  </si>
  <si>
    <t>US$ 2011 PPP conversion factor, private consumption (LCU/US$) WDI</t>
  </si>
  <si>
    <t>US$ 2005 PPP conversion factor, private consumption (R$/US$) WDI</t>
  </si>
  <si>
    <t>US$ 2011 PPP conversion factor, private consumption (R$/US$) WDI</t>
  </si>
  <si>
    <t>Dif. 2005 (PPP calc. - WDI series)</t>
  </si>
  <si>
    <t>Dif. 2011 (PPP calc. - WDI series)</t>
  </si>
  <si>
    <t>BRA Consumer price index (2010 = 100)</t>
  </si>
  <si>
    <t>USA Consumer price index (2010 = 100)</t>
  </si>
  <si>
    <t>Relative BRA/USA Consumer price index (2010 = 100)</t>
  </si>
  <si>
    <t>US$ 2005 PPP conversion factor, private consumption (R$/US$) Check</t>
  </si>
  <si>
    <t>US$ 2011 PPP conversion factor, private consumption (R$/US$) Check</t>
  </si>
  <si>
    <t>Dif. 2005 (WDI check - WDI series)</t>
  </si>
  <si>
    <t>Dif. 2011 (WDI check - WDI series)</t>
  </si>
  <si>
    <t>BRA Inflation, average consumer prices index (2010 = 100)</t>
  </si>
  <si>
    <t>USA Inflation, average consumer prices index (2010 = 100)</t>
  </si>
  <si>
    <t>Dif. 2005 (WDI check - WEO check)</t>
  </si>
  <si>
    <t>Dif. 2011 (WDI check - WEO check)</t>
  </si>
  <si>
    <t>Fonte</t>
  </si>
  <si>
    <t>WDI</t>
  </si>
  <si>
    <t>WEO</t>
  </si>
  <si>
    <t>Country Code</t>
  </si>
  <si>
    <t>BRA</t>
  </si>
  <si>
    <t>USA</t>
  </si>
  <si>
    <t>Indicator Code</t>
  </si>
  <si>
    <t>PPP calc.</t>
  </si>
  <si>
    <t>PA.NUS.PRVT.PP.05</t>
  </si>
  <si>
    <t>PA.NUS.PRVT.PP</t>
  </si>
  <si>
    <t>WDI series</t>
  </si>
  <si>
    <t>FP.CPI.TOTL</t>
  </si>
  <si>
    <t>WDI check</t>
  </si>
  <si>
    <t>PCPI</t>
  </si>
  <si>
    <t>WEO check</t>
  </si>
  <si>
    <t>US$ 2017 PPP conversion factor, private consumption (R$/US$)</t>
  </si>
  <si>
    <t>US$ 1.00 - PPP 2017</t>
  </si>
  <si>
    <t>Dif. 2017 (PPP calc. - WDI series)</t>
  </si>
  <si>
    <t>US$ 2017 PPP conversion factor, private consumption (R$/US$) calculado</t>
  </si>
  <si>
    <t>US$ 2017 PPP conversion factor, private consumption (LCU/US$) WDI</t>
  </si>
  <si>
    <t>US$ 2017 PPP conversion factor, private consumption (R$/US$) WDI</t>
  </si>
  <si>
    <t>dez/21</t>
  </si>
  <si>
    <t>dez/22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</si>
</sst>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[$-416]d/m/yyyy"/>
    <numFmt numFmtId="165" formatCode="mm/yyyy"/>
    <numFmt numFmtId="166" formatCode="_(* #,##0.00_);_(* \(#,##0.00\);_(* \-??_);_(@_)"/>
    <numFmt numFmtId="167" formatCode="[$-416]mmm/yy"/>
    <numFmt numFmtId="168" formatCode="_-* #,##0.00_-;\-* #,##0.00_-;_-* \-??_-;_-@_-"/>
    <numFmt numFmtId="169" formatCode="#,##0.000"/>
    <numFmt numFmtId="170" formatCode="#0.0"/>
    <numFmt numFmtId="171" formatCode="#0.000"/>
    <numFmt numFmtId="172" formatCode="0.000"/>
    <numFmt numFmtId="173" formatCode="0.00000"/>
    <numFmt numFmtId="174" formatCode="#,##0.0000"/>
    <numFmt numFmtId="175" formatCode="0.0000000"/>
    <numFmt numFmtId="176" formatCode="0.0000"/>
  </numFmts>
  <fonts count="22">
    <font>
      <sz val="10"/>
      <name val="Calibre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FFFFFF"/>
      <name val="Calibri"/>
      <family val="2"/>
      <charset val="1"/>
    </font>
    <font>
      <sz val="10"/>
      <color rgb="FFFFFF00"/>
      <name val="Calibri"/>
      <family val="2"/>
      <charset val="1"/>
    </font>
    <font>
      <sz val="9"/>
      <color rgb="FF000000"/>
      <name val="Segoe UI"/>
      <family val="2"/>
    </font>
    <font>
      <sz val="10"/>
      <name val="Calibri"/>
      <family val="2"/>
    </font>
    <font>
      <sz val="10"/>
      <color rgb="FF666699"/>
      <name val="Calibri"/>
      <family val="2"/>
      <charset val="1"/>
    </font>
    <font>
      <sz val="10"/>
      <color rgb="FF000000"/>
      <name val="Arial"/>
      <family val="2"/>
      <charset val="1"/>
    </font>
    <font>
      <u/>
      <sz val="10"/>
      <color rgb="FF666699"/>
      <name val="Calibri"/>
      <family val="2"/>
      <charset val="1"/>
    </font>
    <font>
      <sz val="10"/>
      <name val="Calibre"/>
      <charset val="1"/>
    </font>
    <font>
      <sz val="10"/>
      <color theme="0"/>
      <name val="Calibre"/>
      <charset val="1"/>
    </font>
    <font>
      <sz val="10"/>
      <color theme="1"/>
      <name val="Calibri"/>
      <family val="2"/>
      <charset val="1"/>
    </font>
    <font>
      <sz val="10"/>
      <color indexed="8"/>
      <name val="Arial"/>
      <family val="2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10"/>
      <color indexed="8"/>
      <name val="Arial"/>
    </font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sz val="9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  <fill>
      <patternFill patternType="solid">
        <fgColor rgb="FFB1A0C7"/>
        <bgColor rgb="FF9999FF"/>
      </patternFill>
    </fill>
    <fill>
      <patternFill patternType="solid">
        <fgColor rgb="FFC0C0C0"/>
        <bgColor rgb="FFCCCCFF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auto="1"/>
      </top>
      <bottom style="thin">
        <color auto="1"/>
      </bottom>
      <diagonal/>
    </border>
  </borders>
  <cellStyleXfs count="8">
    <xf numFmtId="0" fontId="0" fillId="0" borderId="0"/>
    <xf numFmtId="166" fontId="12" fillId="0" borderId="0" applyBorder="0" applyProtection="0"/>
    <xf numFmtId="0" fontId="1" fillId="0" borderId="0"/>
    <xf numFmtId="0" fontId="2" fillId="0" borderId="0"/>
    <xf numFmtId="0" fontId="2" fillId="0" borderId="0"/>
    <xf numFmtId="0" fontId="3" fillId="0" borderId="0"/>
    <xf numFmtId="0" fontId="1" fillId="0" borderId="0"/>
    <xf numFmtId="0" fontId="19" fillId="0" borderId="0"/>
  </cellStyleXfs>
  <cellXfs count="76">
    <xf numFmtId="0" fontId="0" fillId="0" borderId="0" xfId="0"/>
    <xf numFmtId="0" fontId="4" fillId="0" borderId="0" xfId="0" applyFont="1"/>
    <xf numFmtId="0" fontId="5" fillId="2" borderId="0" xfId="3" applyFont="1" applyFill="1" applyAlignment="1">
      <alignment horizontal="center" vertical="center"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0" fontId="6" fillId="2" borderId="0" xfId="3" applyFont="1" applyFill="1" applyAlignment="1">
      <alignment vertical="center"/>
    </xf>
    <xf numFmtId="165" fontId="6" fillId="2" borderId="0" xfId="0" applyNumberFormat="1" applyFont="1" applyFill="1" applyAlignment="1">
      <alignment vertical="center" wrapText="1"/>
    </xf>
    <xf numFmtId="0" fontId="5" fillId="2" borderId="0" xfId="3" applyFont="1" applyFill="1" applyAlignment="1">
      <alignment vertical="center"/>
    </xf>
    <xf numFmtId="0" fontId="5" fillId="2" borderId="0" xfId="3" applyFont="1" applyFill="1" applyAlignment="1">
      <alignment vertical="center" wrapText="1"/>
    </xf>
    <xf numFmtId="165" fontId="4" fillId="0" borderId="0" xfId="0" applyNumberFormat="1" applyFont="1" applyAlignment="1">
      <alignment horizontal="right"/>
    </xf>
    <xf numFmtId="166" fontId="4" fillId="0" borderId="0" xfId="1" applyFont="1" applyBorder="1" applyProtection="1"/>
    <xf numFmtId="167" fontId="4" fillId="0" borderId="0" xfId="0" applyNumberFormat="1" applyFont="1"/>
    <xf numFmtId="0" fontId="8" fillId="0" borderId="0" xfId="0" applyFont="1"/>
    <xf numFmtId="168" fontId="4" fillId="0" borderId="0" xfId="0" applyNumberFormat="1" applyFont="1"/>
    <xf numFmtId="0" fontId="4" fillId="0" borderId="0" xfId="6" applyFont="1"/>
    <xf numFmtId="164" fontId="4" fillId="0" borderId="0" xfId="6" applyNumberFormat="1" applyFont="1" applyAlignment="1">
      <alignment horizontal="center"/>
    </xf>
    <xf numFmtId="166" fontId="4" fillId="0" borderId="0" xfId="6" applyNumberFormat="1" applyFont="1"/>
    <xf numFmtId="0" fontId="4" fillId="0" borderId="0" xfId="6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2" applyFont="1"/>
    <xf numFmtId="164" fontId="4" fillId="0" borderId="0" xfId="2" applyNumberFormat="1" applyFont="1" applyAlignment="1">
      <alignment horizontal="center"/>
    </xf>
    <xf numFmtId="0" fontId="4" fillId="0" borderId="0" xfId="1" applyNumberFormat="1" applyFont="1" applyBorder="1" applyProtection="1"/>
    <xf numFmtId="0" fontId="9" fillId="0" borderId="0" xfId="0" applyFont="1"/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11" fontId="4" fillId="0" borderId="0" xfId="0" applyNumberFormat="1" applyFont="1"/>
    <xf numFmtId="169" fontId="4" fillId="0" borderId="0" xfId="0" applyNumberFormat="1" applyFont="1"/>
    <xf numFmtId="3" fontId="4" fillId="0" borderId="0" xfId="0" applyNumberFormat="1" applyFont="1"/>
    <xf numFmtId="169" fontId="10" fillId="0" borderId="0" xfId="0" applyNumberFormat="1" applyFont="1"/>
    <xf numFmtId="4" fontId="10" fillId="0" borderId="0" xfId="0" applyNumberFormat="1" applyFont="1"/>
    <xf numFmtId="169" fontId="3" fillId="0" borderId="0" xfId="0" applyNumberFormat="1" applyFont="1"/>
    <xf numFmtId="4" fontId="3" fillId="0" borderId="0" xfId="0" applyNumberFormat="1" applyFont="1"/>
    <xf numFmtId="0" fontId="3" fillId="0" borderId="0" xfId="3" applyFont="1"/>
    <xf numFmtId="0" fontId="3" fillId="0" borderId="0" xfId="5"/>
    <xf numFmtId="167" fontId="3" fillId="0" borderId="0" xfId="3" applyNumberFormat="1" applyFont="1"/>
    <xf numFmtId="170" fontId="10" fillId="0" borderId="0" xfId="0" applyNumberFormat="1" applyFont="1" applyAlignment="1">
      <alignment horizontal="right"/>
    </xf>
    <xf numFmtId="170" fontId="3" fillId="0" borderId="0" xfId="0" applyNumberFormat="1" applyFont="1" applyAlignment="1">
      <alignment horizontal="right"/>
    </xf>
    <xf numFmtId="0" fontId="4" fillId="0" borderId="0" xfId="5" applyFont="1"/>
    <xf numFmtId="170" fontId="3" fillId="0" borderId="0" xfId="5" applyNumberFormat="1" applyAlignment="1">
      <alignment horizontal="right"/>
    </xf>
    <xf numFmtId="171" fontId="3" fillId="0" borderId="0" xfId="5" applyNumberFormat="1" applyAlignment="1">
      <alignment horizontal="right"/>
    </xf>
    <xf numFmtId="0" fontId="3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67" fontId="5" fillId="2" borderId="0" xfId="3" applyNumberFormat="1" applyFont="1" applyFill="1"/>
    <xf numFmtId="0" fontId="5" fillId="2" borderId="0" xfId="0" applyFont="1" applyFill="1"/>
    <xf numFmtId="0" fontId="6" fillId="2" borderId="0" xfId="3" applyFont="1" applyFill="1" applyAlignment="1">
      <alignment horizontal="center" vertical="center" wrapText="1"/>
    </xf>
    <xf numFmtId="0" fontId="3" fillId="3" borderId="0" xfId="3" applyFont="1" applyFill="1"/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/>
    <xf numFmtId="172" fontId="4" fillId="0" borderId="0" xfId="0" applyNumberFormat="1" applyFont="1"/>
    <xf numFmtId="0" fontId="4" fillId="4" borderId="0" xfId="0" applyFont="1" applyFill="1"/>
    <xf numFmtId="172" fontId="9" fillId="0" borderId="0" xfId="0" applyNumberFormat="1" applyFont="1"/>
    <xf numFmtId="11" fontId="0" fillId="0" borderId="0" xfId="0" applyNumberFormat="1"/>
    <xf numFmtId="0" fontId="13" fillId="5" borderId="0" xfId="0" applyFont="1" applyFill="1"/>
    <xf numFmtId="167" fontId="3" fillId="5" borderId="0" xfId="3" applyNumberFormat="1" applyFont="1" applyFill="1"/>
    <xf numFmtId="173" fontId="0" fillId="0" borderId="0" xfId="0" applyNumberFormat="1"/>
    <xf numFmtId="173" fontId="13" fillId="5" borderId="0" xfId="0" applyNumberFormat="1" applyFont="1" applyFill="1"/>
    <xf numFmtId="0" fontId="14" fillId="0" borderId="0" xfId="0" applyFont="1"/>
    <xf numFmtId="174" fontId="15" fillId="0" borderId="0" xfId="0" applyNumberFormat="1" applyFont="1"/>
    <xf numFmtId="171" fontId="0" fillId="0" borderId="0" xfId="0" applyNumberFormat="1" applyAlignment="1">
      <alignment horizontal="right"/>
    </xf>
    <xf numFmtId="172" fontId="3" fillId="0" borderId="0" xfId="5" applyNumberFormat="1"/>
    <xf numFmtId="0" fontId="17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175" fontId="0" fillId="0" borderId="0" xfId="0" applyNumberFormat="1"/>
    <xf numFmtId="2" fontId="9" fillId="0" borderId="0" xfId="0" applyNumberFormat="1" applyFont="1"/>
    <xf numFmtId="0" fontId="3" fillId="0" borderId="0" xfId="3" applyFont="1" applyAlignment="1">
      <alignment horizontal="right"/>
    </xf>
    <xf numFmtId="171" fontId="18" fillId="0" borderId="0" xfId="7" applyNumberFormat="1" applyFont="1" applyAlignment="1">
      <alignment horizontal="right"/>
    </xf>
    <xf numFmtId="171" fontId="20" fillId="0" borderId="0" xfId="7" applyNumberFormat="1" applyFont="1" applyAlignment="1">
      <alignment horizontal="right"/>
    </xf>
    <xf numFmtId="167" fontId="3" fillId="0" borderId="0" xfId="3" applyNumberFormat="1" applyFont="1" applyAlignment="1">
      <alignment horizontal="right"/>
    </xf>
    <xf numFmtId="2" fontId="4" fillId="0" borderId="0" xfId="0" applyNumberFormat="1" applyFont="1"/>
    <xf numFmtId="176" fontId="4" fillId="0" borderId="0" xfId="0" applyNumberFormat="1" applyFont="1"/>
    <xf numFmtId="4" fontId="21" fillId="0" borderId="0" xfId="0" applyNumberFormat="1" applyFont="1" applyAlignment="1" applyProtection="1">
      <alignment horizontal="right" vertical="top" wrapText="1"/>
      <protection locked="0"/>
    </xf>
    <xf numFmtId="4" fontId="3" fillId="0" borderId="0" xfId="5" applyNumberFormat="1"/>
    <xf numFmtId="175" fontId="3" fillId="0" borderId="0" xfId="5" applyNumberFormat="1"/>
    <xf numFmtId="173" fontId="4" fillId="0" borderId="0" xfId="6" applyNumberFormat="1" applyFont="1"/>
    <xf numFmtId="1" fontId="4" fillId="0" borderId="0" xfId="6" applyNumberFormat="1" applyFont="1"/>
    <xf numFmtId="173" fontId="4" fillId="0" borderId="0" xfId="0" applyNumberFormat="1" applyFont="1"/>
  </cellXfs>
  <cellStyles count="8">
    <cellStyle name="Normal" xfId="0" builtinId="0"/>
    <cellStyle name="Normal 2" xfId="2" xr:uid="{00000000-0005-0000-0000-000006000000}"/>
    <cellStyle name="Normal 2 2" xfId="3" xr:uid="{00000000-0005-0000-0000-000007000000}"/>
    <cellStyle name="Normal 3" xfId="4" xr:uid="{00000000-0005-0000-0000-000008000000}"/>
    <cellStyle name="Normal 4" xfId="5" xr:uid="{00000000-0005-0000-0000-000009000000}"/>
    <cellStyle name="Normal 5" xfId="7" xr:uid="{7BD60194-8E8B-48A8-891D-AC914C206CD4}"/>
    <cellStyle name="Normal_Construção do deflator da PME (Renda Habitual)" xfId="6" xr:uid="{00000000-0005-0000-0000-00000A000000}"/>
    <cellStyle name="Vírgula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1A0C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AMJ49"/>
  <sheetViews>
    <sheetView zoomScaleNormal="100" workbookViewId="0">
      <selection activeCell="J8" sqref="J8"/>
    </sheetView>
  </sheetViews>
  <sheetFormatPr defaultColWidth="7" defaultRowHeight="12.75"/>
  <cols>
    <col min="1" max="1" width="7" style="1"/>
    <col min="2" max="2" width="8.140625" style="1" customWidth="1"/>
    <col min="3" max="3" width="11.28515625" style="1" customWidth="1"/>
    <col min="4" max="7" width="16.28515625" style="1" customWidth="1"/>
    <col min="8" max="8" width="8" style="1" customWidth="1"/>
    <col min="9" max="9" width="32.5703125" style="1" customWidth="1"/>
    <col min="10" max="10" width="8.7109375" style="1" customWidth="1"/>
    <col min="11" max="12" width="7" style="1"/>
    <col min="13" max="13" width="7.42578125" style="1" bestFit="1" customWidth="1"/>
    <col min="14" max="1024" width="7" style="1"/>
  </cols>
  <sheetData>
    <row r="1" spans="1:10" ht="31.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0" ht="13.5" customHeight="1">
      <c r="A2" s="1">
        <v>2012</v>
      </c>
      <c r="B2" s="1">
        <v>1</v>
      </c>
      <c r="C2" s="1">
        <f>VLOOKUP(DATE(A2,B2*3,1),INPC!$A$2:$H$996,3,0)</f>
        <v>622</v>
      </c>
      <c r="D2" s="3">
        <f>VLOOKUP(DATE(A2,B2*3,1),INPC!$A$2:$H$996,7,0)/$J$6</f>
        <v>0.52304246304929369</v>
      </c>
      <c r="E2" s="3">
        <f>VLOOKUP(DATE(A2,B2*3,1),INPC!$A$2:$H$996,7,0)/$J$8</f>
        <v>0.5298266697023637</v>
      </c>
      <c r="F2" s="3">
        <f>VLOOKUP(DATE(A2,B2*3-1,1),INPC!$A$2:$H$996,7,0)/$J$5</f>
        <v>0.52450218657041248</v>
      </c>
      <c r="G2" s="3">
        <f>VLOOKUP(DATE(A2,B2*3-1,1),INPC!$A$2:$H$996,7,0)/$J$7</f>
        <v>0.53027550012647817</v>
      </c>
      <c r="H2" s="4"/>
      <c r="I2" s="1" t="s">
        <v>7</v>
      </c>
    </row>
    <row r="3" spans="1:10" ht="13.5" customHeight="1">
      <c r="A3" s="1">
        <v>2012</v>
      </c>
      <c r="B3" s="1">
        <v>2</v>
      </c>
      <c r="C3" s="1">
        <f>VLOOKUP(DATE(A3,B3*3,1),INPC!$A$2:$H$996,3,0)</f>
        <v>622</v>
      </c>
      <c r="D3" s="3">
        <f>VLOOKUP(DATE(A3,B3*3,1),INPC!$A$2:$H$996,7,0)/$J$6</f>
        <v>0.53009716551420616</v>
      </c>
      <c r="E3" s="3">
        <f>VLOOKUP(DATE(A3,B3*3,1),INPC!$A$2:$H$996,7,0)/$J$8</f>
        <v>0.53697287632378166</v>
      </c>
      <c r="F3" s="3">
        <f>VLOOKUP(DATE(A3,B3*3-1,1),INPC!$A$2:$H$996,7,0)/$J$5</f>
        <v>0.53092436384258812</v>
      </c>
      <c r="G3" s="3">
        <f>VLOOKUP(DATE(A3,B3*3-1,1),INPC!$A$2:$H$996,7,0)/$J$7</f>
        <v>0.53676836774857839</v>
      </c>
      <c r="H3" s="4"/>
      <c r="I3" s="5" t="s">
        <v>8</v>
      </c>
      <c r="J3" s="6">
        <v>44958</v>
      </c>
    </row>
    <row r="4" spans="1:10">
      <c r="A4" s="1">
        <v>2012</v>
      </c>
      <c r="B4" s="1">
        <v>3</v>
      </c>
      <c r="C4" s="1">
        <f>VLOOKUP(DATE(A4,B4*3,1),INPC!$A$2:$H$996,3,0)</f>
        <v>622</v>
      </c>
      <c r="D4" s="3">
        <f>VLOOKUP(DATE(A4,B4*3,1),INPC!$A$2:$H$996,7,0)/$J$6</f>
        <v>0.53699842923465502</v>
      </c>
      <c r="E4" s="3">
        <f>VLOOKUP(DATE(A4,B4*3,1),INPC!$A$2:$H$996,7,0)/$J$8</f>
        <v>0.54396365399874558</v>
      </c>
      <c r="F4" s="3">
        <f>VLOOKUP(DATE(A4,B4*3-1,1),INPC!$A$2:$H$996,7,0)/$J$5</f>
        <v>0.53772808439428676</v>
      </c>
      <c r="G4" s="3">
        <f>VLOOKUP(DATE(A4,B4*3-1,1),INPC!$A$2:$H$996,7,0)/$J$7</f>
        <v>0.54364697838290887</v>
      </c>
      <c r="H4" s="4"/>
      <c r="I4" s="1" t="s">
        <v>9</v>
      </c>
    </row>
    <row r="5" spans="1:10">
      <c r="A5" s="1">
        <v>2012</v>
      </c>
      <c r="B5" s="1">
        <v>4</v>
      </c>
      <c r="C5" s="1">
        <f>VLOOKUP(DATE(A5,B5*3,1),INPC!$A$2:$H$996,3,0)</f>
        <v>622</v>
      </c>
      <c r="D5" s="3">
        <f>VLOOKUP(DATE(A5,B5*3,1),INPC!$A$2:$H$996,7,0)/$J$6</f>
        <v>0.54719252908066041</v>
      </c>
      <c r="E5" s="3">
        <f>VLOOKUP(DATE(A5,B5*3,1),INPC!$A$2:$H$996,7,0)/$J$8</f>
        <v>0.55428997806148883</v>
      </c>
      <c r="F5" s="3">
        <f>VLOOKUP(DATE(A5,B5*3-1,1),INPC!$A$2:$H$996,7,0)/$J$5</f>
        <v>0.54706575980719219</v>
      </c>
      <c r="G5" s="3">
        <f>VLOOKUP(DATE(A5,B5*3-1,1),INPC!$A$2:$H$996,7,0)/$J$7</f>
        <v>0.55308743568962482</v>
      </c>
      <c r="H5" s="4"/>
      <c r="I5" s="7" t="s">
        <v>10</v>
      </c>
      <c r="J5" s="8">
        <f>VLOOKUP(DATE(YEAR($J$3), MONTH($J$3)-1, DAY($J$3)),INPC!$A$2:$H997,7,0)</f>
        <v>8192.0201323675628</v>
      </c>
    </row>
    <row r="6" spans="1:10">
      <c r="A6" s="1">
        <f t="shared" ref="A6:A29" si="0">A2+1</f>
        <v>2013</v>
      </c>
      <c r="B6" s="1">
        <f t="shared" ref="B6:B33" si="1">B2</f>
        <v>1</v>
      </c>
      <c r="C6" s="1">
        <f>VLOOKUP(DATE(A6,B6*3,1),INPC!$A$2:$H$996,3,0)</f>
        <v>678</v>
      </c>
      <c r="D6" s="3">
        <f>VLOOKUP(DATE(A6,B6*3,1),INPC!$A$2:$H$996,7,0)/$J$6</f>
        <v>0.55898456592807444</v>
      </c>
      <c r="E6" s="3">
        <f>VLOOKUP(DATE(A6,B6*3,1),INPC!$A$2:$H$996,7,0)/$J$8</f>
        <v>0.5662349654253237</v>
      </c>
      <c r="F6" s="3">
        <f>VLOOKUP(DATE(A6,B6*3-1,1),INPC!$A$2:$H$996,7,0)/$J$5</f>
        <v>0.55876273418493627</v>
      </c>
      <c r="G6" s="3">
        <f>VLOOKUP(DATE(A6,B6*3-1,1),INPC!$A$2:$H$996,7,0)/$J$7</f>
        <v>0.56491316129561753</v>
      </c>
      <c r="H6" s="4"/>
      <c r="I6" s="7" t="s">
        <v>11</v>
      </c>
      <c r="J6" s="8">
        <f>VLOOKUP($J$3,INPC!$A$2:$H997,7,0)</f>
        <v>8244.4426661282887</v>
      </c>
    </row>
    <row r="7" spans="1:10">
      <c r="A7" s="1">
        <f t="shared" si="0"/>
        <v>2013</v>
      </c>
      <c r="B7" s="1">
        <f t="shared" si="1"/>
        <v>2</v>
      </c>
      <c r="C7" s="1">
        <f>VLOOKUP(DATE(A7,B7*3,1),INPC!$A$2:$H$996,3,0)</f>
        <v>678</v>
      </c>
      <c r="D7" s="3">
        <f>VLOOKUP(DATE(A7,B7*3,1),INPC!$A$2:$H$996,7,0)/$J$6</f>
        <v>0.56735406788661469</v>
      </c>
      <c r="E7" s="3">
        <f>VLOOKUP(DATE(A7,B7*3,1),INPC!$A$2:$H$996,7,0)/$J$8</f>
        <v>0.57471302535932745</v>
      </c>
      <c r="F7" s="3">
        <f>VLOOKUP(DATE(A7,B7*3-1,1),INPC!$A$2:$H$996,7,0)/$J$5</f>
        <v>0.56867223683670731</v>
      </c>
      <c r="G7" s="3">
        <f>VLOOKUP(DATE(A7,B7*3-1,1),INPC!$A$2:$H$996,7,0)/$J$7</f>
        <v>0.57493174007225156</v>
      </c>
      <c r="H7" s="4"/>
      <c r="I7" s="7" t="s">
        <v>12</v>
      </c>
      <c r="J7" s="8">
        <f>VLOOKUP(DATE(YEAR($J$3), MONTH($J$3)-1, DAY($J$3)),INPC!$A$2:$H997,8,0)</f>
        <v>8102.8304547933958</v>
      </c>
    </row>
    <row r="8" spans="1:10">
      <c r="A8" s="1">
        <f t="shared" si="0"/>
        <v>2013</v>
      </c>
      <c r="B8" s="1">
        <f t="shared" si="1"/>
        <v>3</v>
      </c>
      <c r="C8" s="1">
        <f>VLOOKUP(DATE(A8,B8*3,1),INPC!$A$2:$H$996,3,0)</f>
        <v>678</v>
      </c>
      <c r="D8" s="3">
        <f>VLOOKUP(DATE(A8,B8*3,1),INPC!$A$2:$H$996,7,0)/$J$6</f>
        <v>0.56945323797743141</v>
      </c>
      <c r="E8" s="3">
        <f>VLOOKUP(DATE(A8,B8*3,1),INPC!$A$2:$H$996,7,0)/$J$8</f>
        <v>0.57683942307448088</v>
      </c>
      <c r="F8" s="3">
        <f>VLOOKUP(DATE(A8,B8*3-1,1),INPC!$A$2:$H$996,7,0)/$J$5</f>
        <v>0.57252550895620036</v>
      </c>
      <c r="G8" s="3">
        <f>VLOOKUP(DATE(A8,B8*3-1,1),INPC!$A$2:$H$996,7,0)/$J$7</f>
        <v>0.57882742602477011</v>
      </c>
      <c r="H8" s="4"/>
      <c r="I8" s="7" t="s">
        <v>13</v>
      </c>
      <c r="J8" s="8">
        <f>VLOOKUP($J$3,INPC!$A$2:$H997,8,0)</f>
        <v>8138.8760610764484</v>
      </c>
    </row>
    <row r="9" spans="1:10">
      <c r="A9" s="1">
        <f t="shared" si="0"/>
        <v>2013</v>
      </c>
      <c r="B9" s="1">
        <f t="shared" si="1"/>
        <v>4</v>
      </c>
      <c r="C9" s="1">
        <f>VLOOKUP(DATE(A9,B9*3,1),INPC!$A$2:$H$996,3,0)</f>
        <v>678</v>
      </c>
      <c r="D9" s="3">
        <f>VLOOKUP(DATE(A9,B9*3,1),INPC!$A$2:$H$996,7,0)/$J$6</f>
        <v>0.57770923500264781</v>
      </c>
      <c r="E9" s="3">
        <f>VLOOKUP(DATE(A9,B9*3,1),INPC!$A$2:$H$996,7,0)/$J$8</f>
        <v>0.58520250584111033</v>
      </c>
      <c r="F9" s="3">
        <f>VLOOKUP(DATE(A9,B9*3-1,1),INPC!$A$2:$H$996,7,0)/$J$5</f>
        <v>0.57780455958072952</v>
      </c>
      <c r="G9" s="3">
        <f>VLOOKUP(DATE(A9,B9*3-1,1),INPC!$A$2:$H$996,7,0)/$J$7</f>
        <v>0.5841645843470632</v>
      </c>
      <c r="H9" s="4"/>
    </row>
    <row r="10" spans="1:10">
      <c r="A10" s="1">
        <f t="shared" si="0"/>
        <v>2014</v>
      </c>
      <c r="B10" s="1">
        <f t="shared" si="1"/>
        <v>1</v>
      </c>
      <c r="C10" s="1">
        <f>VLOOKUP(DATE(A10,B10*3,1),INPC!$A$2:$H$996,3,0)</f>
        <v>724</v>
      </c>
      <c r="D10" s="3">
        <f>VLOOKUP(DATE(A10,B10*3,1),INPC!$A$2:$H$996,7,0)/$J$6</f>
        <v>0.58928130577211824</v>
      </c>
      <c r="E10" s="3">
        <f>VLOOKUP(DATE(A10,B10*3,1),INPC!$A$2:$H$996,7,0)/$J$8</f>
        <v>0.59692467402149907</v>
      </c>
      <c r="F10" s="3">
        <f>VLOOKUP(DATE(A10,B10*3-1,1),INPC!$A$2:$H$996,7,0)/$J$5</f>
        <v>0.58894956210829807</v>
      </c>
      <c r="G10" s="3">
        <f>VLOOKUP(DATE(A10,B10*3-1,1),INPC!$A$2:$H$996,7,0)/$J$7</f>
        <v>0.5954322624245576</v>
      </c>
      <c r="H10" s="4"/>
      <c r="I10" s="1" t="s">
        <v>14</v>
      </c>
    </row>
    <row r="11" spans="1:10">
      <c r="A11" s="1">
        <f t="shared" si="0"/>
        <v>2014</v>
      </c>
      <c r="B11" s="1">
        <f t="shared" si="1"/>
        <v>2</v>
      </c>
      <c r="C11" s="1">
        <f>VLOOKUP(DATE(A11,B11*3,1),INPC!$A$2:$H$996,3,0)</f>
        <v>724</v>
      </c>
      <c r="D11" s="3">
        <f>VLOOKUP(DATE(A11,B11*3,1),INPC!$A$2:$H$996,7,0)/$J$6</f>
        <v>0.60130215407878551</v>
      </c>
      <c r="E11" s="3">
        <f>VLOOKUP(DATE(A11,B11*3,1),INPC!$A$2:$H$996,7,0)/$J$8</f>
        <v>0.60910144068053529</v>
      </c>
      <c r="F11" s="3">
        <f>VLOOKUP(DATE(A11,B11*3-1,1),INPC!$A$2:$H$996,7,0)/$J$5</f>
        <v>0.60186131408679644</v>
      </c>
      <c r="G11" s="3">
        <f>VLOOKUP(DATE(A11,B11*3-1,1),INPC!$A$2:$H$996,7,0)/$J$7</f>
        <v>0.60848613696162412</v>
      </c>
      <c r="H11" s="4"/>
      <c r="I11" s="1" t="s">
        <v>15</v>
      </c>
    </row>
    <row r="12" spans="1:10">
      <c r="A12" s="1">
        <f t="shared" si="0"/>
        <v>2014</v>
      </c>
      <c r="B12" s="1">
        <f t="shared" si="1"/>
        <v>3</v>
      </c>
      <c r="C12" s="1">
        <f>VLOOKUP(DATE(A12,B12*3,1),INPC!$A$2:$H$996,3,0)</f>
        <v>724</v>
      </c>
      <c r="D12" s="3">
        <f>VLOOKUP(DATE(A12,B12*3,1),INPC!$A$2:$H$996,7,0)/$J$6</f>
        <v>0.60604269541251554</v>
      </c>
      <c r="E12" s="3">
        <f>VLOOKUP(DATE(A12,B12*3,1),INPC!$A$2:$H$996,7,0)/$J$8</f>
        <v>0.61390346997045908</v>
      </c>
      <c r="F12" s="3">
        <f>VLOOKUP(DATE(A12,B12*3-1,1),INPC!$A$2:$H$996,7,0)/$J$5</f>
        <v>0.60829970793866639</v>
      </c>
      <c r="G12" s="3">
        <f>VLOOKUP(DATE(A12,B12*3-1,1),INPC!$A$2:$H$996,7,0)/$J$7</f>
        <v>0.61499539966295946</v>
      </c>
      <c r="H12" s="4"/>
    </row>
    <row r="13" spans="1:10">
      <c r="A13" s="1">
        <f t="shared" si="0"/>
        <v>2014</v>
      </c>
      <c r="B13" s="1">
        <f t="shared" si="1"/>
        <v>4</v>
      </c>
      <c r="C13" s="1">
        <f>VLOOKUP(DATE(A13,B13*3,1),INPC!$A$2:$H$996,3,0)</f>
        <v>724</v>
      </c>
      <c r="D13" s="3">
        <f>VLOOKUP(DATE(A13,B13*3,1),INPC!$A$2:$H$996,7,0)/$J$6</f>
        <v>0.61411675736808391</v>
      </c>
      <c r="E13" s="3">
        <f>VLOOKUP(DATE(A13,B13*3,1),INPC!$A$2:$H$996,7,0)/$J$8</f>
        <v>0.62208225784926696</v>
      </c>
      <c r="F13" s="3">
        <f>VLOOKUP(DATE(A13,B13*3-1,1),INPC!$A$2:$H$996,7,0)/$J$5</f>
        <v>0.61491083037205907</v>
      </c>
      <c r="G13" s="3">
        <f>VLOOKUP(DATE(A13,B13*3-1,1),INPC!$A$2:$H$996,7,0)/$J$7</f>
        <v>0.62167929220817009</v>
      </c>
      <c r="H13" s="4"/>
    </row>
    <row r="14" spans="1:10">
      <c r="A14" s="1">
        <f t="shared" si="0"/>
        <v>2015</v>
      </c>
      <c r="B14" s="1">
        <f t="shared" si="1"/>
        <v>1</v>
      </c>
      <c r="C14" s="1">
        <f>VLOOKUP(DATE(A14,B14*3,1),INPC!$A$2:$H$996,3,0)</f>
        <v>788</v>
      </c>
      <c r="D14" s="3">
        <f>VLOOKUP(DATE(A14,B14*3,1),INPC!$A$2:$H$996,7,0)/$J$6</f>
        <v>0.63488454382462167</v>
      </c>
      <c r="E14" s="3">
        <f>VLOOKUP(DATE(A14,B14*3,1),INPC!$A$2:$H$996,7,0)/$J$8</f>
        <v>0.64311941623065105</v>
      </c>
      <c r="F14" s="3">
        <f>VLOOKUP(DATE(A14,B14*3-1,1),INPC!$A$2:$H$996,7,0)/$J$5</f>
        <v>0.63023016726214609</v>
      </c>
      <c r="G14" s="3">
        <f>VLOOKUP(DATE(A14,B14*3-1,1),INPC!$A$2:$H$996,7,0)/$J$7</f>
        <v>0.63716725248554129</v>
      </c>
      <c r="H14" s="4"/>
    </row>
    <row r="15" spans="1:10">
      <c r="A15" s="1">
        <f t="shared" si="0"/>
        <v>2015</v>
      </c>
      <c r="B15" s="1">
        <f t="shared" si="1"/>
        <v>2</v>
      </c>
      <c r="C15" s="1">
        <f>VLOOKUP(DATE(A15,B15*3,1),INPC!$A$2:$H$996,3,0)</f>
        <v>788</v>
      </c>
      <c r="D15" s="3">
        <f>VLOOKUP(DATE(A15,B15*3,1),INPC!$A$2:$H$996,7,0)/$J$6</f>
        <v>0.65424209194791672</v>
      </c>
      <c r="E15" s="3">
        <f>VLOOKUP(DATE(A15,B15*3,1),INPC!$A$2:$H$996,7,0)/$J$8</f>
        <v>0.66272804455496748</v>
      </c>
      <c r="F15" s="3">
        <f>VLOOKUP(DATE(A15,B15*3-1,1),INPC!$A$2:$H$996,7,0)/$J$5</f>
        <v>0.65305264074818037</v>
      </c>
      <c r="G15" s="3">
        <f>VLOOKUP(DATE(A15,B15*3-1,1),INPC!$A$2:$H$996,7,0)/$J$7</f>
        <v>0.66024093807122664</v>
      </c>
      <c r="H15" s="4"/>
    </row>
    <row r="16" spans="1:10">
      <c r="A16" s="1">
        <f t="shared" si="0"/>
        <v>2015</v>
      </c>
      <c r="B16" s="1">
        <f t="shared" si="1"/>
        <v>3</v>
      </c>
      <c r="C16" s="1">
        <f>VLOOKUP(DATE(A16,B16*3,1),INPC!$A$2:$H$996,3,0)</f>
        <v>788</v>
      </c>
      <c r="D16" s="3">
        <f>VLOOKUP(DATE(A16,B16*3,1),INPC!$A$2:$H$996,7,0)/$J$6</f>
        <v>0.6658195891200096</v>
      </c>
      <c r="E16" s="3">
        <f>VLOOKUP(DATE(A16,B16*3,1),INPC!$A$2:$H$996,7,0)/$J$8</f>
        <v>0.67445570952200939</v>
      </c>
      <c r="F16" s="3">
        <f>VLOOKUP(DATE(A16,B16*3-1,1),INPC!$A$2:$H$996,7,0)/$J$5</f>
        <v>0.66710099960813229</v>
      </c>
      <c r="G16" s="3">
        <f>VLOOKUP(DATE(A16,B16*3-1,1),INPC!$A$2:$H$996,7,0)/$J$7</f>
        <v>0.67444393037737438</v>
      </c>
      <c r="H16" s="4"/>
    </row>
    <row r="17" spans="1:13">
      <c r="A17" s="1">
        <f t="shared" si="0"/>
        <v>2015</v>
      </c>
      <c r="B17" s="1">
        <f t="shared" si="1"/>
        <v>4</v>
      </c>
      <c r="C17" s="1">
        <f>VLOOKUP(DATE(A17,B17*3,1),INPC!$A$2:$H$996,3,0)</f>
        <v>788</v>
      </c>
      <c r="D17" s="3">
        <f>VLOOKUP(DATE(A17,B17*3,1),INPC!$A$2:$H$996,7,0)/$J$6</f>
        <v>0.68079339813535866</v>
      </c>
      <c r="E17" s="3">
        <f>VLOOKUP(DATE(A17,B17*3,1),INPC!$A$2:$H$996,7,0)/$J$8</f>
        <v>0.68962373874302119</v>
      </c>
      <c r="F17" s="3">
        <f>VLOOKUP(DATE(A17,B17*3-1,1),INPC!$A$2:$H$996,7,0)/$J$5</f>
        <v>0.67885977333029068</v>
      </c>
      <c r="G17" s="3">
        <f>VLOOKUP(DATE(A17,B17*3-1,1),INPC!$A$2:$H$996,7,0)/$J$7</f>
        <v>0.68633213556706729</v>
      </c>
      <c r="H17" s="4"/>
    </row>
    <row r="18" spans="1:13">
      <c r="A18" s="1">
        <f t="shared" si="0"/>
        <v>2016</v>
      </c>
      <c r="B18" s="1">
        <f t="shared" si="1"/>
        <v>1</v>
      </c>
      <c r="C18" s="1">
        <f>VLOOKUP(DATE(A18,B18*3,1),INPC!$A$2:$H$996,3,0)</f>
        <v>880</v>
      </c>
      <c r="D18" s="3">
        <f>VLOOKUP(DATE(A18,B18*3,1),INPC!$A$2:$H$996,7,0)/$J$6</f>
        <v>0.70321721658819669</v>
      </c>
      <c r="E18" s="3">
        <f>VLOOKUP(DATE(A18,B18*3,1),INPC!$A$2:$H$996,7,0)/$J$8</f>
        <v>0.71233840895089273</v>
      </c>
      <c r="F18" s="3">
        <f>VLOOKUP(DATE(A18,B18*3-1,1),INPC!$A$2:$H$996,7,0)/$J$5</f>
        <v>0.70094788006796072</v>
      </c>
      <c r="G18" s="3">
        <f>VLOOKUP(DATE(A18,B18*3-1,1),INPC!$A$2:$H$996,7,0)/$J$7</f>
        <v>0.7086633710643907</v>
      </c>
      <c r="H18" s="4"/>
    </row>
    <row r="19" spans="1:13">
      <c r="A19" s="1">
        <f t="shared" si="0"/>
        <v>2016</v>
      </c>
      <c r="B19" s="1">
        <f t="shared" si="1"/>
        <v>2</v>
      </c>
      <c r="C19" s="1">
        <f>VLOOKUP(DATE(A19,B19*3,1),INPC!$A$2:$H$996,3,0)</f>
        <v>880</v>
      </c>
      <c r="D19" s="3">
        <f>VLOOKUP(DATE(A19,B19*3,1),INPC!$A$2:$H$996,7,0)/$J$6</f>
        <v>0.71779798929697469</v>
      </c>
      <c r="E19" s="3">
        <f>VLOOKUP(DATE(A19,B19*3,1),INPC!$A$2:$H$996,7,0)/$J$8</f>
        <v>0.72710830392450776</v>
      </c>
      <c r="F19" s="3">
        <f>VLOOKUP(DATE(A19,B19*3-1,1),INPC!$A$2:$H$996,7,0)/$J$5</f>
        <v>0.71739534835135099</v>
      </c>
      <c r="G19" s="3">
        <f>VLOOKUP(DATE(A19,B19*3-1,1),INPC!$A$2:$H$996,7,0)/$J$7</f>
        <v>0.72529188033108816</v>
      </c>
      <c r="H19" s="4"/>
    </row>
    <row r="20" spans="1:13">
      <c r="A20" s="1">
        <f t="shared" si="0"/>
        <v>2016</v>
      </c>
      <c r="B20" s="1">
        <f t="shared" si="1"/>
        <v>3</v>
      </c>
      <c r="C20" s="1">
        <f>VLOOKUP(DATE(A20,B20*3,1),INPC!$A$2:$H$996,3,0)</f>
        <v>880</v>
      </c>
      <c r="D20" s="3">
        <f>VLOOKUP(DATE(A20,B20*3,1),INPC!$A$2:$H$996,7,0)/$J$6</f>
        <v>0.72870913762659351</v>
      </c>
      <c r="E20" s="3">
        <f>VLOOKUP(DATE(A20,B20*3,1),INPC!$A$2:$H$996,7,0)/$J$8</f>
        <v>0.7381609770639076</v>
      </c>
      <c r="F20" s="3">
        <f>VLOOKUP(DATE(A20,B20*3-1,1),INPC!$A$2:$H$996,7,0)/$J$5</f>
        <v>0.73086506003300777</v>
      </c>
      <c r="G20" s="3">
        <f>VLOOKUP(DATE(A20,B20*3-1,1),INPC!$A$2:$H$996,7,0)/$J$7</f>
        <v>0.73890985615928073</v>
      </c>
      <c r="H20" s="4"/>
    </row>
    <row r="21" spans="1:13">
      <c r="A21" s="1">
        <f t="shared" si="0"/>
        <v>2016</v>
      </c>
      <c r="B21" s="1">
        <f t="shared" si="1"/>
        <v>4</v>
      </c>
      <c r="C21" s="1">
        <f>VLOOKUP(DATE(A21,B21*3,1),INPC!$A$2:$H$996,3,0)</f>
        <v>880</v>
      </c>
      <c r="D21" s="3">
        <f>VLOOKUP(DATE(A21,B21*3,1),INPC!$A$2:$H$996,7,0)/$J$6</f>
        <v>0.73177338624547517</v>
      </c>
      <c r="E21" s="3">
        <f>VLOOKUP(DATE(A21,B21*3,1),INPC!$A$2:$H$996,7,0)/$J$8</f>
        <v>0.74126497101387712</v>
      </c>
      <c r="F21" s="3">
        <f>VLOOKUP(DATE(A21,B21*3-1,1),INPC!$A$2:$H$996,7,0)/$J$5</f>
        <v>0.73552437581274555</v>
      </c>
      <c r="G21" s="3">
        <f>VLOOKUP(DATE(A21,B21*3-1,1),INPC!$A$2:$H$996,7,0)/$J$7</f>
        <v>0.74362045807593447</v>
      </c>
      <c r="H21" s="4"/>
    </row>
    <row r="22" spans="1:13">
      <c r="A22" s="1">
        <f t="shared" si="0"/>
        <v>2017</v>
      </c>
      <c r="B22" s="1">
        <f t="shared" si="1"/>
        <v>1</v>
      </c>
      <c r="C22" s="1">
        <f>VLOOKUP(DATE(A22,B22*3,1),INPC!$A$2:$H$996,3,0)</f>
        <v>937</v>
      </c>
      <c r="D22" s="3">
        <f>VLOOKUP(DATE(A22,B22*3,1),INPC!$A$2:$H$996,7,0)/$J$6</f>
        <v>0.73766642029072682</v>
      </c>
      <c r="E22" s="3">
        <f>VLOOKUP(DATE(A22,B22*3,1),INPC!$A$2:$H$996,7,0)/$J$8</f>
        <v>0.74723444160797692</v>
      </c>
      <c r="F22" s="3">
        <f>VLOOKUP(DATE(A22,B22*3-1,1),INPC!$A$2:$H$996,7,0)/$J$5</f>
        <v>0.73996957573770694</v>
      </c>
      <c r="G22" s="3">
        <f>VLOOKUP(DATE(A22,B22*3-1,1),INPC!$A$2:$H$996,7,0)/$J$7</f>
        <v>0.74811458731643221</v>
      </c>
      <c r="H22" s="4"/>
    </row>
    <row r="23" spans="1:13">
      <c r="A23" s="1">
        <f t="shared" si="0"/>
        <v>2017</v>
      </c>
      <c r="B23" s="1">
        <f t="shared" si="1"/>
        <v>2</v>
      </c>
      <c r="C23" s="1">
        <f>VLOOKUP(DATE(A23,B23*3,1),INPC!$A$2:$H$996,3,0)</f>
        <v>937</v>
      </c>
      <c r="D23" s="3">
        <f>VLOOKUP(DATE(A23,B23*3,1),INPC!$A$2:$H$996,7,0)/$J$6</f>
        <v>0.74145603592057685</v>
      </c>
      <c r="E23" s="3">
        <f>VLOOKUP(DATE(A23,B23*3,1),INPC!$A$2:$H$996,7,0)/$J$8</f>
        <v>0.75107321105875902</v>
      </c>
      <c r="F23" s="3">
        <f>VLOOKUP(DATE(A23,B23*3-1,1),INPC!$A$2:$H$996,7,0)/$J$5</f>
        <v>0.74585511774777946</v>
      </c>
      <c r="G23" s="3">
        <f>VLOOKUP(DATE(A23,B23*3-1,1),INPC!$A$2:$H$996,7,0)/$J$7</f>
        <v>0.75406491281138144</v>
      </c>
      <c r="H23" s="4"/>
      <c r="M23" s="69"/>
    </row>
    <row r="24" spans="1:13">
      <c r="A24" s="1">
        <f t="shared" si="0"/>
        <v>2017</v>
      </c>
      <c r="B24" s="1">
        <f t="shared" si="1"/>
        <v>3</v>
      </c>
      <c r="C24" s="1">
        <f>VLOOKUP(DATE(A24,B24*3,1),INPC!$A$2:$H$996,3,0)</f>
        <v>937</v>
      </c>
      <c r="D24" s="3">
        <f>VLOOKUP(DATE(A24,B24*3,1),INPC!$A$2:$H$996,7,0)/$J$6</f>
        <v>0.74192106049591866</v>
      </c>
      <c r="E24" s="3">
        <f>VLOOKUP(DATE(A24,B24*3,1),INPC!$A$2:$H$996,7,0)/$J$8</f>
        <v>0.75154426731038104</v>
      </c>
      <c r="F24" s="3">
        <f>VLOOKUP(DATE(A24,B24*3-1,1),INPC!$A$2:$H$996,7,0)/$J$5</f>
        <v>0.74637062383233388</v>
      </c>
      <c r="G24" s="3">
        <f>VLOOKUP(DATE(A24,B24*3-1,1),INPC!$A$2:$H$996,7,0)/$J$7</f>
        <v>0.75458609318737335</v>
      </c>
      <c r="H24" s="4"/>
    </row>
    <row r="25" spans="1:13">
      <c r="A25" s="1">
        <f t="shared" si="0"/>
        <v>2017</v>
      </c>
      <c r="B25" s="1">
        <f t="shared" si="1"/>
        <v>4</v>
      </c>
      <c r="C25" s="1">
        <f>VLOOKUP(DATE(A25,B25*3,1),INPC!$A$2:$H$996,3,0)</f>
        <v>937</v>
      </c>
      <c r="D25" s="3">
        <f>VLOOKUP(DATE(A25,B25*3,1),INPC!$A$2:$H$996,7,0)/$J$6</f>
        <v>0.74603171299314774</v>
      </c>
      <c r="E25" s="3">
        <f>VLOOKUP(DATE(A25,B25*3,1),INPC!$A$2:$H$996,7,0)/$J$8</f>
        <v>0.75570823768902562</v>
      </c>
      <c r="F25" s="3">
        <f>VLOOKUP(DATE(A25,B25*3-1,1),INPC!$A$2:$H$996,7,0)/$J$5</f>
        <v>0.74878392008767758</v>
      </c>
      <c r="G25" s="3">
        <f>VLOOKUP(DATE(A25,B25*3-1,1),INPC!$A$2:$H$996,7,0)/$J$7</f>
        <v>0.75702595313747856</v>
      </c>
      <c r="H25" s="4"/>
    </row>
    <row r="26" spans="1:13">
      <c r="A26" s="1">
        <f t="shared" si="0"/>
        <v>2018</v>
      </c>
      <c r="B26" s="1">
        <f t="shared" si="1"/>
        <v>1</v>
      </c>
      <c r="C26" s="1">
        <f>VLOOKUP(DATE(A26,B26*3,1),INPC!$A$2:$H$996,3,0)</f>
        <v>954</v>
      </c>
      <c r="D26" s="3">
        <f>VLOOKUP(DATE(A26,B26*3,1),INPC!$A$2:$H$996,7,0)/$J$6</f>
        <v>0.75056696692109059</v>
      </c>
      <c r="E26" s="3">
        <f>VLOOKUP(DATE(A26,B26*3,1),INPC!$A$2:$H$996,7,0)/$J$8</f>
        <v>0.76030231685974503</v>
      </c>
      <c r="F26" s="3">
        <f>VLOOKUP(DATE(A26,B26*3-1,1),INPC!$A$2:$H$996,7,0)/$J$5</f>
        <v>0.75416358468418287</v>
      </c>
      <c r="G26" s="3">
        <f>VLOOKUP(DATE(A26,B26*3-1,1),INPC!$A$2:$H$996,7,0)/$J$7</f>
        <v>0.76246483291237077</v>
      </c>
      <c r="H26" s="4"/>
    </row>
    <row r="27" spans="1:13">
      <c r="A27" s="1">
        <f t="shared" si="0"/>
        <v>2018</v>
      </c>
      <c r="B27" s="1">
        <f t="shared" si="1"/>
        <v>2</v>
      </c>
      <c r="C27" s="1">
        <f>VLOOKUP(DATE(A27,B27*3,1),INPC!$A$2:$H$996,3,0)</f>
        <v>954</v>
      </c>
      <c r="D27" s="3">
        <f>VLOOKUP(DATE(A27,B27*3,1),INPC!$A$2:$H$996,7,0)/$J$6</f>
        <v>0.75868334613538857</v>
      </c>
      <c r="E27" s="3">
        <f>VLOOKUP(DATE(A27,B27*3,1),INPC!$A$2:$H$996,7,0)/$J$8</f>
        <v>0.76852397088011404</v>
      </c>
      <c r="F27" s="3">
        <f>VLOOKUP(DATE(A27,B27*3-1,1),INPC!$A$2:$H$996,7,0)/$J$5</f>
        <v>0.75831704101665098</v>
      </c>
      <c r="G27" s="3">
        <f>VLOOKUP(DATE(A27,B27*3-1,1),INPC!$A$2:$H$996,7,0)/$J$7</f>
        <v>0.76666400727302397</v>
      </c>
      <c r="H27" s="4"/>
    </row>
    <row r="28" spans="1:13">
      <c r="A28" s="1">
        <f t="shared" si="0"/>
        <v>2018</v>
      </c>
      <c r="B28" s="1">
        <f t="shared" si="1"/>
        <v>3</v>
      </c>
      <c r="C28" s="1">
        <f>VLOOKUP(DATE(A28,B28*3,1),INPC!$A$2:$H$996,3,0)</f>
        <v>954</v>
      </c>
      <c r="D28" s="3">
        <f>VLOOKUP(DATE(A28,B28*3,1),INPC!$A$2:$H$996,7,0)/$J$6</f>
        <v>0.76968012579806244</v>
      </c>
      <c r="E28" s="3">
        <f>VLOOKUP(DATE(A28,B28*3,1),INPC!$A$2:$H$996,7,0)/$J$8</f>
        <v>0.77966338604758989</v>
      </c>
      <c r="F28" s="3">
        <f>VLOOKUP(DATE(A28,B28*3-1,1),INPC!$A$2:$H$996,7,0)/$J$5</f>
        <v>0.77318852214470168</v>
      </c>
      <c r="G28" s="3">
        <f>VLOOKUP(DATE(A28,B28*3-1,1),INPC!$A$2:$H$996,7,0)/$J$7</f>
        <v>0.7816991821392395</v>
      </c>
      <c r="H28" s="4"/>
    </row>
    <row r="29" spans="1:13">
      <c r="A29" s="1">
        <f t="shared" si="0"/>
        <v>2018</v>
      </c>
      <c r="B29" s="1">
        <f t="shared" si="1"/>
        <v>4</v>
      </c>
      <c r="C29" s="1">
        <f>VLOOKUP(DATE(A29,B29*3,1),INPC!$A$2:$H$996,3,0)</f>
        <v>954</v>
      </c>
      <c r="D29" s="3">
        <f>VLOOKUP(DATE(A29,B29*3,1),INPC!$A$2:$H$996,7,0)/$J$6</f>
        <v>0.77337319709099495</v>
      </c>
      <c r="E29" s="3">
        <f>VLOOKUP(DATE(A29,B29*3,1),INPC!$A$2:$H$996,7,0)/$J$8</f>
        <v>0.78340435891755633</v>
      </c>
      <c r="F29" s="3">
        <f>VLOOKUP(DATE(A29,B29*3-1,1),INPC!$A$2:$H$996,7,0)/$J$5</f>
        <v>0.77757339252271851</v>
      </c>
      <c r="G29" s="3">
        <f>VLOOKUP(DATE(A29,B29*3-1,1),INPC!$A$2:$H$996,7,0)/$J$7</f>
        <v>0.78613231777189807</v>
      </c>
      <c r="H29" s="4"/>
    </row>
    <row r="30" spans="1:13">
      <c r="A30" s="1">
        <v>2019</v>
      </c>
      <c r="B30" s="1">
        <f t="shared" si="1"/>
        <v>1</v>
      </c>
      <c r="C30" s="1">
        <f>VLOOKUP(DATE(A30,B30*3,1),INPC!$A$2:$H$996,3,0)</f>
        <v>998</v>
      </c>
      <c r="D30" s="3">
        <f>VLOOKUP(DATE(A30,B30*3,1),INPC!$A$2:$H$996,7,0)/$J$6</f>
        <v>0.78102064446531272</v>
      </c>
      <c r="E30" s="3">
        <f>VLOOKUP(DATE(A30,B30*3,1),INPC!$A$2:$H$996,7,0)/$J$8</f>
        <v>0.79115099874185868</v>
      </c>
      <c r="F30" s="3">
        <f>VLOOKUP(DATE(A30,B30*3-1,1),INPC!$A$2:$H$996,7,0)/$J$5</f>
        <v>0.78166799014977117</v>
      </c>
      <c r="G30" s="3">
        <f>VLOOKUP(DATE(A30,B30*3-1,1),INPC!$A$2:$H$996,7,0)/$J$7</f>
        <v>0.79027198555612488</v>
      </c>
    </row>
    <row r="31" spans="1:13">
      <c r="A31" s="1">
        <v>2019</v>
      </c>
      <c r="B31" s="1">
        <f t="shared" si="1"/>
        <v>2</v>
      </c>
      <c r="C31" s="1">
        <f>VLOOKUP(DATE(A31,B31*3,1),INPC!$A$2:$H$996,3,0)</f>
        <v>998</v>
      </c>
      <c r="D31" s="3">
        <f>VLOOKUP(DATE(A31,B31*3,1),INPC!$A$2:$H$996,7,0)/$J$6</f>
        <v>0.79197088222751033</v>
      </c>
      <c r="E31" s="3">
        <f>VLOOKUP(DATE(A31,B31*3,1),INPC!$A$2:$H$996,7,0)/$J$8</f>
        <v>0.80224326832962911</v>
      </c>
      <c r="F31" s="3">
        <f>VLOOKUP(DATE(A31,B31*3-1,1),INPC!$A$2:$H$996,7,0)/$J$5</f>
        <v>0.79502779089639986</v>
      </c>
      <c r="G31" s="3">
        <f>VLOOKUP(DATE(A31,B31*3-1,1),INPC!$A$2:$H$996,7,0)/$J$7</f>
        <v>0.80377884063490268</v>
      </c>
    </row>
    <row r="32" spans="1:13">
      <c r="A32" s="1">
        <v>2019</v>
      </c>
      <c r="B32" s="1">
        <f t="shared" si="1"/>
        <v>3</v>
      </c>
      <c r="C32" s="1">
        <f>VLOOKUP(DATE(A32,B32*3,1),INPC!$A$2:$H$996,3,0)</f>
        <v>998</v>
      </c>
      <c r="D32" s="3">
        <f>VLOOKUP(DATE(A32,B32*3,1),INPC!$A$2:$H$996,7,0)/$J$6</f>
        <v>0.79371281339134259</v>
      </c>
      <c r="E32" s="3">
        <f>VLOOKUP(DATE(A32,B32*3,1),INPC!$A$2:$H$996,7,0)/$J$8</f>
        <v>0.80400779349265983</v>
      </c>
      <c r="F32" s="3">
        <f>VLOOKUP(DATE(A32,B32*3-1,1),INPC!$A$2:$H$996,7,0)/$J$5</f>
        <v>0.79834005879920955</v>
      </c>
      <c r="G32" s="3">
        <f>VLOOKUP(DATE(A32,B32*3-1,1),INPC!$A$2:$H$996,7,0)/$J$7</f>
        <v>0.80712756741562408</v>
      </c>
    </row>
    <row r="33" spans="1:10">
      <c r="A33" s="1">
        <v>2019</v>
      </c>
      <c r="B33" s="1">
        <f t="shared" si="1"/>
        <v>4</v>
      </c>
      <c r="C33" s="1">
        <f>VLOOKUP(DATE(A33,B33*3,1),INPC!$A$2:$H$996,3,0)</f>
        <v>998</v>
      </c>
      <c r="D33" s="3">
        <f>VLOOKUP(DATE(A33,B33*3,1),INPC!$A$2:$H$996,7,0)/$J$6</f>
        <v>0.80016688829725979</v>
      </c>
      <c r="E33" s="3">
        <f>VLOOKUP(DATE(A33,B33*3,1),INPC!$A$2:$H$996,7,0)/$J$8</f>
        <v>0.81054558201842508</v>
      </c>
      <c r="F33" s="3">
        <f>VLOOKUP(DATE(A33,B33*3-1,1),INPC!$A$2:$H$996,7,0)/$J$5</f>
        <v>0.80049347840783902</v>
      </c>
      <c r="G33" s="3">
        <f>VLOOKUP(DATE(A33,B33*3-1,1),INPC!$A$2:$H$996,7,0)/$J$7</f>
        <v>0.80930469019830453</v>
      </c>
    </row>
    <row r="34" spans="1:10">
      <c r="A34" s="1">
        <v>2020</v>
      </c>
      <c r="B34" s="1">
        <v>1</v>
      </c>
      <c r="C34" s="1">
        <f>VLOOKUP(DATE(A34,B34*3,1),INPC!$A$2:$H$996,3,0)</f>
        <v>1045</v>
      </c>
      <c r="D34" s="3">
        <f>VLOOKUP(DATE(A34,B34*3,1),INPC!$A$2:$H$996,7,0)/$J$6</f>
        <v>0.81104967344417944</v>
      </c>
      <c r="E34" s="3">
        <f>VLOOKUP(DATE(A34,B34*3,1),INPC!$A$2:$H$996,7,0)/$J$8</f>
        <v>0.82156952408588846</v>
      </c>
      <c r="F34" s="3">
        <f>VLOOKUP(DATE(A34,B34*3-1,1),INPC!$A$2:$H$996,7,0)/$J$5</f>
        <v>0.81477327259371535</v>
      </c>
      <c r="G34" s="3">
        <f>VLOOKUP(DATE(A34,B34*3-1,1),INPC!$A$2:$H$996,7,0)/$J$7</f>
        <v>0.82374166529107129</v>
      </c>
    </row>
    <row r="35" spans="1:10">
      <c r="A35" s="1">
        <v>2020</v>
      </c>
      <c r="B35" s="1">
        <v>2</v>
      </c>
      <c r="C35" s="1">
        <f>VLOOKUP(DATE(A35,B35*3,1),INPC!$A$2:$H$996,3,0)</f>
        <v>1045</v>
      </c>
      <c r="D35" s="3">
        <f>VLOOKUP(DATE(A35,B35*3,1),INPC!$A$2:$H$996,7,0)/$J$6</f>
        <v>0.81007114449736561</v>
      </c>
      <c r="E35" s="3">
        <f>VLOOKUP(DATE(A35,B35*3,1),INPC!$A$2:$H$996,7,0)/$J$8</f>
        <v>0.82057830297149714</v>
      </c>
      <c r="F35" s="3">
        <f>VLOOKUP(DATE(A35,B35*3-1,1),INPC!$A$2:$H$996,7,0)/$J$5</f>
        <v>0.81574705599045561</v>
      </c>
      <c r="G35" s="3">
        <f>VLOOKUP(DATE(A35,B35*3-1,1),INPC!$A$2:$H$996,7,0)/$J$7</f>
        <v>0.82472616734071524</v>
      </c>
    </row>
    <row r="36" spans="1:10">
      <c r="A36" s="1">
        <v>2020</v>
      </c>
      <c r="B36" s="1">
        <v>3</v>
      </c>
      <c r="C36" s="1">
        <f>VLOOKUP(DATE(A36,B36*3,1),INPC!$A$2:$H$996,3,0)</f>
        <v>1045</v>
      </c>
      <c r="D36" s="3">
        <f>VLOOKUP(DATE(A36,B36*3,1),INPC!$A$2:$H$996,7,0)/$J$6</f>
        <v>0.81889809056164664</v>
      </c>
      <c r="E36" s="3">
        <f>VLOOKUP(DATE(A36,B36*3,1),INPC!$A$2:$H$996,7,0)/$J$8</f>
        <v>0.8295197403638177</v>
      </c>
      <c r="F36" s="3">
        <f>VLOOKUP(DATE(A36,B36*3-1,1),INPC!$A$2:$H$996,7,0)/$J$5</f>
        <v>0.81957749441264915</v>
      </c>
      <c r="G36" s="3">
        <f>VLOOKUP(DATE(A36,B36*3-1,1),INPC!$A$2:$H$996,7,0)/$J$7</f>
        <v>0.82859876826029155</v>
      </c>
    </row>
    <row r="37" spans="1:10">
      <c r="A37" s="1">
        <v>2020</v>
      </c>
      <c r="B37" s="1">
        <v>4</v>
      </c>
      <c r="C37" s="1">
        <f>VLOOKUP(DATE(A37,B37*3,1),INPC!$A$2:$H$996,3,0)</f>
        <v>1045</v>
      </c>
      <c r="D37" s="3">
        <f>VLOOKUP(DATE(A37,B37*3,1),INPC!$A$2:$H$996,7,0)/$J$6</f>
        <v>0.84128236292152725</v>
      </c>
      <c r="E37" s="3">
        <f>VLOOKUP(DATE(A37,B37*3,1),INPC!$A$2:$H$996,7,0)/$J$8</f>
        <v>0.85219435153975298</v>
      </c>
      <c r="F37" s="3">
        <f>VLOOKUP(DATE(A37,B37*3-1,1),INPC!$A$2:$H$996,7,0)/$J$5</f>
        <v>0.83745716107114476</v>
      </c>
      <c r="G37" s="3">
        <f>VLOOKUP(DATE(A37,B37*3-1,1),INPC!$A$2:$H$996,7,0)/$J$7</f>
        <v>0.84667524043178677</v>
      </c>
    </row>
    <row r="38" spans="1:10">
      <c r="A38" s="1">
        <v>2021</v>
      </c>
      <c r="B38" s="1">
        <v>1</v>
      </c>
      <c r="C38" s="1">
        <f>VLOOKUP(DATE(A38,B38*3,1),INPC!$A$2:$H$996,3,0)</f>
        <v>1100</v>
      </c>
      <c r="D38" s="3">
        <f>VLOOKUP(DATE(A38,B38*3,1),INPC!$A$2:$H$996,7,0)/$J$6</f>
        <v>0.86155343739212886</v>
      </c>
      <c r="E38" s="3">
        <f>VLOOKUP(DATE(A38,B38*3,1),INPC!$A$2:$H$996,7,0)/$J$8</f>
        <v>0.87272835525224934</v>
      </c>
      <c r="F38" s="3">
        <f>VLOOKUP(DATE(A38,B38*3-1,1),INPC!$A$2:$H$996,7,0)/$J$5</f>
        <v>0.86147015076799394</v>
      </c>
      <c r="G38" s="3">
        <f>VLOOKUP(DATE(A38,B38*3-1,1),INPC!$A$2:$H$996,7,0)/$J$7</f>
        <v>0.87095254650802989</v>
      </c>
    </row>
    <row r="39" spans="1:10">
      <c r="A39" s="1">
        <v>2021</v>
      </c>
      <c r="B39" s="1">
        <v>2</v>
      </c>
      <c r="C39" s="1">
        <f>VLOOKUP(DATE(A39,B39*3,1),INPC!$A$2:$H$996,3,0)</f>
        <v>1100</v>
      </c>
      <c r="D39" s="3">
        <f>VLOOKUP(DATE(A39,B39*3,1),INPC!$A$2:$H$996,7,0)/$J$6</f>
        <v>0.87947440164091562</v>
      </c>
      <c r="E39" s="3">
        <f>VLOOKUP(DATE(A39,B39*3,1),INPC!$A$2:$H$996,7,0)/$J$8</f>
        <v>0.89088176625913906</v>
      </c>
      <c r="F39" s="3">
        <f>VLOOKUP(DATE(A39,B39*3-1,1),INPC!$A$2:$H$996,7,0)/$J$5</f>
        <v>0.87941790862747848</v>
      </c>
      <c r="G39" s="3">
        <f>VLOOKUP(DATE(A39,B39*3-1,1),INPC!$A$2:$H$996,7,0)/$J$7</f>
        <v>0.88909785937568064</v>
      </c>
    </row>
    <row r="40" spans="1:10">
      <c r="A40" s="1">
        <v>2021</v>
      </c>
      <c r="B40" s="1">
        <v>3</v>
      </c>
      <c r="C40" s="1">
        <f>VLOOKUP(DATE(A40,B40*3,1),INPC!$A$2:$H$996,3,0)</f>
        <v>1100</v>
      </c>
      <c r="D40" s="3">
        <f>VLOOKUP(DATE(A40,B40*3,1),INPC!$A$2:$H$996,7,0)/$J$6</f>
        <v>0.90366835691659742</v>
      </c>
      <c r="E40" s="3">
        <f>VLOOKUP(DATE(A40,B40*3,1),INPC!$A$2:$H$996,7,0)/$J$8</f>
        <v>0.91538953313510374</v>
      </c>
      <c r="F40" s="3">
        <f>VLOOKUP(DATE(A40,B40*3-1,1),INPC!$A$2:$H$996,7,0)/$J$5</f>
        <v>0.90015045983246256</v>
      </c>
      <c r="G40" s="3">
        <f>VLOOKUP(DATE(A40,B40*3-1,1),INPC!$A$2:$H$996,7,0)/$J$7</f>
        <v>0.9100586184356334</v>
      </c>
    </row>
    <row r="41" spans="1:10">
      <c r="A41" s="1">
        <v>2021</v>
      </c>
      <c r="B41" s="1">
        <v>4</v>
      </c>
      <c r="C41" s="1">
        <f>VLOOKUP(DATE(A41,B41*3,1),INPC!$A$2:$H$996,3,0)</f>
        <v>1100</v>
      </c>
      <c r="D41" s="3">
        <f>VLOOKUP(DATE(A41,B41*3,1),INPC!$A$2:$H$996,7,0)/$J$6</f>
        <v>0.93156869566152312</v>
      </c>
      <c r="E41" s="3">
        <f>VLOOKUP(DATE(A41,B41*3,1),INPC!$A$2:$H$996,7,0)/$J$8</f>
        <v>0.94365175772507681</v>
      </c>
      <c r="F41" s="3">
        <f>VLOOKUP(DATE(A41,B41*3-1,1),INPC!$A$2:$H$996,7,0)/$J$5</f>
        <v>0.92907676653335425</v>
      </c>
      <c r="G41" s="3">
        <f>VLOOKUP(DATE(A41,B41*3-1,1),INPC!$A$2:$H$996,7,0)/$J$7</f>
        <v>0.93930332350144918</v>
      </c>
    </row>
    <row r="42" spans="1:10">
      <c r="A42" s="1">
        <v>2022</v>
      </c>
      <c r="B42" s="1">
        <v>1</v>
      </c>
      <c r="C42" s="1">
        <f>VLOOKUP(DATE(A42,B42*3,1),INPC!$A$2:$H$996,3,0)</f>
        <v>1212</v>
      </c>
      <c r="D42" s="3">
        <f>VLOOKUP(DATE(A42,B42*3,1),INPC!$A$2:$H$996,7,0)/$J$6</f>
        <v>0.95668065851083395</v>
      </c>
      <c r="E42" s="3">
        <f>VLOOKUP(DATE(A42,B42*3,1),INPC!$A$2:$H$996,7,0)/$J$8</f>
        <v>0.96908943934001279</v>
      </c>
      <c r="F42" s="3">
        <f>VLOOKUP(DATE(A42,B42*3-1,1),INPC!$A$2:$H$996,7,0)/$J$5</f>
        <v>0.95208485375747809</v>
      </c>
      <c r="G42" s="3">
        <f>VLOOKUP(DATE(A42,B42*3-1,1),INPC!$A$2:$H$996,7,0)/$J$7</f>
        <v>0.96256466591739354</v>
      </c>
    </row>
    <row r="43" spans="1:10">
      <c r="A43" s="1">
        <v>2022</v>
      </c>
      <c r="B43" s="1">
        <v>2</v>
      </c>
      <c r="C43" s="1">
        <f>VLOOKUP(DATE(A43,B43*3,1),INPC!$A$2:$H$996,3,0)</f>
        <v>1212</v>
      </c>
      <c r="D43" s="3">
        <f>VLOOKUP(DATE(A43,B43*3,1),INPC!$A$2:$H$996,7,0)/$J$6</f>
        <v>0.98583701795863998</v>
      </c>
      <c r="E43" s="3">
        <f>VLOOKUP(DATE(A43,B43*3,1),INPC!$A$2:$H$996,7,0)/$J$8</f>
        <v>0.99862397605203546</v>
      </c>
      <c r="F43" s="3">
        <f>VLOOKUP(DATE(A43,B43*3-1,1),INPC!$A$2:$H$996,7,0)/$J$5</f>
        <v>0.98521877201627295</v>
      </c>
      <c r="G43" s="3">
        <f>VLOOKUP(DATE(A43,B43*3-1,1),INPC!$A$2:$H$996,7,0)/$J$7</f>
        <v>0.99606329666804649</v>
      </c>
    </row>
    <row r="44" spans="1:10">
      <c r="A44" s="1">
        <v>2022</v>
      </c>
      <c r="B44" s="1">
        <v>3</v>
      </c>
      <c r="C44" s="1">
        <f>VLOOKUP(DATE(A44,B44*3,1),INPC!$A$2:$H$996,3,0)</f>
        <v>1212</v>
      </c>
      <c r="D44" s="3">
        <f>VLOOKUP(DATE(A44,B44*3,1),INPC!$A$2:$H$996,7,0)/$J$6</f>
        <v>0.98235412714424897</v>
      </c>
      <c r="E44" s="3">
        <f>VLOOKUP(DATE(A44,B44*3,1),INPC!$A$2:$H$996,7,0)/$J$8</f>
        <v>0.99509590984041729</v>
      </c>
      <c r="F44" s="3">
        <f>VLOOKUP(DATE(A44,B44*3-1,1),INPC!$A$2:$H$996,7,0)/$J$5</f>
        <v>0.99271157356058004</v>
      </c>
      <c r="G44" s="3">
        <f>VLOOKUP(DATE(A44,B44*3-1,1),INPC!$A$2:$H$996,7,0)/$J$7</f>
        <v>1.0036385731644819</v>
      </c>
    </row>
    <row r="45" spans="1:10">
      <c r="A45" s="1">
        <v>2022</v>
      </c>
      <c r="B45" s="1">
        <v>4</v>
      </c>
      <c r="C45" s="1">
        <f>VLOOKUP(DATE(A45,B45*3,1),INPC!$A$2:$H$996,3,0)</f>
        <v>1212</v>
      </c>
      <c r="D45" s="3">
        <f>VLOOKUP(DATE(A45,B45*3,1),INPC!$A$2:$H$996,7,0)/$J$6</f>
        <v>0.98860028734369143</v>
      </c>
      <c r="E45" s="3">
        <f>VLOOKUP(DATE(A45,B45*3,1),INPC!$A$2:$H$996,7,0)/$J$8</f>
        <v>1.0014230868684633</v>
      </c>
      <c r="F45" s="3">
        <f>VLOOKUP(DATE(A45,B45*3-1,1),INPC!$A$2:$H$996,7,0)/$J$5</f>
        <v>0.98984602204111261</v>
      </c>
      <c r="G45" s="3">
        <f>VLOOKUP(DATE(A45,B45*3-1,1),INPC!$A$2:$H$996,7,0)/$J$7</f>
        <v>1.0007414798748246</v>
      </c>
      <c r="I45" s="1">
        <f>E45*J8</f>
        <v>8150.4583887230165</v>
      </c>
      <c r="J45" s="1">
        <f>G45*J7</f>
        <v>8108.8385405047411</v>
      </c>
    </row>
    <row r="46" spans="1:10">
      <c r="A46" s="1">
        <v>2023</v>
      </c>
      <c r="B46" s="1">
        <v>1</v>
      </c>
      <c r="C46" s="1">
        <f>VLOOKUP(DATE(A46,B46*3,1),INPC!$A$2:$H$996,3,0)</f>
        <v>1302</v>
      </c>
      <c r="D46" s="3">
        <f>VLOOKUP(DATE(A46,B46*3,1),INPC!$A$2:$H$996,7,0)/$J$6</f>
        <v>1.0062324339539861</v>
      </c>
      <c r="E46" s="3">
        <f>VLOOKUP(DATE(A46,B46*3,1),INPC!$A$2:$H$996,7,0)/$J$8</f>
        <v>1.0192839340810838</v>
      </c>
      <c r="F46" s="3">
        <f>VLOOKUP(DATE(A46,B46*3-1,1),INPC!$A$2:$H$996,7,0)/$J$5</f>
        <v>1.0063992193517199</v>
      </c>
      <c r="G46" s="3">
        <f>VLOOKUP(DATE(A46,B46*3-1,1),INPC!$A$2:$H$996,7,0)/$J$7</f>
        <v>1.0174768819519258</v>
      </c>
    </row>
    <row r="47" spans="1:10">
      <c r="A47" s="1">
        <v>2023</v>
      </c>
      <c r="B47" s="1">
        <v>2</v>
      </c>
    </row>
    <row r="48" spans="1:10">
      <c r="A48" s="1">
        <v>2023</v>
      </c>
      <c r="B48" s="1">
        <v>3</v>
      </c>
    </row>
    <row r="49" spans="1:2">
      <c r="A49" s="1">
        <v>2023</v>
      </c>
      <c r="B49" s="1">
        <v>4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85"/>
  <sheetViews>
    <sheetView topLeftCell="A358" zoomScaleNormal="100" workbookViewId="0">
      <selection activeCell="E380" sqref="E380"/>
    </sheetView>
  </sheetViews>
  <sheetFormatPr defaultColWidth="6.7109375" defaultRowHeight="12.75"/>
  <cols>
    <col min="1" max="1" width="9.5703125" customWidth="1"/>
    <col min="2" max="2" width="12" style="28" customWidth="1"/>
    <col min="3" max="3" width="12" style="29" customWidth="1"/>
  </cols>
  <sheetData>
    <row r="1" spans="1:3" ht="63.75" customHeight="1">
      <c r="A1" s="2" t="s">
        <v>70</v>
      </c>
      <c r="B1" s="2" t="s">
        <v>96</v>
      </c>
      <c r="C1" s="2" t="s">
        <v>97</v>
      </c>
    </row>
    <row r="2" spans="1:3">
      <c r="A2" s="9">
        <v>17533</v>
      </c>
      <c r="B2" s="30">
        <v>0.77700000000000002</v>
      </c>
      <c r="C2" s="31"/>
    </row>
    <row r="3" spans="1:3">
      <c r="A3" s="9">
        <v>17564</v>
      </c>
      <c r="B3" s="30">
        <v>0.77900000000000003</v>
      </c>
      <c r="C3" s="31">
        <v>0.25740025740026401</v>
      </c>
    </row>
    <row r="4" spans="1:3">
      <c r="A4" s="9">
        <v>17593</v>
      </c>
      <c r="B4" s="30">
        <v>0.78</v>
      </c>
      <c r="C4" s="31">
        <v>0.12836970474967599</v>
      </c>
    </row>
    <row r="5" spans="1:3">
      <c r="A5" s="9">
        <v>17624</v>
      </c>
      <c r="B5" s="30">
        <v>0.78200000000000003</v>
      </c>
      <c r="C5" s="31">
        <v>0.256410256410256</v>
      </c>
    </row>
    <row r="6" spans="1:3">
      <c r="A6" s="9">
        <v>17654</v>
      </c>
      <c r="B6" s="30">
        <v>0.78700000000000003</v>
      </c>
      <c r="C6" s="31">
        <v>0.63938618925831703</v>
      </c>
    </row>
    <row r="7" spans="1:3">
      <c r="A7" s="9">
        <v>17685</v>
      </c>
      <c r="B7" s="30">
        <v>0.79300000000000004</v>
      </c>
      <c r="C7" s="31">
        <v>0.76238881829733296</v>
      </c>
    </row>
    <row r="8" spans="1:3">
      <c r="A8" s="9">
        <v>17715</v>
      </c>
      <c r="B8" s="30">
        <v>0.79500000000000004</v>
      </c>
      <c r="C8" s="31">
        <v>0.25220680958386599</v>
      </c>
    </row>
    <row r="9" spans="1:3">
      <c r="A9" s="9">
        <v>17746</v>
      </c>
      <c r="B9" s="30">
        <v>0.79800000000000004</v>
      </c>
      <c r="C9" s="31">
        <v>0.37735849056603799</v>
      </c>
    </row>
    <row r="10" spans="1:3">
      <c r="A10" s="9">
        <v>17777</v>
      </c>
      <c r="B10" s="30">
        <v>0.80100000000000005</v>
      </c>
      <c r="C10" s="31">
        <v>0.37593984962405202</v>
      </c>
    </row>
    <row r="11" spans="1:3">
      <c r="A11" s="9">
        <v>17807</v>
      </c>
      <c r="B11" s="30">
        <v>0.80400000000000005</v>
      </c>
      <c r="C11" s="31">
        <v>0.37453183520599298</v>
      </c>
    </row>
    <row r="12" spans="1:3">
      <c r="A12" s="9">
        <v>17838</v>
      </c>
      <c r="B12" s="30">
        <v>0.80600000000000005</v>
      </c>
      <c r="C12" s="31">
        <v>0.248756218905477</v>
      </c>
    </row>
    <row r="13" spans="1:3">
      <c r="A13" s="9">
        <v>17868</v>
      </c>
      <c r="B13" s="30">
        <v>0.80900000000000005</v>
      </c>
      <c r="C13" s="31">
        <v>0.372208436724564</v>
      </c>
    </row>
    <row r="14" spans="1:3">
      <c r="A14" s="9">
        <v>17899</v>
      </c>
      <c r="B14" s="30">
        <v>0.81699999999999995</v>
      </c>
      <c r="C14" s="31">
        <v>0.98887515451173702</v>
      </c>
    </row>
    <row r="15" spans="1:3">
      <c r="A15" s="9">
        <v>17930</v>
      </c>
      <c r="B15" s="30">
        <v>0.82399999999999995</v>
      </c>
      <c r="C15" s="31">
        <v>0.856793145654833</v>
      </c>
    </row>
    <row r="16" spans="1:3">
      <c r="A16" s="9">
        <v>17958</v>
      </c>
      <c r="B16" s="30">
        <v>0.83199999999999996</v>
      </c>
      <c r="C16" s="31">
        <v>0.970873786407767</v>
      </c>
    </row>
    <row r="17" spans="1:3">
      <c r="A17" s="9">
        <v>17989</v>
      </c>
      <c r="B17" s="30">
        <v>0.84</v>
      </c>
      <c r="C17" s="31">
        <v>0.96153846153845801</v>
      </c>
    </row>
    <row r="18" spans="1:3">
      <c r="A18" s="9">
        <v>18019</v>
      </c>
      <c r="B18" s="30">
        <v>0.84699999999999998</v>
      </c>
      <c r="C18" s="31">
        <v>0.83333333333333004</v>
      </c>
    </row>
    <row r="19" spans="1:3">
      <c r="A19" s="9">
        <v>18050</v>
      </c>
      <c r="B19" s="30">
        <v>0.85499999999999998</v>
      </c>
      <c r="C19" s="31">
        <v>0.94451003541913303</v>
      </c>
    </row>
    <row r="20" spans="1:3">
      <c r="A20" s="9">
        <v>18080</v>
      </c>
      <c r="B20" s="30">
        <v>0.85799999999999998</v>
      </c>
      <c r="C20" s="31">
        <v>0.35087719298245701</v>
      </c>
    </row>
    <row r="21" spans="1:3">
      <c r="A21" s="9">
        <v>18111</v>
      </c>
      <c r="B21" s="30">
        <v>0.86</v>
      </c>
      <c r="C21" s="31">
        <v>0.233100233100236</v>
      </c>
    </row>
    <row r="22" spans="1:3">
      <c r="A22" s="9">
        <v>18142</v>
      </c>
      <c r="B22" s="30">
        <v>0.86299999999999999</v>
      </c>
      <c r="C22" s="31">
        <v>0.34883720930232198</v>
      </c>
    </row>
    <row r="23" spans="1:3">
      <c r="A23" s="9">
        <v>18172</v>
      </c>
      <c r="B23" s="30">
        <v>0.86799999999999999</v>
      </c>
      <c r="C23" s="31">
        <v>0.57937427578216305</v>
      </c>
    </row>
    <row r="24" spans="1:3">
      <c r="A24" s="9">
        <v>18203</v>
      </c>
      <c r="B24" s="30">
        <v>0.873</v>
      </c>
      <c r="C24" s="31">
        <v>0.57603686635945295</v>
      </c>
    </row>
    <row r="25" spans="1:3">
      <c r="A25" s="9">
        <v>18233</v>
      </c>
      <c r="B25" s="30">
        <v>0.878</v>
      </c>
      <c r="C25" s="31">
        <v>0.57273768613974596</v>
      </c>
    </row>
    <row r="26" spans="1:3">
      <c r="A26" s="9">
        <v>18264</v>
      </c>
      <c r="B26" s="30">
        <v>0.88100000000000001</v>
      </c>
      <c r="C26" s="31">
        <v>0.34168564920273897</v>
      </c>
    </row>
    <row r="27" spans="1:3">
      <c r="A27" s="9">
        <v>18295</v>
      </c>
      <c r="B27" s="30">
        <v>0.88300000000000001</v>
      </c>
      <c r="C27" s="31">
        <v>0.227014755959143</v>
      </c>
    </row>
    <row r="28" spans="1:3">
      <c r="A28" s="9">
        <v>18323</v>
      </c>
      <c r="B28" s="30">
        <v>0.88600000000000001</v>
      </c>
      <c r="C28" s="31">
        <v>0.33975084937711802</v>
      </c>
    </row>
    <row r="29" spans="1:3">
      <c r="A29" s="9">
        <v>18354</v>
      </c>
      <c r="B29" s="30">
        <v>0.88600000000000001</v>
      </c>
      <c r="C29" s="31">
        <v>0</v>
      </c>
    </row>
    <row r="30" spans="1:3">
      <c r="A30" s="9">
        <v>18384</v>
      </c>
      <c r="B30" s="30">
        <v>0.86599999999999999</v>
      </c>
      <c r="C30" s="31">
        <v>-2.2573363431151199</v>
      </c>
    </row>
    <row r="31" spans="1:3">
      <c r="A31" s="9">
        <v>18415</v>
      </c>
      <c r="B31" s="30">
        <v>0.86599999999999999</v>
      </c>
      <c r="C31" s="31">
        <v>0</v>
      </c>
    </row>
    <row r="32" spans="1:3">
      <c r="A32" s="9">
        <v>18445</v>
      </c>
      <c r="B32" s="30">
        <v>0.88900000000000001</v>
      </c>
      <c r="C32" s="31">
        <v>2.6558891454965501</v>
      </c>
    </row>
    <row r="33" spans="1:3">
      <c r="A33" s="9">
        <v>18476</v>
      </c>
      <c r="B33" s="30">
        <v>0.89100000000000001</v>
      </c>
      <c r="C33" s="31">
        <v>0.224971878515179</v>
      </c>
    </row>
    <row r="34" spans="1:3">
      <c r="A34" s="9">
        <v>18507</v>
      </c>
      <c r="B34" s="30">
        <v>0.89400000000000002</v>
      </c>
      <c r="C34" s="31">
        <v>0.33670033670034599</v>
      </c>
    </row>
    <row r="35" spans="1:3">
      <c r="A35" s="9">
        <v>18537</v>
      </c>
      <c r="B35" s="30">
        <v>0.90200000000000002</v>
      </c>
      <c r="C35" s="31">
        <v>0.894854586129745</v>
      </c>
    </row>
    <row r="36" spans="1:3">
      <c r="A36" s="9">
        <v>18568</v>
      </c>
      <c r="B36" s="30">
        <v>0.90900000000000003</v>
      </c>
      <c r="C36" s="31">
        <v>0.77605321507761005</v>
      </c>
    </row>
    <row r="37" spans="1:3">
      <c r="A37" s="9">
        <v>18598</v>
      </c>
      <c r="B37" s="30">
        <v>0.91700000000000004</v>
      </c>
      <c r="C37" s="31">
        <v>0.880088008800883</v>
      </c>
    </row>
    <row r="38" spans="1:3">
      <c r="A38" s="9">
        <v>18629</v>
      </c>
      <c r="B38" s="30">
        <v>0.93500000000000005</v>
      </c>
      <c r="C38" s="31">
        <v>1.9629225736095901</v>
      </c>
    </row>
    <row r="39" spans="1:3">
      <c r="A39" s="9">
        <v>18660</v>
      </c>
      <c r="B39" s="30">
        <v>0.95399999999999996</v>
      </c>
      <c r="C39" s="31">
        <v>2.0320855614973201</v>
      </c>
    </row>
    <row r="40" spans="1:3">
      <c r="A40" s="9">
        <v>18688</v>
      </c>
      <c r="B40" s="30">
        <v>0.97199999999999998</v>
      </c>
      <c r="C40" s="31">
        <v>1.88679245283019</v>
      </c>
    </row>
    <row r="41" spans="1:3">
      <c r="A41" s="9">
        <v>18719</v>
      </c>
      <c r="B41" s="30">
        <v>0.98499999999999999</v>
      </c>
      <c r="C41" s="31">
        <v>1.3374485596707699</v>
      </c>
    </row>
    <row r="42" spans="1:3">
      <c r="A42" s="9">
        <v>18749</v>
      </c>
      <c r="B42" s="30">
        <v>0.998</v>
      </c>
      <c r="C42" s="31">
        <v>1.3197969543147201</v>
      </c>
    </row>
    <row r="43" spans="1:3">
      <c r="A43" s="9">
        <v>18780</v>
      </c>
      <c r="B43" s="30">
        <v>1.0109999999999999</v>
      </c>
      <c r="C43" s="31">
        <v>1.3026052104208301</v>
      </c>
    </row>
    <row r="44" spans="1:3">
      <c r="A44" s="9">
        <v>18810</v>
      </c>
      <c r="B44" s="30">
        <v>1.016</v>
      </c>
      <c r="C44" s="31">
        <v>0.49455984174087098</v>
      </c>
    </row>
    <row r="45" spans="1:3">
      <c r="A45" s="9">
        <v>18841</v>
      </c>
      <c r="B45" s="30">
        <v>1.0209999999999999</v>
      </c>
      <c r="C45" s="31">
        <v>0.49212598425196802</v>
      </c>
    </row>
    <row r="46" spans="1:3">
      <c r="A46" s="9">
        <v>18872</v>
      </c>
      <c r="B46" s="30">
        <v>1.026</v>
      </c>
      <c r="C46" s="31">
        <v>0.48971596474045598</v>
      </c>
    </row>
    <row r="47" spans="1:3">
      <c r="A47" s="9">
        <v>18902</v>
      </c>
      <c r="B47" s="30">
        <v>1.036</v>
      </c>
      <c r="C47" s="31">
        <v>0.974658869395717</v>
      </c>
    </row>
    <row r="48" spans="1:3">
      <c r="A48" s="9">
        <v>18933</v>
      </c>
      <c r="B48" s="30">
        <v>1.0469999999999999</v>
      </c>
      <c r="C48" s="31">
        <v>1.0617760617760399</v>
      </c>
    </row>
    <row r="49" spans="1:3">
      <c r="A49" s="9">
        <v>18963</v>
      </c>
      <c r="B49" s="30">
        <v>1.0569999999999999</v>
      </c>
      <c r="C49" s="31">
        <v>0.95510983763131796</v>
      </c>
    </row>
    <row r="50" spans="1:3">
      <c r="A50" s="9">
        <v>18994</v>
      </c>
      <c r="B50" s="30">
        <v>1.091</v>
      </c>
      <c r="C50" s="31">
        <v>3.2166508987701001</v>
      </c>
    </row>
    <row r="51" spans="1:3">
      <c r="A51" s="9">
        <v>19025</v>
      </c>
      <c r="B51" s="30">
        <v>1.1240000000000001</v>
      </c>
      <c r="C51" s="31">
        <v>3.02474793767187</v>
      </c>
    </row>
    <row r="52" spans="1:3">
      <c r="A52" s="9">
        <v>19054</v>
      </c>
      <c r="B52" s="30">
        <v>1.1579999999999999</v>
      </c>
      <c r="C52" s="31">
        <v>3.0249110320284398</v>
      </c>
    </row>
    <row r="53" spans="1:3">
      <c r="A53" s="9">
        <v>19085</v>
      </c>
      <c r="B53" s="30">
        <v>1.1659999999999999</v>
      </c>
      <c r="C53" s="31">
        <v>0.69084628670121895</v>
      </c>
    </row>
    <row r="54" spans="1:3">
      <c r="A54" s="9">
        <v>19115</v>
      </c>
      <c r="B54" s="30">
        <v>1.1739999999999999</v>
      </c>
      <c r="C54" s="31">
        <v>0.68610634648369495</v>
      </c>
    </row>
    <row r="55" spans="1:3">
      <c r="A55" s="9">
        <v>19146</v>
      </c>
      <c r="B55" s="30">
        <v>1.1819999999999999</v>
      </c>
      <c r="C55" s="31">
        <v>0.68143100511073296</v>
      </c>
    </row>
    <row r="56" spans="1:3">
      <c r="A56" s="9">
        <v>19176</v>
      </c>
      <c r="B56" s="30">
        <v>1.1870000000000001</v>
      </c>
      <c r="C56" s="31">
        <v>0.42301184433164402</v>
      </c>
    </row>
    <row r="57" spans="1:3">
      <c r="A57" s="9">
        <v>19207</v>
      </c>
      <c r="B57" s="30">
        <v>1.1919999999999999</v>
      </c>
      <c r="C57" s="31">
        <v>0.42122999157538898</v>
      </c>
    </row>
    <row r="58" spans="1:3">
      <c r="A58" s="9">
        <v>19238</v>
      </c>
      <c r="B58" s="30">
        <v>1.1970000000000001</v>
      </c>
      <c r="C58" s="31">
        <v>0.41946308724834003</v>
      </c>
    </row>
    <row r="59" spans="1:3">
      <c r="A59" s="9">
        <v>19268</v>
      </c>
      <c r="B59" s="30">
        <v>1.2070000000000001</v>
      </c>
      <c r="C59" s="31">
        <v>0.83542188805347795</v>
      </c>
    </row>
    <row r="60" spans="1:3">
      <c r="A60" s="9">
        <v>19299</v>
      </c>
      <c r="B60" s="30">
        <v>1.2170000000000001</v>
      </c>
      <c r="C60" s="31">
        <v>0.82850041425019905</v>
      </c>
    </row>
    <row r="61" spans="1:3">
      <c r="A61" s="9">
        <v>19329</v>
      </c>
      <c r="B61" s="30">
        <v>1.228</v>
      </c>
      <c r="C61" s="31">
        <v>0.90386195562859295</v>
      </c>
    </row>
    <row r="62" spans="1:3">
      <c r="A62" s="9">
        <v>19360</v>
      </c>
      <c r="B62" s="30">
        <v>1.2490000000000001</v>
      </c>
      <c r="C62" s="31">
        <v>1.71009771986972</v>
      </c>
    </row>
    <row r="63" spans="1:3">
      <c r="A63" s="9">
        <v>19391</v>
      </c>
      <c r="B63" s="30">
        <v>1.27</v>
      </c>
      <c r="C63" s="31">
        <v>1.6813450760608399</v>
      </c>
    </row>
    <row r="64" spans="1:3">
      <c r="A64" s="9">
        <v>19419</v>
      </c>
      <c r="B64" s="30">
        <v>1.2909999999999999</v>
      </c>
      <c r="C64" s="31">
        <v>1.6535433070865999</v>
      </c>
    </row>
    <row r="65" spans="1:3">
      <c r="A65" s="9">
        <v>19450</v>
      </c>
      <c r="B65" s="30">
        <v>1.304</v>
      </c>
      <c r="C65" s="31">
        <v>1.0069713400464799</v>
      </c>
    </row>
    <row r="66" spans="1:3">
      <c r="A66" s="9">
        <v>19480</v>
      </c>
      <c r="B66" s="30">
        <v>1.3169999999999999</v>
      </c>
      <c r="C66" s="31">
        <v>0.99693251533741201</v>
      </c>
    </row>
    <row r="67" spans="1:3">
      <c r="A67" s="9">
        <v>19511</v>
      </c>
      <c r="B67" s="30">
        <v>1.329</v>
      </c>
      <c r="C67" s="31">
        <v>0.91116173120728805</v>
      </c>
    </row>
    <row r="68" spans="1:3">
      <c r="A68" s="9">
        <v>19541</v>
      </c>
      <c r="B68" s="30">
        <v>1.345</v>
      </c>
      <c r="C68" s="31">
        <v>1.2039127163280701</v>
      </c>
    </row>
    <row r="69" spans="1:3">
      <c r="A69" s="9">
        <v>19572</v>
      </c>
      <c r="B69" s="30">
        <v>1.36</v>
      </c>
      <c r="C69" s="31">
        <v>1.1152416356877499</v>
      </c>
    </row>
    <row r="70" spans="1:3">
      <c r="A70" s="9">
        <v>19603</v>
      </c>
      <c r="B70" s="30">
        <v>1.3759999999999999</v>
      </c>
      <c r="C70" s="31">
        <v>1.17647058823527</v>
      </c>
    </row>
    <row r="71" spans="1:3">
      <c r="A71" s="9">
        <v>19633</v>
      </c>
      <c r="B71" s="30">
        <v>1.379</v>
      </c>
      <c r="C71" s="31">
        <v>0.218023255813971</v>
      </c>
    </row>
    <row r="72" spans="1:3">
      <c r="A72" s="9">
        <v>19664</v>
      </c>
      <c r="B72" s="30">
        <v>1.3819999999999999</v>
      </c>
      <c r="C72" s="31">
        <v>0.21754894851340201</v>
      </c>
    </row>
    <row r="73" spans="1:3">
      <c r="A73" s="9">
        <v>19694</v>
      </c>
      <c r="B73" s="30">
        <v>1.3839999999999999</v>
      </c>
      <c r="C73" s="31">
        <v>0.14471780028944001</v>
      </c>
    </row>
    <row r="74" spans="1:3">
      <c r="A74" s="9">
        <v>19725</v>
      </c>
      <c r="B74" s="30">
        <v>1.425</v>
      </c>
      <c r="C74" s="31">
        <v>2.9624277456647499</v>
      </c>
    </row>
    <row r="75" spans="1:3">
      <c r="A75" s="9">
        <v>19756</v>
      </c>
      <c r="B75" s="30">
        <v>1.468</v>
      </c>
      <c r="C75" s="31">
        <v>3.0175438596491202</v>
      </c>
    </row>
    <row r="76" spans="1:3">
      <c r="A76" s="9">
        <v>19784</v>
      </c>
      <c r="B76" s="30">
        <v>1.508</v>
      </c>
      <c r="C76" s="31">
        <v>2.72479564032697</v>
      </c>
    </row>
    <row r="77" spans="1:3">
      <c r="A77" s="9">
        <v>19815</v>
      </c>
      <c r="B77" s="30">
        <v>1.5289999999999999</v>
      </c>
      <c r="C77" s="31">
        <v>1.39257294429707</v>
      </c>
    </row>
    <row r="78" spans="1:3">
      <c r="A78" s="9">
        <v>19845</v>
      </c>
      <c r="B78" s="30">
        <v>1.55</v>
      </c>
      <c r="C78" s="31">
        <v>1.37344669718771</v>
      </c>
    </row>
    <row r="79" spans="1:3">
      <c r="A79" s="9">
        <v>19876</v>
      </c>
      <c r="B79" s="30">
        <v>1.57</v>
      </c>
      <c r="C79" s="31">
        <v>1.2903225806451599</v>
      </c>
    </row>
    <row r="80" spans="1:3">
      <c r="A80" s="9">
        <v>19906</v>
      </c>
      <c r="B80" s="30">
        <v>1.591</v>
      </c>
      <c r="C80" s="31">
        <v>1.33757961783438</v>
      </c>
    </row>
    <row r="81" spans="1:3">
      <c r="A81" s="9">
        <v>19937</v>
      </c>
      <c r="B81" s="30">
        <v>1.6120000000000001</v>
      </c>
      <c r="C81" s="31">
        <v>1.3199245757385301</v>
      </c>
    </row>
    <row r="82" spans="1:3">
      <c r="A82" s="9">
        <v>19968</v>
      </c>
      <c r="B82" s="30">
        <v>1.633</v>
      </c>
      <c r="C82" s="31">
        <v>1.3027295285359799</v>
      </c>
    </row>
    <row r="83" spans="1:3">
      <c r="A83" s="9">
        <v>19998</v>
      </c>
      <c r="B83" s="30">
        <v>1.6539999999999999</v>
      </c>
      <c r="C83" s="31">
        <v>1.2859767299448801</v>
      </c>
    </row>
    <row r="84" spans="1:3">
      <c r="A84" s="9">
        <v>20029</v>
      </c>
      <c r="B84" s="30">
        <v>1.675</v>
      </c>
      <c r="C84" s="31">
        <v>1.2696493349455999</v>
      </c>
    </row>
    <row r="85" spans="1:3">
      <c r="A85" s="9">
        <v>20059</v>
      </c>
      <c r="B85" s="30">
        <v>1.6950000000000001</v>
      </c>
      <c r="C85" s="31">
        <v>1.1940298507462599</v>
      </c>
    </row>
    <row r="86" spans="1:3">
      <c r="A86" s="9">
        <v>20090</v>
      </c>
      <c r="B86" s="30">
        <v>1.7470000000000001</v>
      </c>
      <c r="C86" s="31">
        <v>3.06784660766961</v>
      </c>
    </row>
    <row r="87" spans="1:3">
      <c r="A87" s="9">
        <v>20121</v>
      </c>
      <c r="B87" s="30">
        <v>1.8</v>
      </c>
      <c r="C87" s="31">
        <v>3.0337721808814999</v>
      </c>
    </row>
    <row r="88" spans="1:3">
      <c r="A88" s="9">
        <v>20149</v>
      </c>
      <c r="B88" s="30">
        <v>1.85</v>
      </c>
      <c r="C88" s="31">
        <v>2.7777777777777901</v>
      </c>
    </row>
    <row r="89" spans="1:3">
      <c r="A89" s="9">
        <v>20180</v>
      </c>
      <c r="B89" s="30">
        <v>1.8680000000000001</v>
      </c>
      <c r="C89" s="31">
        <v>0.97297297297296303</v>
      </c>
    </row>
    <row r="90" spans="1:3">
      <c r="A90" s="9">
        <v>20210</v>
      </c>
      <c r="B90" s="30">
        <v>1.887</v>
      </c>
      <c r="C90" s="31">
        <v>1.0171306209850099</v>
      </c>
    </row>
    <row r="91" spans="1:3">
      <c r="A91" s="9">
        <v>20241</v>
      </c>
      <c r="B91" s="30">
        <v>1.905</v>
      </c>
      <c r="C91" s="31">
        <v>0.95389507154213204</v>
      </c>
    </row>
    <row r="92" spans="1:3">
      <c r="A92" s="9">
        <v>20271</v>
      </c>
      <c r="B92" s="30">
        <v>1.923</v>
      </c>
      <c r="C92" s="31">
        <v>0.94488188976378196</v>
      </c>
    </row>
    <row r="93" spans="1:3">
      <c r="A93" s="9">
        <v>20302</v>
      </c>
      <c r="B93" s="30">
        <v>1.9410000000000001</v>
      </c>
      <c r="C93" s="31">
        <v>0.93603744149766099</v>
      </c>
    </row>
    <row r="94" spans="1:3">
      <c r="A94" s="9">
        <v>20333</v>
      </c>
      <c r="B94" s="30">
        <v>1.9590000000000001</v>
      </c>
      <c r="C94" s="31">
        <v>0.92735703245749901</v>
      </c>
    </row>
    <row r="95" spans="1:3">
      <c r="A95" s="9">
        <v>20363</v>
      </c>
      <c r="B95" s="30">
        <v>1.988</v>
      </c>
      <c r="C95" s="31">
        <v>1.48034711587544</v>
      </c>
    </row>
    <row r="96" spans="1:3">
      <c r="A96" s="9">
        <v>20394</v>
      </c>
      <c r="B96" s="30">
        <v>2.0169999999999999</v>
      </c>
      <c r="C96" s="31">
        <v>1.4587525150905301</v>
      </c>
    </row>
    <row r="97" spans="1:3">
      <c r="A97" s="9">
        <v>20424</v>
      </c>
      <c r="B97" s="30">
        <v>2.0449999999999999</v>
      </c>
      <c r="C97" s="31">
        <v>1.38820029747149</v>
      </c>
    </row>
    <row r="98" spans="1:3">
      <c r="A98" s="9">
        <v>20455</v>
      </c>
      <c r="B98" s="30">
        <v>2.11</v>
      </c>
      <c r="C98" s="31">
        <v>3.1784841075794601</v>
      </c>
    </row>
    <row r="99" spans="1:3">
      <c r="A99" s="9">
        <v>20486</v>
      </c>
      <c r="B99" s="30">
        <v>2.177</v>
      </c>
      <c r="C99" s="31">
        <v>3.1753554502369701</v>
      </c>
    </row>
    <row r="100" spans="1:3">
      <c r="A100" s="9">
        <v>20515</v>
      </c>
      <c r="B100" s="30">
        <v>2.2389999999999999</v>
      </c>
      <c r="C100" s="31">
        <v>2.8479559026182799</v>
      </c>
    </row>
    <row r="101" spans="1:3">
      <c r="A101" s="9">
        <v>20546</v>
      </c>
      <c r="B101" s="30">
        <v>2.2669999999999999</v>
      </c>
      <c r="C101" s="31">
        <v>1.2505582849486401</v>
      </c>
    </row>
    <row r="102" spans="1:3">
      <c r="A102" s="9">
        <v>20576</v>
      </c>
      <c r="B102" s="30">
        <v>2.2959999999999998</v>
      </c>
      <c r="C102" s="31">
        <v>1.2792236435818201</v>
      </c>
    </row>
    <row r="103" spans="1:3">
      <c r="A103" s="9">
        <v>20607</v>
      </c>
      <c r="B103" s="30">
        <v>2.3239999999999998</v>
      </c>
      <c r="C103" s="31">
        <v>1.2195121951219501</v>
      </c>
    </row>
    <row r="104" spans="1:3">
      <c r="A104" s="9">
        <v>20637</v>
      </c>
      <c r="B104" s="30">
        <v>2.3660000000000001</v>
      </c>
      <c r="C104" s="31">
        <v>1.80722891566265</v>
      </c>
    </row>
    <row r="105" spans="1:3">
      <c r="A105" s="9">
        <v>20668</v>
      </c>
      <c r="B105" s="30">
        <v>2.4079999999999999</v>
      </c>
      <c r="C105" s="31">
        <v>1.7751479289940699</v>
      </c>
    </row>
    <row r="106" spans="1:3">
      <c r="A106" s="9">
        <v>20699</v>
      </c>
      <c r="B106" s="30">
        <v>2.4489999999999998</v>
      </c>
      <c r="C106" s="31">
        <v>1.70265780730896</v>
      </c>
    </row>
    <row r="107" spans="1:3">
      <c r="A107" s="9">
        <v>20729</v>
      </c>
      <c r="B107" s="30">
        <v>2.488</v>
      </c>
      <c r="C107" s="31">
        <v>1.59248672927725</v>
      </c>
    </row>
    <row r="108" spans="1:3">
      <c r="A108" s="9">
        <v>20760</v>
      </c>
      <c r="B108" s="30">
        <v>2.5270000000000001</v>
      </c>
      <c r="C108" s="31">
        <v>1.5675241157556301</v>
      </c>
    </row>
    <row r="109" spans="1:3">
      <c r="A109" s="9">
        <v>20790</v>
      </c>
      <c r="B109" s="30">
        <v>2.5649999999999999</v>
      </c>
      <c r="C109" s="31">
        <v>1.5037593984962301</v>
      </c>
    </row>
    <row r="110" spans="1:3">
      <c r="A110" s="9">
        <v>20821</v>
      </c>
      <c r="B110" s="30">
        <v>2.653</v>
      </c>
      <c r="C110" s="31">
        <v>3.4307992202729198</v>
      </c>
    </row>
    <row r="111" spans="1:3">
      <c r="A111" s="9">
        <v>20852</v>
      </c>
      <c r="B111" s="30">
        <v>2.7440000000000002</v>
      </c>
      <c r="C111" s="31">
        <v>3.4300791556728401</v>
      </c>
    </row>
    <row r="112" spans="1:3">
      <c r="A112" s="9">
        <v>20880</v>
      </c>
      <c r="B112" s="30">
        <v>2.83</v>
      </c>
      <c r="C112" s="31">
        <v>3.13411078717201</v>
      </c>
    </row>
    <row r="113" spans="1:3">
      <c r="A113" s="9">
        <v>20911</v>
      </c>
      <c r="B113" s="30">
        <v>2.8450000000000002</v>
      </c>
      <c r="C113" s="31">
        <v>0.53003533568905004</v>
      </c>
    </row>
    <row r="114" spans="1:3">
      <c r="A114" s="9">
        <v>20941</v>
      </c>
      <c r="B114" s="30">
        <v>2.86</v>
      </c>
      <c r="C114" s="31">
        <v>0.52724077328645302</v>
      </c>
    </row>
    <row r="115" spans="1:3">
      <c r="A115" s="9">
        <v>20972</v>
      </c>
      <c r="B115" s="30">
        <v>2.8759999999999999</v>
      </c>
      <c r="C115" s="31">
        <v>0.55944055944054905</v>
      </c>
    </row>
    <row r="116" spans="1:3">
      <c r="A116" s="9">
        <v>21002</v>
      </c>
      <c r="B116" s="30">
        <v>2.8809999999999998</v>
      </c>
      <c r="C116" s="31">
        <v>0.173852573018074</v>
      </c>
    </row>
    <row r="117" spans="1:3">
      <c r="A117" s="9">
        <v>21033</v>
      </c>
      <c r="B117" s="30">
        <v>2.8860000000000001</v>
      </c>
      <c r="C117" s="31">
        <v>0.173550850399185</v>
      </c>
    </row>
    <row r="118" spans="1:3">
      <c r="A118" s="9">
        <v>21064</v>
      </c>
      <c r="B118" s="30">
        <v>2.8919999999999999</v>
      </c>
      <c r="C118" s="31">
        <v>0.207900207900202</v>
      </c>
    </row>
    <row r="119" spans="1:3">
      <c r="A119" s="9">
        <v>21094</v>
      </c>
      <c r="B119" s="30">
        <v>2.9049999999999998</v>
      </c>
      <c r="C119" s="31">
        <v>0.44951590594744001</v>
      </c>
    </row>
    <row r="120" spans="1:3">
      <c r="A120" s="9">
        <v>21125</v>
      </c>
      <c r="B120" s="30">
        <v>2.9180000000000001</v>
      </c>
      <c r="C120" s="31">
        <v>0.44750430292599402</v>
      </c>
    </row>
    <row r="121" spans="1:3">
      <c r="A121" s="9">
        <v>21155</v>
      </c>
      <c r="B121" s="30">
        <v>2.931</v>
      </c>
      <c r="C121" s="31">
        <v>0.44551062371487299</v>
      </c>
    </row>
    <row r="122" spans="1:3">
      <c r="A122" s="9">
        <v>21186</v>
      </c>
      <c r="B122" s="30">
        <v>2.9929999999999999</v>
      </c>
      <c r="C122" s="31">
        <v>2.1153190037529699</v>
      </c>
    </row>
    <row r="123" spans="1:3">
      <c r="A123" s="9">
        <v>21217</v>
      </c>
      <c r="B123" s="30">
        <v>3.056</v>
      </c>
      <c r="C123" s="31">
        <v>2.1049114600735002</v>
      </c>
    </row>
    <row r="124" spans="1:3">
      <c r="A124" s="9">
        <v>21245</v>
      </c>
      <c r="B124" s="30">
        <v>3.117</v>
      </c>
      <c r="C124" s="31">
        <v>1.9960732984293199</v>
      </c>
    </row>
    <row r="125" spans="1:3">
      <c r="A125" s="9">
        <v>21276</v>
      </c>
      <c r="B125" s="30">
        <v>3.1560000000000001</v>
      </c>
      <c r="C125" s="31">
        <v>1.25120307988451</v>
      </c>
    </row>
    <row r="126" spans="1:3">
      <c r="A126" s="9">
        <v>21306</v>
      </c>
      <c r="B126" s="30">
        <v>3.1949999999999998</v>
      </c>
      <c r="C126" s="31">
        <v>1.23574144486691</v>
      </c>
    </row>
    <row r="127" spans="1:3">
      <c r="A127" s="9">
        <v>21337</v>
      </c>
      <c r="B127" s="30">
        <v>3.234</v>
      </c>
      <c r="C127" s="31">
        <v>1.2206572769953199</v>
      </c>
    </row>
    <row r="128" spans="1:3">
      <c r="A128" s="9">
        <v>21367</v>
      </c>
      <c r="B128" s="30">
        <v>3.2650000000000001</v>
      </c>
      <c r="C128" s="31">
        <v>0.95856524427953005</v>
      </c>
    </row>
    <row r="129" spans="1:3">
      <c r="A129" s="9">
        <v>21398</v>
      </c>
      <c r="B129" s="30">
        <v>3.2959999999999998</v>
      </c>
      <c r="C129" s="31">
        <v>0.94946401225113297</v>
      </c>
    </row>
    <row r="130" spans="1:3">
      <c r="A130" s="9">
        <v>21429</v>
      </c>
      <c r="B130" s="30">
        <v>3.327</v>
      </c>
      <c r="C130" s="31">
        <v>0.94053398058253601</v>
      </c>
    </row>
    <row r="131" spans="1:3">
      <c r="A131" s="9">
        <v>21459</v>
      </c>
      <c r="B131" s="30">
        <v>3.3740000000000001</v>
      </c>
      <c r="C131" s="31">
        <v>1.41268409978961</v>
      </c>
    </row>
    <row r="132" spans="1:3">
      <c r="A132" s="9">
        <v>21490</v>
      </c>
      <c r="B132" s="30">
        <v>3.4209999999999998</v>
      </c>
      <c r="C132" s="31">
        <v>1.3930053349140401</v>
      </c>
    </row>
    <row r="133" spans="1:3">
      <c r="A133" s="9">
        <v>21520</v>
      </c>
      <c r="B133" s="30">
        <v>3.4670000000000001</v>
      </c>
      <c r="C133" s="31">
        <v>1.3446360713241801</v>
      </c>
    </row>
    <row r="134" spans="1:3">
      <c r="A134" s="9">
        <v>21551</v>
      </c>
      <c r="B134" s="30">
        <v>3.641</v>
      </c>
      <c r="C134" s="31">
        <v>5.0187481972887102</v>
      </c>
    </row>
    <row r="135" spans="1:3">
      <c r="A135" s="9">
        <v>21582</v>
      </c>
      <c r="B135" s="30">
        <v>3.8149999999999999</v>
      </c>
      <c r="C135" s="31">
        <v>4.7789068937105199</v>
      </c>
    </row>
    <row r="136" spans="1:3">
      <c r="A136" s="9">
        <v>21610</v>
      </c>
      <c r="B136" s="30">
        <v>3.988</v>
      </c>
      <c r="C136" s="31">
        <v>4.5347313237221503</v>
      </c>
    </row>
    <row r="137" spans="1:3">
      <c r="A137" s="9">
        <v>21641</v>
      </c>
      <c r="B137" s="30">
        <v>4.0579999999999998</v>
      </c>
      <c r="C137" s="31">
        <v>1.7552657973921799</v>
      </c>
    </row>
    <row r="138" spans="1:3">
      <c r="A138" s="9">
        <v>21671</v>
      </c>
      <c r="B138" s="30">
        <v>4.1280000000000001</v>
      </c>
      <c r="C138" s="31">
        <v>1.72498767865945</v>
      </c>
    </row>
    <row r="139" spans="1:3">
      <c r="A139" s="9">
        <v>21702</v>
      </c>
      <c r="B139" s="30">
        <v>4.1980000000000004</v>
      </c>
      <c r="C139" s="31">
        <v>1.6957364341085399</v>
      </c>
    </row>
    <row r="140" spans="1:3">
      <c r="A140" s="9">
        <v>21732</v>
      </c>
      <c r="B140" s="30">
        <v>4.25</v>
      </c>
      <c r="C140" s="31">
        <v>1.2386850881372</v>
      </c>
    </row>
    <row r="141" spans="1:3">
      <c r="A141" s="9">
        <v>21763</v>
      </c>
      <c r="B141" s="30">
        <v>4.3019999999999996</v>
      </c>
      <c r="C141" s="31">
        <v>1.22352941176469</v>
      </c>
    </row>
    <row r="142" spans="1:3">
      <c r="A142" s="9">
        <v>21794</v>
      </c>
      <c r="B142" s="30">
        <v>4.3540000000000001</v>
      </c>
      <c r="C142" s="31">
        <v>1.2087401208740201</v>
      </c>
    </row>
    <row r="143" spans="1:3">
      <c r="A143" s="9">
        <v>21824</v>
      </c>
      <c r="B143" s="30">
        <v>4.452</v>
      </c>
      <c r="C143" s="31">
        <v>2.2508038585209</v>
      </c>
    </row>
    <row r="144" spans="1:3">
      <c r="A144" s="9">
        <v>21855</v>
      </c>
      <c r="B144" s="30">
        <v>4.5510000000000002</v>
      </c>
      <c r="C144" s="31">
        <v>2.2237196765498601</v>
      </c>
    </row>
    <row r="145" spans="1:3">
      <c r="A145" s="9">
        <v>21885</v>
      </c>
      <c r="B145" s="30">
        <v>4.649</v>
      </c>
      <c r="C145" s="31">
        <v>2.1533728850801999</v>
      </c>
    </row>
    <row r="146" spans="1:3">
      <c r="A146" s="9">
        <v>21916</v>
      </c>
      <c r="B146" s="30">
        <v>4.8209999999999997</v>
      </c>
      <c r="C146" s="31">
        <v>3.6997203699720398</v>
      </c>
    </row>
    <row r="147" spans="1:3">
      <c r="A147" s="9">
        <v>21947</v>
      </c>
      <c r="B147" s="30">
        <v>4.9930000000000003</v>
      </c>
      <c r="C147" s="31">
        <v>3.5677245384775098</v>
      </c>
    </row>
    <row r="148" spans="1:3">
      <c r="A148" s="9">
        <v>21976</v>
      </c>
      <c r="B148" s="30">
        <v>5.17</v>
      </c>
      <c r="C148" s="31">
        <v>3.5449629481273601</v>
      </c>
    </row>
    <row r="149" spans="1:3">
      <c r="A149" s="9">
        <v>22007</v>
      </c>
      <c r="B149" s="30">
        <v>5.25</v>
      </c>
      <c r="C149" s="31">
        <v>1.5473887814313501</v>
      </c>
    </row>
    <row r="150" spans="1:3">
      <c r="A150" s="9">
        <v>22037</v>
      </c>
      <c r="B150" s="30">
        <v>5.33</v>
      </c>
      <c r="C150" s="31">
        <v>1.5238095238095299</v>
      </c>
    </row>
    <row r="151" spans="1:3">
      <c r="A151" s="9">
        <v>22068</v>
      </c>
      <c r="B151" s="30">
        <v>5.4109999999999996</v>
      </c>
      <c r="C151" s="31">
        <v>1.5196998123827401</v>
      </c>
    </row>
    <row r="152" spans="1:3">
      <c r="A152" s="9">
        <v>22098</v>
      </c>
      <c r="B152" s="30">
        <v>5.4779999999999998</v>
      </c>
      <c r="C152" s="31">
        <v>1.2382184439105699</v>
      </c>
    </row>
    <row r="153" spans="1:3">
      <c r="A153" s="9">
        <v>22129</v>
      </c>
      <c r="B153" s="30">
        <v>5.5449999999999999</v>
      </c>
      <c r="C153" s="31">
        <v>1.2230741146403801</v>
      </c>
    </row>
    <row r="154" spans="1:3">
      <c r="A154" s="9">
        <v>22160</v>
      </c>
      <c r="B154" s="30">
        <v>5.6130000000000004</v>
      </c>
      <c r="C154" s="31">
        <v>1.2263300270514099</v>
      </c>
    </row>
    <row r="155" spans="1:3">
      <c r="A155" s="9">
        <v>22190</v>
      </c>
      <c r="B155" s="30">
        <v>5.7450000000000001</v>
      </c>
      <c r="C155" s="31">
        <v>2.3516835916622001</v>
      </c>
    </row>
    <row r="156" spans="1:3">
      <c r="A156" s="9">
        <v>22221</v>
      </c>
      <c r="B156" s="30">
        <v>5.8769999999999998</v>
      </c>
      <c r="C156" s="31">
        <v>2.2976501305483001</v>
      </c>
    </row>
    <row r="157" spans="1:3">
      <c r="A157" s="9">
        <v>22251</v>
      </c>
      <c r="B157" s="30">
        <v>6.0090000000000003</v>
      </c>
      <c r="C157" s="31">
        <v>2.24604389994896</v>
      </c>
    </row>
    <row r="158" spans="1:3">
      <c r="A158" s="9">
        <v>22282</v>
      </c>
      <c r="B158" s="30">
        <v>6.2480000000000002</v>
      </c>
      <c r="C158" s="31">
        <v>3.9773672824097202</v>
      </c>
    </row>
    <row r="159" spans="1:3">
      <c r="A159" s="9">
        <v>22313</v>
      </c>
      <c r="B159" s="30">
        <v>6.4859999999999998</v>
      </c>
      <c r="C159" s="31">
        <v>3.8092189500640101</v>
      </c>
    </row>
    <row r="160" spans="1:3">
      <c r="A160" s="9">
        <v>22341</v>
      </c>
      <c r="B160" s="30">
        <v>6.7249999999999996</v>
      </c>
      <c r="C160" s="31">
        <v>3.68485969781067</v>
      </c>
    </row>
    <row r="161" spans="1:3">
      <c r="A161" s="9">
        <v>22372</v>
      </c>
      <c r="B161" s="30">
        <v>6.8780000000000001</v>
      </c>
      <c r="C161" s="31">
        <v>2.2750929368029902</v>
      </c>
    </row>
    <row r="162" spans="1:3">
      <c r="A162" s="9">
        <v>22402</v>
      </c>
      <c r="B162" s="30">
        <v>7.03</v>
      </c>
      <c r="C162" s="31">
        <v>2.2099447513812098</v>
      </c>
    </row>
    <row r="163" spans="1:3">
      <c r="A163" s="9">
        <v>22433</v>
      </c>
      <c r="B163" s="30">
        <v>7.1829999999999998</v>
      </c>
      <c r="C163" s="31">
        <v>2.1763869132290101</v>
      </c>
    </row>
    <row r="164" spans="1:3">
      <c r="A164" s="9">
        <v>22463</v>
      </c>
      <c r="B164" s="30">
        <v>7.2990000000000004</v>
      </c>
      <c r="C164" s="31">
        <v>1.6149241264095799</v>
      </c>
    </row>
    <row r="165" spans="1:3">
      <c r="A165" s="9">
        <v>22494</v>
      </c>
      <c r="B165" s="30">
        <v>7.4160000000000004</v>
      </c>
      <c r="C165" s="31">
        <v>1.6029593094944601</v>
      </c>
    </row>
    <row r="166" spans="1:3">
      <c r="A166" s="9">
        <v>22525</v>
      </c>
      <c r="B166" s="30">
        <v>7.5330000000000004</v>
      </c>
      <c r="C166" s="31">
        <v>1.57766990291262</v>
      </c>
    </row>
    <row r="167" spans="1:3">
      <c r="A167" s="9">
        <v>22555</v>
      </c>
      <c r="B167" s="30">
        <v>7.8460000000000001</v>
      </c>
      <c r="C167" s="31">
        <v>4.1550511084561297</v>
      </c>
    </row>
    <row r="168" spans="1:3">
      <c r="A168" s="9">
        <v>22586</v>
      </c>
      <c r="B168" s="30">
        <v>8.16</v>
      </c>
      <c r="C168" s="31">
        <v>4.0020392556716899</v>
      </c>
    </row>
    <row r="169" spans="1:3">
      <c r="A169" s="9">
        <v>22616</v>
      </c>
      <c r="B169" s="30">
        <v>8.4740000000000002</v>
      </c>
      <c r="C169" s="31">
        <v>3.8480392156862799</v>
      </c>
    </row>
    <row r="170" spans="1:3">
      <c r="A170" s="9">
        <v>22647</v>
      </c>
      <c r="B170" s="30">
        <v>9.0519999999999996</v>
      </c>
      <c r="C170" s="31">
        <v>6.8208638187396797</v>
      </c>
    </row>
    <row r="171" spans="1:3">
      <c r="A171" s="9">
        <v>22678</v>
      </c>
      <c r="B171" s="30">
        <v>9.6300000000000008</v>
      </c>
      <c r="C171" s="31">
        <v>6.3853292090145999</v>
      </c>
    </row>
    <row r="172" spans="1:3">
      <c r="A172" s="9">
        <v>22706</v>
      </c>
      <c r="B172" s="30">
        <v>10.208</v>
      </c>
      <c r="C172" s="31">
        <v>6.0020768431983296</v>
      </c>
    </row>
    <row r="173" spans="1:3">
      <c r="A173" s="9">
        <v>22737</v>
      </c>
      <c r="B173" s="30">
        <v>10.55</v>
      </c>
      <c r="C173" s="31">
        <v>3.3503134796238201</v>
      </c>
    </row>
    <row r="174" spans="1:3">
      <c r="A174" s="9">
        <v>22767</v>
      </c>
      <c r="B174" s="30">
        <v>10.891999999999999</v>
      </c>
      <c r="C174" s="31">
        <v>3.24170616113744</v>
      </c>
    </row>
    <row r="175" spans="1:3">
      <c r="A175" s="9">
        <v>22798</v>
      </c>
      <c r="B175" s="30">
        <v>11.234</v>
      </c>
      <c r="C175" s="31">
        <v>3.1399192067572699</v>
      </c>
    </row>
    <row r="176" spans="1:3">
      <c r="A176" s="9">
        <v>22828</v>
      </c>
      <c r="B176" s="30">
        <v>11.526999999999999</v>
      </c>
      <c r="C176" s="31">
        <v>2.6081538187644702</v>
      </c>
    </row>
    <row r="177" spans="1:3">
      <c r="A177" s="9">
        <v>22859</v>
      </c>
      <c r="B177" s="30">
        <v>11.82</v>
      </c>
      <c r="C177" s="31">
        <v>2.5418582458575498</v>
      </c>
    </row>
    <row r="178" spans="1:3">
      <c r="A178" s="9">
        <v>22890</v>
      </c>
      <c r="B178" s="30">
        <v>12.112</v>
      </c>
      <c r="C178" s="31">
        <v>2.47038917089679</v>
      </c>
    </row>
    <row r="179" spans="1:3">
      <c r="A179" s="9">
        <v>22920</v>
      </c>
      <c r="B179" s="30">
        <v>12.483000000000001</v>
      </c>
      <c r="C179" s="31">
        <v>3.0630779392338199</v>
      </c>
    </row>
    <row r="180" spans="1:3">
      <c r="A180" s="9">
        <v>22951</v>
      </c>
      <c r="B180" s="30">
        <v>12.583</v>
      </c>
      <c r="C180" s="31">
        <v>0.80108948169510497</v>
      </c>
    </row>
    <row r="181" spans="1:3">
      <c r="A181" s="9">
        <v>22981</v>
      </c>
      <c r="B181" s="30">
        <v>13.224</v>
      </c>
      <c r="C181" s="31">
        <v>5.0941746801239898</v>
      </c>
    </row>
    <row r="182" spans="1:3">
      <c r="A182" s="9">
        <v>23012</v>
      </c>
      <c r="B182" s="30">
        <v>14.242000000000001</v>
      </c>
      <c r="C182" s="31">
        <v>7.6981246218995798</v>
      </c>
    </row>
    <row r="183" spans="1:3">
      <c r="A183" s="9">
        <v>23043</v>
      </c>
      <c r="B183" s="30">
        <v>15.26</v>
      </c>
      <c r="C183" s="31">
        <v>7.1478724898188304</v>
      </c>
    </row>
    <row r="184" spans="1:3">
      <c r="A184" s="9">
        <v>23071</v>
      </c>
      <c r="B184" s="30">
        <v>16.279</v>
      </c>
      <c r="C184" s="31">
        <v>6.6775884665792899</v>
      </c>
    </row>
    <row r="185" spans="1:3">
      <c r="A185" s="9">
        <v>23102</v>
      </c>
      <c r="B185" s="30">
        <v>16.831</v>
      </c>
      <c r="C185" s="31">
        <v>3.3908716751643202</v>
      </c>
    </row>
    <row r="186" spans="1:3">
      <c r="A186" s="9">
        <v>23132</v>
      </c>
      <c r="B186" s="30">
        <v>17.382999999999999</v>
      </c>
      <c r="C186" s="31">
        <v>3.2796625274790401</v>
      </c>
    </row>
    <row r="187" spans="1:3">
      <c r="A187" s="9">
        <v>23163</v>
      </c>
      <c r="B187" s="30">
        <v>17.934999999999999</v>
      </c>
      <c r="C187" s="31">
        <v>3.17551630903756</v>
      </c>
    </row>
    <row r="188" spans="1:3">
      <c r="A188" s="9">
        <v>23193</v>
      </c>
      <c r="B188" s="30">
        <v>18.57</v>
      </c>
      <c r="C188" s="31">
        <v>3.5405631446891599</v>
      </c>
    </row>
    <row r="189" spans="1:3">
      <c r="A189" s="9">
        <v>23224</v>
      </c>
      <c r="B189" s="30">
        <v>19.204999999999998</v>
      </c>
      <c r="C189" s="31">
        <v>3.4194938072159302</v>
      </c>
    </row>
    <row r="190" spans="1:3">
      <c r="A190" s="9">
        <v>23255</v>
      </c>
      <c r="B190" s="30">
        <v>19.84</v>
      </c>
      <c r="C190" s="31">
        <v>3.3064306170268201</v>
      </c>
    </row>
    <row r="191" spans="1:3">
      <c r="A191" s="9">
        <v>23285</v>
      </c>
      <c r="B191" s="30">
        <v>20.63</v>
      </c>
      <c r="C191" s="31">
        <v>3.9818548387096802</v>
      </c>
    </row>
    <row r="192" spans="1:3">
      <c r="A192" s="9">
        <v>23316</v>
      </c>
      <c r="B192" s="30">
        <v>21.419</v>
      </c>
      <c r="C192" s="31">
        <v>3.8245273873000598</v>
      </c>
    </row>
    <row r="193" spans="1:3">
      <c r="A193" s="9">
        <v>23346</v>
      </c>
      <c r="B193" s="30">
        <v>22.210999999999999</v>
      </c>
      <c r="C193" s="31">
        <v>3.69765161772257</v>
      </c>
    </row>
    <row r="194" spans="1:3">
      <c r="A194" s="9">
        <v>23377</v>
      </c>
      <c r="B194" s="30">
        <v>23.992000000000001</v>
      </c>
      <c r="C194" s="31">
        <v>8.0185493674305608</v>
      </c>
    </row>
    <row r="195" spans="1:3">
      <c r="A195" s="9">
        <v>23408</v>
      </c>
      <c r="B195" s="30">
        <v>25.631</v>
      </c>
      <c r="C195" s="31">
        <v>6.8314438146048797</v>
      </c>
    </row>
    <row r="196" spans="1:3">
      <c r="A196" s="9">
        <v>23437</v>
      </c>
      <c r="B196" s="30">
        <v>27.318999999999999</v>
      </c>
      <c r="C196" s="31">
        <v>6.5857750380398796</v>
      </c>
    </row>
    <row r="197" spans="1:3">
      <c r="A197" s="9">
        <v>23468</v>
      </c>
      <c r="B197" s="30">
        <v>28.221</v>
      </c>
      <c r="C197" s="31">
        <v>3.3017313957319101</v>
      </c>
    </row>
    <row r="198" spans="1:3">
      <c r="A198" s="9">
        <v>23498</v>
      </c>
      <c r="B198" s="30">
        <v>29.149000000000001</v>
      </c>
      <c r="C198" s="31">
        <v>3.2883313844300299</v>
      </c>
    </row>
    <row r="199" spans="1:3">
      <c r="A199" s="9">
        <v>23529</v>
      </c>
      <c r="B199" s="30">
        <v>30.047000000000001</v>
      </c>
      <c r="C199" s="31">
        <v>3.0807231808981399</v>
      </c>
    </row>
    <row r="200" spans="1:3">
      <c r="A200" s="9">
        <v>23559</v>
      </c>
      <c r="B200" s="30">
        <v>31.219000000000001</v>
      </c>
      <c r="C200" s="31">
        <v>3.9005557959197201</v>
      </c>
    </row>
    <row r="201" spans="1:3">
      <c r="A201" s="9">
        <v>23590</v>
      </c>
      <c r="B201" s="30">
        <v>32.390999999999998</v>
      </c>
      <c r="C201" s="31">
        <v>3.7541240910983702</v>
      </c>
    </row>
    <row r="202" spans="1:3">
      <c r="A202" s="9">
        <v>23621</v>
      </c>
      <c r="B202" s="30">
        <v>33.591999999999999</v>
      </c>
      <c r="C202" s="31">
        <v>3.70782007347721</v>
      </c>
    </row>
    <row r="203" spans="1:3">
      <c r="A203" s="9">
        <v>23651</v>
      </c>
      <c r="B203" s="30">
        <v>35.204000000000001</v>
      </c>
      <c r="C203" s="31">
        <v>4.79876160990713</v>
      </c>
    </row>
    <row r="204" spans="1:3">
      <c r="A204" s="9">
        <v>23682</v>
      </c>
      <c r="B204" s="30">
        <v>36.817</v>
      </c>
      <c r="C204" s="31">
        <v>4.5818656970798797</v>
      </c>
    </row>
    <row r="205" spans="1:3">
      <c r="A205" s="9">
        <v>23712</v>
      </c>
      <c r="B205" s="30">
        <v>38.451000000000001</v>
      </c>
      <c r="C205" s="31">
        <v>4.4381671510443503</v>
      </c>
    </row>
    <row r="206" spans="1:3">
      <c r="A206" s="9">
        <v>23743</v>
      </c>
      <c r="B206" s="30">
        <v>41.335000000000001</v>
      </c>
      <c r="C206" s="31">
        <v>7.5004551247041604</v>
      </c>
    </row>
    <row r="207" spans="1:3">
      <c r="A207" s="9">
        <v>23774</v>
      </c>
      <c r="B207" s="30">
        <v>44.219000000000001</v>
      </c>
      <c r="C207" s="31">
        <v>6.9771380186282901</v>
      </c>
    </row>
    <row r="208" spans="1:3">
      <c r="A208" s="9">
        <v>23802</v>
      </c>
      <c r="B208" s="30">
        <v>47.088999999999999</v>
      </c>
      <c r="C208" s="31">
        <v>6.4904226689884297</v>
      </c>
    </row>
    <row r="209" spans="1:3">
      <c r="A209" s="9">
        <v>23833</v>
      </c>
      <c r="B209" s="30">
        <v>49.113999999999997</v>
      </c>
      <c r="C209" s="31">
        <v>4.3003673894115302</v>
      </c>
    </row>
    <row r="210" spans="1:3">
      <c r="A210" s="9">
        <v>23863</v>
      </c>
      <c r="B210" s="30">
        <v>51.139000000000003</v>
      </c>
      <c r="C210" s="31">
        <v>4.1230606344423197</v>
      </c>
    </row>
    <row r="211" spans="1:3">
      <c r="A211" s="9">
        <v>23894</v>
      </c>
      <c r="B211" s="30">
        <v>53.16</v>
      </c>
      <c r="C211" s="31">
        <v>3.9519740315610199</v>
      </c>
    </row>
    <row r="212" spans="1:3">
      <c r="A212" s="9">
        <v>23924</v>
      </c>
      <c r="B212" s="30">
        <v>55.073999999999998</v>
      </c>
      <c r="C212" s="31">
        <v>3.6004514672686199</v>
      </c>
    </row>
    <row r="213" spans="1:3">
      <c r="A213" s="9">
        <v>23955</v>
      </c>
      <c r="B213" s="30">
        <v>56.988</v>
      </c>
      <c r="C213" s="31">
        <v>3.4753241093801202</v>
      </c>
    </row>
    <row r="214" spans="1:3">
      <c r="A214" s="9">
        <v>23986</v>
      </c>
      <c r="B214" s="30">
        <v>58.951999999999998</v>
      </c>
      <c r="C214" s="31">
        <v>3.4463395802624999</v>
      </c>
    </row>
    <row r="215" spans="1:3">
      <c r="A215" s="9">
        <v>24016</v>
      </c>
      <c r="B215" s="30">
        <v>60.838000000000001</v>
      </c>
      <c r="C215" s="31">
        <v>3.1992129189849501</v>
      </c>
    </row>
    <row r="216" spans="1:3">
      <c r="A216" s="9">
        <v>24047</v>
      </c>
      <c r="B216" s="30">
        <v>62.725000000000001</v>
      </c>
      <c r="C216" s="31">
        <v>3.1016798711331699</v>
      </c>
    </row>
    <row r="217" spans="1:3">
      <c r="A217" s="9">
        <v>24077</v>
      </c>
      <c r="B217" s="30">
        <v>64.557000000000002</v>
      </c>
      <c r="C217" s="31">
        <v>2.92068553208449</v>
      </c>
    </row>
    <row r="218" spans="1:3">
      <c r="A218" s="9">
        <v>24108</v>
      </c>
      <c r="B218" s="30">
        <v>67.656000000000006</v>
      </c>
      <c r="C218" s="31">
        <v>4.8004089409359203</v>
      </c>
    </row>
    <row r="219" spans="1:3">
      <c r="A219" s="9">
        <v>24139</v>
      </c>
      <c r="B219" s="30">
        <v>70.754000000000005</v>
      </c>
      <c r="C219" s="31">
        <v>4.5790469433605301</v>
      </c>
    </row>
    <row r="220" spans="1:3">
      <c r="A220" s="9">
        <v>24167</v>
      </c>
      <c r="B220" s="30">
        <v>73.823999999999998</v>
      </c>
      <c r="C220" s="31">
        <v>4.33897730163664</v>
      </c>
    </row>
    <row r="221" spans="1:3">
      <c r="A221" s="9">
        <v>24198</v>
      </c>
      <c r="B221" s="30">
        <v>76.703000000000003</v>
      </c>
      <c r="C221" s="31">
        <v>3.8998157780667499</v>
      </c>
    </row>
    <row r="222" spans="1:3">
      <c r="A222" s="9">
        <v>24228</v>
      </c>
      <c r="B222" s="30">
        <v>79.581999999999994</v>
      </c>
      <c r="C222" s="31">
        <v>3.7534385877996801</v>
      </c>
    </row>
    <row r="223" spans="1:3">
      <c r="A223" s="9">
        <v>24259</v>
      </c>
      <c r="B223" s="30">
        <v>82.555000000000007</v>
      </c>
      <c r="C223" s="31">
        <v>3.73576939508935</v>
      </c>
    </row>
    <row r="224" spans="1:3">
      <c r="A224" s="9">
        <v>24289</v>
      </c>
      <c r="B224" s="30">
        <v>85.197000000000003</v>
      </c>
      <c r="C224" s="31">
        <v>3.2002907152807198</v>
      </c>
    </row>
    <row r="225" spans="1:3">
      <c r="A225" s="9">
        <v>24320</v>
      </c>
      <c r="B225" s="30">
        <v>87.838999999999999</v>
      </c>
      <c r="C225" s="31">
        <v>3.1010481589727199</v>
      </c>
    </row>
    <row r="226" spans="1:3">
      <c r="A226" s="9">
        <v>24351</v>
      </c>
      <c r="B226" s="30">
        <v>90.382999999999996</v>
      </c>
      <c r="C226" s="31">
        <v>2.8962078347886302</v>
      </c>
    </row>
    <row r="227" spans="1:3">
      <c r="A227" s="9">
        <v>24381</v>
      </c>
      <c r="B227" s="30">
        <v>92.643000000000001</v>
      </c>
      <c r="C227" s="31">
        <v>2.5004702211699299</v>
      </c>
    </row>
    <row r="228" spans="1:3">
      <c r="A228" s="9">
        <v>24412</v>
      </c>
      <c r="B228" s="30">
        <v>94.902000000000001</v>
      </c>
      <c r="C228" s="31">
        <v>2.43839253910172</v>
      </c>
    </row>
    <row r="229" spans="1:3">
      <c r="A229" s="9">
        <v>24442</v>
      </c>
      <c r="B229" s="30">
        <v>97.200999999999993</v>
      </c>
      <c r="C229" s="31">
        <v>2.42249899896734</v>
      </c>
    </row>
    <row r="230" spans="1:3">
      <c r="A230" s="9">
        <v>24473</v>
      </c>
      <c r="B230" s="30">
        <v>100</v>
      </c>
      <c r="C230" s="31">
        <v>2.8796000041152001</v>
      </c>
    </row>
    <row r="231" spans="1:3">
      <c r="A231" s="9">
        <v>24504</v>
      </c>
      <c r="B231" s="30">
        <v>101.9</v>
      </c>
      <c r="C231" s="31">
        <v>1.9000000000000099</v>
      </c>
    </row>
    <row r="232" spans="1:3">
      <c r="A232" s="9">
        <v>24532</v>
      </c>
      <c r="B232" s="30">
        <v>104.8</v>
      </c>
      <c r="C232" s="31">
        <v>2.84592737978409</v>
      </c>
    </row>
    <row r="233" spans="1:3">
      <c r="A233" s="9">
        <v>24563</v>
      </c>
      <c r="B233" s="30">
        <v>107.3</v>
      </c>
      <c r="C233" s="31">
        <v>2.3854961832061199</v>
      </c>
    </row>
    <row r="234" spans="1:3">
      <c r="A234" s="9">
        <v>24593</v>
      </c>
      <c r="B234" s="30">
        <v>110</v>
      </c>
      <c r="C234" s="31">
        <v>2.5163094128611401</v>
      </c>
    </row>
    <row r="235" spans="1:3">
      <c r="A235" s="9">
        <v>24624</v>
      </c>
      <c r="B235" s="30">
        <v>112.3</v>
      </c>
      <c r="C235" s="31">
        <v>2.0909090909091002</v>
      </c>
    </row>
    <row r="236" spans="1:3">
      <c r="A236" s="9">
        <v>24654</v>
      </c>
      <c r="B236" s="30">
        <v>113.8</v>
      </c>
      <c r="C236" s="31">
        <v>1.3357079252003501</v>
      </c>
    </row>
    <row r="237" spans="1:3">
      <c r="A237" s="9">
        <v>24685</v>
      </c>
      <c r="B237" s="30">
        <v>115.3</v>
      </c>
      <c r="C237" s="31">
        <v>1.3181019332161801</v>
      </c>
    </row>
    <row r="238" spans="1:3">
      <c r="A238" s="9">
        <v>24716</v>
      </c>
      <c r="B238" s="30">
        <v>116.7</v>
      </c>
      <c r="C238" s="31">
        <v>1.2142237640936799</v>
      </c>
    </row>
    <row r="239" spans="1:3">
      <c r="A239" s="9">
        <v>24746</v>
      </c>
      <c r="B239" s="30">
        <v>118.2</v>
      </c>
      <c r="C239" s="31">
        <v>1.2853470437018</v>
      </c>
    </row>
    <row r="240" spans="1:3">
      <c r="A240" s="9">
        <v>24777</v>
      </c>
      <c r="B240" s="30">
        <v>119.6</v>
      </c>
      <c r="C240" s="31">
        <v>1.1844331641285999</v>
      </c>
    </row>
    <row r="241" spans="1:3">
      <c r="A241" s="9">
        <v>24807</v>
      </c>
      <c r="B241" s="30">
        <v>120.9</v>
      </c>
      <c r="C241" s="31">
        <v>1.0869565217391399</v>
      </c>
    </row>
    <row r="242" spans="1:3">
      <c r="A242" s="9">
        <v>24838</v>
      </c>
      <c r="B242" s="30">
        <v>124.3</v>
      </c>
      <c r="C242" s="31">
        <v>2.8122415219189199</v>
      </c>
    </row>
    <row r="243" spans="1:3">
      <c r="A243" s="9">
        <v>24869</v>
      </c>
      <c r="B243" s="30">
        <v>126.6</v>
      </c>
      <c r="C243" s="31">
        <v>1.85036202735318</v>
      </c>
    </row>
    <row r="244" spans="1:3">
      <c r="A244" s="9">
        <v>24898</v>
      </c>
      <c r="B244" s="30">
        <v>129.4</v>
      </c>
      <c r="C244" s="31">
        <v>2.21169036334914</v>
      </c>
    </row>
    <row r="245" spans="1:3">
      <c r="A245" s="9">
        <v>24929</v>
      </c>
      <c r="B245" s="30">
        <v>132.4</v>
      </c>
      <c r="C245" s="31">
        <v>2.3183925811437498</v>
      </c>
    </row>
    <row r="246" spans="1:3">
      <c r="A246" s="9">
        <v>24959</v>
      </c>
      <c r="B246" s="30">
        <v>134.6</v>
      </c>
      <c r="C246" s="31">
        <v>1.6616314199395601</v>
      </c>
    </row>
    <row r="247" spans="1:3">
      <c r="A247" s="9">
        <v>24990</v>
      </c>
      <c r="B247" s="30">
        <v>137.1</v>
      </c>
      <c r="C247" s="31">
        <v>1.85735512630014</v>
      </c>
    </row>
    <row r="248" spans="1:3">
      <c r="A248" s="9">
        <v>25020</v>
      </c>
      <c r="B248" s="30">
        <v>140.1</v>
      </c>
      <c r="C248" s="31">
        <v>2.1881838074398101</v>
      </c>
    </row>
    <row r="249" spans="1:3">
      <c r="A249" s="9">
        <v>25051</v>
      </c>
      <c r="B249" s="30">
        <v>142.19999999999999</v>
      </c>
      <c r="C249" s="31">
        <v>1.4989293361884299</v>
      </c>
    </row>
    <row r="250" spans="1:3">
      <c r="A250" s="9">
        <v>25082</v>
      </c>
      <c r="B250" s="30">
        <v>144.30000000000001</v>
      </c>
      <c r="C250" s="31">
        <v>1.4767932489451601</v>
      </c>
    </row>
    <row r="251" spans="1:3">
      <c r="A251" s="9">
        <v>25112</v>
      </c>
      <c r="B251" s="30">
        <v>146.5</v>
      </c>
      <c r="C251" s="31">
        <v>1.5246015246015201</v>
      </c>
    </row>
    <row r="252" spans="1:3">
      <c r="A252" s="9">
        <v>25143</v>
      </c>
      <c r="B252" s="30">
        <v>148.69999999999999</v>
      </c>
      <c r="C252" s="31">
        <v>1.5017064846416299</v>
      </c>
    </row>
    <row r="253" spans="1:3">
      <c r="A253" s="9">
        <v>25173</v>
      </c>
      <c r="B253" s="30">
        <v>150.9</v>
      </c>
      <c r="C253" s="31">
        <v>1.47948890383323</v>
      </c>
    </row>
    <row r="254" spans="1:3">
      <c r="A254" s="9">
        <v>25204</v>
      </c>
      <c r="B254" s="30">
        <v>154.69999999999999</v>
      </c>
      <c r="C254" s="31">
        <v>2.5182239893969398</v>
      </c>
    </row>
    <row r="255" spans="1:3">
      <c r="A255" s="9">
        <v>25235</v>
      </c>
      <c r="B255" s="30">
        <v>156.5</v>
      </c>
      <c r="C255" s="31">
        <v>1.1635423400129501</v>
      </c>
    </row>
    <row r="256" spans="1:3">
      <c r="A256" s="9">
        <v>25263</v>
      </c>
      <c r="B256" s="30">
        <v>158.5</v>
      </c>
      <c r="C256" s="31">
        <v>1.27795527156549</v>
      </c>
    </row>
    <row r="257" spans="1:3">
      <c r="A257" s="9">
        <v>25294</v>
      </c>
      <c r="B257" s="30">
        <v>160.5</v>
      </c>
      <c r="C257" s="31">
        <v>1.26182965299684</v>
      </c>
    </row>
    <row r="258" spans="1:3">
      <c r="A258" s="9">
        <v>25324</v>
      </c>
      <c r="B258" s="30">
        <v>163.5</v>
      </c>
      <c r="C258" s="31">
        <v>1.86915887850467</v>
      </c>
    </row>
    <row r="259" spans="1:3">
      <c r="A259" s="9">
        <v>25355</v>
      </c>
      <c r="B259" s="30">
        <v>168.2</v>
      </c>
      <c r="C259" s="31">
        <v>2.8746177370030601</v>
      </c>
    </row>
    <row r="260" spans="1:3">
      <c r="A260" s="9">
        <v>25385</v>
      </c>
      <c r="B260" s="30">
        <v>170.8</v>
      </c>
      <c r="C260" s="31">
        <v>1.5457788347205801</v>
      </c>
    </row>
    <row r="261" spans="1:3">
      <c r="A261" s="9">
        <v>25416</v>
      </c>
      <c r="B261" s="30">
        <v>172.9</v>
      </c>
      <c r="C261" s="31">
        <v>1.2295081967213199</v>
      </c>
    </row>
    <row r="262" spans="1:3">
      <c r="A262" s="9">
        <v>25447</v>
      </c>
      <c r="B262" s="30">
        <v>175.9</v>
      </c>
      <c r="C262" s="31">
        <v>1.7351069982648899</v>
      </c>
    </row>
    <row r="263" spans="1:3">
      <c r="A263" s="9">
        <v>25477</v>
      </c>
      <c r="B263" s="30">
        <v>178.6</v>
      </c>
      <c r="C263" s="31">
        <v>1.5349630471858999</v>
      </c>
    </row>
    <row r="264" spans="1:3">
      <c r="A264" s="9">
        <v>25508</v>
      </c>
      <c r="B264" s="30">
        <v>181.5</v>
      </c>
      <c r="C264" s="31">
        <v>1.62374020156775</v>
      </c>
    </row>
    <row r="265" spans="1:3">
      <c r="A265" s="9">
        <v>25538</v>
      </c>
      <c r="B265" s="30">
        <v>184</v>
      </c>
      <c r="C265" s="31">
        <v>1.37741046831956</v>
      </c>
    </row>
    <row r="266" spans="1:3">
      <c r="A266" s="9">
        <v>25569</v>
      </c>
      <c r="B266" s="30">
        <v>188.3</v>
      </c>
      <c r="C266" s="31">
        <v>2.3369565217391299</v>
      </c>
    </row>
    <row r="267" spans="1:3">
      <c r="A267" s="9">
        <v>25600</v>
      </c>
      <c r="B267" s="30">
        <v>190.6</v>
      </c>
      <c r="C267" s="31">
        <v>1.2214551248008301</v>
      </c>
    </row>
    <row r="268" spans="1:3">
      <c r="A268" s="9">
        <v>25628</v>
      </c>
      <c r="B268" s="30">
        <v>194.8</v>
      </c>
      <c r="C268" s="31">
        <v>2.2035676810073599</v>
      </c>
    </row>
    <row r="269" spans="1:3">
      <c r="A269" s="9">
        <v>25659</v>
      </c>
      <c r="B269" s="30">
        <v>196.8</v>
      </c>
      <c r="C269" s="31">
        <v>1.0266940451745501</v>
      </c>
    </row>
    <row r="270" spans="1:3">
      <c r="A270" s="9">
        <v>25689</v>
      </c>
      <c r="B270" s="30">
        <v>199.8</v>
      </c>
      <c r="C270" s="31">
        <v>1.5243902439024299</v>
      </c>
    </row>
    <row r="271" spans="1:3">
      <c r="A271" s="9">
        <v>25720</v>
      </c>
      <c r="B271" s="30">
        <v>203.1</v>
      </c>
      <c r="C271" s="31">
        <v>1.65165165165164</v>
      </c>
    </row>
    <row r="272" spans="1:3">
      <c r="A272" s="9">
        <v>25750</v>
      </c>
      <c r="B272" s="30">
        <v>207</v>
      </c>
      <c r="C272" s="31">
        <v>1.92023633677991</v>
      </c>
    </row>
    <row r="273" spans="1:3">
      <c r="A273" s="9">
        <v>25781</v>
      </c>
      <c r="B273" s="30">
        <v>212.2</v>
      </c>
      <c r="C273" s="31">
        <v>2.5120772946859899</v>
      </c>
    </row>
    <row r="274" spans="1:3">
      <c r="A274" s="9">
        <v>25812</v>
      </c>
      <c r="B274" s="30">
        <v>216.1</v>
      </c>
      <c r="C274" s="31">
        <v>1.83788878416589</v>
      </c>
    </row>
    <row r="275" spans="1:3">
      <c r="A275" s="9">
        <v>25842</v>
      </c>
      <c r="B275" s="30">
        <v>218.8</v>
      </c>
      <c r="C275" s="31">
        <v>1.24942156409071</v>
      </c>
    </row>
    <row r="276" spans="1:3">
      <c r="A276" s="9">
        <v>25873</v>
      </c>
      <c r="B276" s="30">
        <v>221.5</v>
      </c>
      <c r="C276" s="31">
        <v>1.2340036563071299</v>
      </c>
    </row>
    <row r="277" spans="1:3">
      <c r="A277" s="9">
        <v>25903</v>
      </c>
      <c r="B277" s="30">
        <v>223.5</v>
      </c>
      <c r="C277" s="31">
        <v>0.90293453724605799</v>
      </c>
    </row>
    <row r="278" spans="1:3">
      <c r="A278" s="9">
        <v>25934</v>
      </c>
      <c r="B278" s="30">
        <v>227.9</v>
      </c>
      <c r="C278" s="31">
        <v>1.9686800894854499</v>
      </c>
    </row>
    <row r="279" spans="1:3">
      <c r="A279" s="9">
        <v>25965</v>
      </c>
      <c r="B279" s="30">
        <v>230.8</v>
      </c>
      <c r="C279" s="31">
        <v>1.2724879333040799</v>
      </c>
    </row>
    <row r="280" spans="1:3">
      <c r="A280" s="9">
        <v>25993</v>
      </c>
      <c r="B280" s="30">
        <v>234.4</v>
      </c>
      <c r="C280" s="31">
        <v>1.55979202772962</v>
      </c>
    </row>
    <row r="281" spans="1:3">
      <c r="A281" s="9">
        <v>26024</v>
      </c>
      <c r="B281" s="30">
        <v>237.4</v>
      </c>
      <c r="C281" s="31">
        <v>1.27986348122866</v>
      </c>
    </row>
    <row r="282" spans="1:3">
      <c r="A282" s="9">
        <v>26054</v>
      </c>
      <c r="B282" s="30">
        <v>241.1</v>
      </c>
      <c r="C282" s="31">
        <v>1.55855096882898</v>
      </c>
    </row>
    <row r="283" spans="1:3">
      <c r="A283" s="9">
        <v>26085</v>
      </c>
      <c r="B283" s="30">
        <v>246.7</v>
      </c>
      <c r="C283" s="31">
        <v>2.3226876814599802</v>
      </c>
    </row>
    <row r="284" spans="1:3">
      <c r="A284" s="9">
        <v>26115</v>
      </c>
      <c r="B284" s="30">
        <v>251.2</v>
      </c>
      <c r="C284" s="31">
        <v>1.8240778273206399</v>
      </c>
    </row>
    <row r="285" spans="1:3">
      <c r="A285" s="9">
        <v>26146</v>
      </c>
      <c r="B285" s="30">
        <v>254.3</v>
      </c>
      <c r="C285" s="31">
        <v>1.2340764331210301</v>
      </c>
    </row>
    <row r="286" spans="1:3">
      <c r="A286" s="9">
        <v>26177</v>
      </c>
      <c r="B286" s="30">
        <v>257.5</v>
      </c>
      <c r="C286" s="31">
        <v>1.25835627211954</v>
      </c>
    </row>
    <row r="287" spans="1:3">
      <c r="A287" s="9">
        <v>26207</v>
      </c>
      <c r="B287" s="30">
        <v>261</v>
      </c>
      <c r="C287" s="31">
        <v>1.3592233009708701</v>
      </c>
    </row>
    <row r="288" spans="1:3">
      <c r="A288" s="9">
        <v>26238</v>
      </c>
      <c r="B288" s="30">
        <v>264.89999999999998</v>
      </c>
      <c r="C288" s="31">
        <v>1.4942528735632199</v>
      </c>
    </row>
    <row r="289" spans="1:3">
      <c r="A289" s="9">
        <v>26268</v>
      </c>
      <c r="B289" s="30">
        <v>267.89999999999998</v>
      </c>
      <c r="C289" s="31">
        <v>1.13250283125708</v>
      </c>
    </row>
    <row r="290" spans="1:3">
      <c r="A290" s="9">
        <v>26299</v>
      </c>
      <c r="B290" s="30">
        <v>274.3</v>
      </c>
      <c r="C290" s="31">
        <v>2.38895110115716</v>
      </c>
    </row>
    <row r="291" spans="1:3">
      <c r="A291" s="9">
        <v>26330</v>
      </c>
      <c r="B291" s="30">
        <v>279.5</v>
      </c>
      <c r="C291" s="31">
        <v>1.8957345971563999</v>
      </c>
    </row>
    <row r="292" spans="1:3">
      <c r="A292" s="9">
        <v>26359</v>
      </c>
      <c r="B292" s="30">
        <v>284.39999999999998</v>
      </c>
      <c r="C292" s="31">
        <v>1.7531305903398799</v>
      </c>
    </row>
    <row r="293" spans="1:3">
      <c r="A293" s="9">
        <v>26390</v>
      </c>
      <c r="B293" s="30">
        <v>287.2</v>
      </c>
      <c r="C293" s="31">
        <v>0.98452883263009405</v>
      </c>
    </row>
    <row r="294" spans="1:3">
      <c r="A294" s="9">
        <v>26420</v>
      </c>
      <c r="B294" s="30">
        <v>289.39999999999998</v>
      </c>
      <c r="C294" s="31">
        <v>0.76601671309191</v>
      </c>
    </row>
    <row r="295" spans="1:3">
      <c r="A295" s="9">
        <v>26451</v>
      </c>
      <c r="B295" s="30">
        <v>292.2</v>
      </c>
      <c r="C295" s="31">
        <v>0.967519004837603</v>
      </c>
    </row>
    <row r="296" spans="1:3">
      <c r="A296" s="9">
        <v>26481</v>
      </c>
      <c r="B296" s="30">
        <v>295.8</v>
      </c>
      <c r="C296" s="31">
        <v>1.2320328542094501</v>
      </c>
    </row>
    <row r="297" spans="1:3">
      <c r="A297" s="9">
        <v>26512</v>
      </c>
      <c r="B297" s="30">
        <v>298.89999999999998</v>
      </c>
      <c r="C297" s="31">
        <v>1.04800540906016</v>
      </c>
    </row>
    <row r="298" spans="1:3">
      <c r="A298" s="9">
        <v>26543</v>
      </c>
      <c r="B298" s="30">
        <v>305.39999999999998</v>
      </c>
      <c r="C298" s="31">
        <v>2.1746403479424599</v>
      </c>
    </row>
    <row r="299" spans="1:3">
      <c r="A299" s="9">
        <v>26573</v>
      </c>
      <c r="B299" s="30">
        <v>309.2</v>
      </c>
      <c r="C299" s="31">
        <v>1.2442698100851399</v>
      </c>
    </row>
    <row r="300" spans="1:3">
      <c r="A300" s="9">
        <v>26604</v>
      </c>
      <c r="B300" s="30">
        <v>312.3</v>
      </c>
      <c r="C300" s="31">
        <v>1.0025873221216199</v>
      </c>
    </row>
    <row r="301" spans="1:3">
      <c r="A301" s="9">
        <v>26634</v>
      </c>
      <c r="B301" s="30">
        <v>314.7</v>
      </c>
      <c r="C301" s="31">
        <v>0.76849183477425398</v>
      </c>
    </row>
    <row r="302" spans="1:3">
      <c r="A302" s="9">
        <v>26665</v>
      </c>
      <c r="B302" s="30">
        <v>319</v>
      </c>
      <c r="C302" s="31">
        <v>1.3663806800127101</v>
      </c>
    </row>
    <row r="303" spans="1:3">
      <c r="A303" s="9">
        <v>26696</v>
      </c>
      <c r="B303" s="30">
        <v>320.7</v>
      </c>
      <c r="C303" s="31">
        <v>0.53291536050157395</v>
      </c>
    </row>
    <row r="304" spans="1:3">
      <c r="A304" s="9">
        <v>26724</v>
      </c>
      <c r="B304" s="30">
        <v>323.3</v>
      </c>
      <c r="C304" s="31">
        <v>0.810726535703155</v>
      </c>
    </row>
    <row r="305" spans="1:3">
      <c r="A305" s="9">
        <v>26755</v>
      </c>
      <c r="B305" s="30">
        <v>326.89999999999998</v>
      </c>
      <c r="C305" s="31">
        <v>1.1135168574079699</v>
      </c>
    </row>
    <row r="306" spans="1:3">
      <c r="A306" s="9">
        <v>26785</v>
      </c>
      <c r="B306" s="30">
        <v>330.4</v>
      </c>
      <c r="C306" s="31">
        <v>1.0706638115631799</v>
      </c>
    </row>
    <row r="307" spans="1:3">
      <c r="A307" s="9">
        <v>26816</v>
      </c>
      <c r="B307" s="30">
        <v>335.5</v>
      </c>
      <c r="C307" s="31">
        <v>1.54358353510897</v>
      </c>
    </row>
    <row r="308" spans="1:3">
      <c r="A308" s="9">
        <v>26846</v>
      </c>
      <c r="B308" s="30">
        <v>340.9</v>
      </c>
      <c r="C308" s="31">
        <v>1.6095380029806301</v>
      </c>
    </row>
    <row r="309" spans="1:3">
      <c r="A309" s="9">
        <v>26877</v>
      </c>
      <c r="B309" s="30">
        <v>346.8</v>
      </c>
      <c r="C309" s="31">
        <v>1.7307128190085199</v>
      </c>
    </row>
    <row r="310" spans="1:3">
      <c r="A310" s="9">
        <v>26908</v>
      </c>
      <c r="B310" s="30">
        <v>352.3</v>
      </c>
      <c r="C310" s="31">
        <v>1.5859284890426699</v>
      </c>
    </row>
    <row r="311" spans="1:3">
      <c r="A311" s="9">
        <v>26938</v>
      </c>
      <c r="B311" s="30">
        <v>353.8</v>
      </c>
      <c r="C311" s="31">
        <v>0.425773488504122</v>
      </c>
    </row>
    <row r="312" spans="1:3">
      <c r="A312" s="9">
        <v>26969</v>
      </c>
      <c r="B312" s="30">
        <v>355.7</v>
      </c>
      <c r="C312" s="31">
        <v>0.53702656868286303</v>
      </c>
    </row>
    <row r="313" spans="1:3">
      <c r="A313" s="9">
        <v>26999</v>
      </c>
      <c r="B313" s="30">
        <v>358.2</v>
      </c>
      <c r="C313" s="31">
        <v>0.70283947146472203</v>
      </c>
    </row>
    <row r="314" spans="1:3">
      <c r="A314" s="9">
        <v>27030</v>
      </c>
      <c r="B314" s="30">
        <v>362.9</v>
      </c>
      <c r="C314" s="31">
        <v>1.3121161362367399</v>
      </c>
    </row>
    <row r="315" spans="1:3">
      <c r="A315" s="9">
        <v>27061</v>
      </c>
      <c r="B315" s="30">
        <v>363.3</v>
      </c>
      <c r="C315" s="31">
        <v>0.110223201984017</v>
      </c>
    </row>
    <row r="316" spans="1:3">
      <c r="A316" s="9">
        <v>27089</v>
      </c>
      <c r="B316" s="30">
        <v>376.1</v>
      </c>
      <c r="C316" s="31">
        <v>3.5232590145885001</v>
      </c>
    </row>
    <row r="317" spans="1:3">
      <c r="A317" s="9">
        <v>27120</v>
      </c>
      <c r="B317" s="30">
        <v>399.1</v>
      </c>
      <c r="C317" s="31">
        <v>6.1153948417973902</v>
      </c>
    </row>
    <row r="318" spans="1:3">
      <c r="A318" s="9">
        <v>27150</v>
      </c>
      <c r="B318" s="30">
        <v>410.7</v>
      </c>
      <c r="C318" s="31">
        <v>2.9065397143573</v>
      </c>
    </row>
    <row r="319" spans="1:3">
      <c r="A319" s="9">
        <v>27181</v>
      </c>
      <c r="B319" s="30">
        <v>416.8</v>
      </c>
      <c r="C319" s="31">
        <v>1.4852690528366399</v>
      </c>
    </row>
    <row r="320" spans="1:3">
      <c r="A320" s="9">
        <v>27211</v>
      </c>
      <c r="B320" s="30">
        <v>425.5</v>
      </c>
      <c r="C320" s="31">
        <v>2.0873320537428102</v>
      </c>
    </row>
    <row r="321" spans="1:3">
      <c r="A321" s="9">
        <v>27242</v>
      </c>
      <c r="B321" s="30">
        <v>434.2</v>
      </c>
      <c r="C321" s="31">
        <v>2.04465334900117</v>
      </c>
    </row>
    <row r="322" spans="1:3">
      <c r="A322" s="9">
        <v>27273</v>
      </c>
      <c r="B322" s="30">
        <v>441</v>
      </c>
      <c r="C322" s="31">
        <v>1.5660985720866101</v>
      </c>
    </row>
    <row r="323" spans="1:3">
      <c r="A323" s="9">
        <v>27303</v>
      </c>
      <c r="B323" s="30">
        <v>450.4</v>
      </c>
      <c r="C323" s="31">
        <v>2.1315192743764002</v>
      </c>
    </row>
    <row r="324" spans="1:3">
      <c r="A324" s="9">
        <v>27334</v>
      </c>
      <c r="B324" s="30">
        <v>460.5</v>
      </c>
      <c r="C324" s="31">
        <v>2.24245115452932</v>
      </c>
    </row>
    <row r="325" spans="1:3">
      <c r="A325" s="9">
        <v>27364</v>
      </c>
      <c r="B325" s="30">
        <v>470.8</v>
      </c>
      <c r="C325" s="31">
        <v>2.2366992399565699</v>
      </c>
    </row>
    <row r="326" spans="1:3">
      <c r="A326" s="9">
        <v>27395</v>
      </c>
      <c r="B326" s="30">
        <v>485.3</v>
      </c>
      <c r="C326" s="31">
        <v>3.0798640611724699</v>
      </c>
    </row>
    <row r="327" spans="1:3">
      <c r="A327" s="9">
        <v>27426</v>
      </c>
      <c r="B327" s="30">
        <v>496.2</v>
      </c>
      <c r="C327" s="31">
        <v>2.24603338141356</v>
      </c>
    </row>
    <row r="328" spans="1:3">
      <c r="A328" s="9">
        <v>27454</v>
      </c>
      <c r="B328" s="30">
        <v>504</v>
      </c>
      <c r="C328" s="31">
        <v>1.57194679564692</v>
      </c>
    </row>
    <row r="329" spans="1:3">
      <c r="A329" s="9">
        <v>27485</v>
      </c>
      <c r="B329" s="30">
        <v>515.1</v>
      </c>
      <c r="C329" s="31">
        <v>2.2023809523809699</v>
      </c>
    </row>
    <row r="330" spans="1:3">
      <c r="A330" s="9">
        <v>27515</v>
      </c>
      <c r="B330" s="30">
        <v>521.4</v>
      </c>
      <c r="C330" s="31">
        <v>1.22306348281886</v>
      </c>
    </row>
    <row r="331" spans="1:3">
      <c r="A331" s="9">
        <v>27546</v>
      </c>
      <c r="B331" s="30">
        <v>534.29999999999995</v>
      </c>
      <c r="C331" s="31">
        <v>2.4741081703107102</v>
      </c>
    </row>
    <row r="332" spans="1:3">
      <c r="A332" s="9">
        <v>27576</v>
      </c>
      <c r="B332" s="30">
        <v>546.6</v>
      </c>
      <c r="C332" s="31">
        <v>2.30207748455924</v>
      </c>
    </row>
    <row r="333" spans="1:3">
      <c r="A333" s="9">
        <v>27607</v>
      </c>
      <c r="B333" s="30">
        <v>568</v>
      </c>
      <c r="C333" s="31">
        <v>3.9151115989754799</v>
      </c>
    </row>
    <row r="334" spans="1:3">
      <c r="A334" s="9">
        <v>27638</v>
      </c>
      <c r="B334" s="30">
        <v>579.20000000000005</v>
      </c>
      <c r="C334" s="31">
        <v>1.9718309859154901</v>
      </c>
    </row>
    <row r="335" spans="1:3">
      <c r="A335" s="9">
        <v>27668</v>
      </c>
      <c r="B335" s="30">
        <v>592</v>
      </c>
      <c r="C335" s="31">
        <v>2.2099447513812098</v>
      </c>
    </row>
    <row r="336" spans="1:3">
      <c r="A336" s="9">
        <v>27699</v>
      </c>
      <c r="B336" s="30">
        <v>604.79999999999995</v>
      </c>
      <c r="C336" s="31">
        <v>2.1621621621621601</v>
      </c>
    </row>
    <row r="337" spans="1:3">
      <c r="A337" s="9">
        <v>27729</v>
      </c>
      <c r="B337" s="30">
        <v>615.20000000000005</v>
      </c>
      <c r="C337" s="31">
        <v>1.71957671957674</v>
      </c>
    </row>
    <row r="338" spans="1:3">
      <c r="A338" s="9">
        <v>27760</v>
      </c>
      <c r="B338" s="30">
        <v>635.9</v>
      </c>
      <c r="C338" s="31">
        <v>3.3647594278283499</v>
      </c>
    </row>
    <row r="339" spans="1:3">
      <c r="A339" s="9">
        <v>27791</v>
      </c>
      <c r="B339" s="30">
        <v>666.3</v>
      </c>
      <c r="C339" s="31">
        <v>4.7806258845730403</v>
      </c>
    </row>
    <row r="340" spans="1:3">
      <c r="A340" s="9">
        <v>27820</v>
      </c>
      <c r="B340" s="30">
        <v>684.5</v>
      </c>
      <c r="C340" s="31">
        <v>2.7315023262794602</v>
      </c>
    </row>
    <row r="341" spans="1:3">
      <c r="A341" s="9">
        <v>27851</v>
      </c>
      <c r="B341" s="30">
        <v>705.6</v>
      </c>
      <c r="C341" s="31">
        <v>3.0825420014609199</v>
      </c>
    </row>
    <row r="342" spans="1:3">
      <c r="A342" s="9">
        <v>27881</v>
      </c>
      <c r="B342" s="30">
        <v>735.9</v>
      </c>
      <c r="C342" s="31">
        <v>4.2942176870748296</v>
      </c>
    </row>
    <row r="343" spans="1:3">
      <c r="A343" s="9">
        <v>27912</v>
      </c>
      <c r="B343" s="30">
        <v>751.2</v>
      </c>
      <c r="C343" s="31">
        <v>2.0790868324500602</v>
      </c>
    </row>
    <row r="344" spans="1:3">
      <c r="A344" s="9">
        <v>27942</v>
      </c>
      <c r="B344" s="30">
        <v>771.2</v>
      </c>
      <c r="C344" s="31">
        <v>2.66240681576144</v>
      </c>
    </row>
    <row r="345" spans="1:3">
      <c r="A345" s="9">
        <v>27973</v>
      </c>
      <c r="B345" s="30">
        <v>791.1</v>
      </c>
      <c r="C345" s="31">
        <v>2.5803941908713699</v>
      </c>
    </row>
    <row r="346" spans="1:3">
      <c r="A346" s="9">
        <v>28004</v>
      </c>
      <c r="B346" s="30">
        <v>813.9</v>
      </c>
      <c r="C346" s="31">
        <v>2.8820629503223398</v>
      </c>
    </row>
    <row r="347" spans="1:3">
      <c r="A347" s="9">
        <v>28034</v>
      </c>
      <c r="B347" s="30">
        <v>837.4</v>
      </c>
      <c r="C347" s="31">
        <v>2.88733259614202</v>
      </c>
    </row>
    <row r="348" spans="1:3">
      <c r="A348" s="9">
        <v>28065</v>
      </c>
      <c r="B348" s="30">
        <v>864.9</v>
      </c>
      <c r="C348" s="31">
        <v>3.2839742058753201</v>
      </c>
    </row>
    <row r="349" spans="1:3">
      <c r="A349" s="9">
        <v>28095</v>
      </c>
      <c r="B349" s="30">
        <v>883.7</v>
      </c>
      <c r="C349" s="31">
        <v>2.17366169499364</v>
      </c>
    </row>
    <row r="350" spans="1:3">
      <c r="A350" s="9">
        <v>28126</v>
      </c>
      <c r="B350" s="30">
        <v>920.4</v>
      </c>
      <c r="C350" s="31">
        <v>4.15299309720492</v>
      </c>
    </row>
    <row r="351" spans="1:3">
      <c r="A351" s="9">
        <v>28157</v>
      </c>
      <c r="B351" s="30">
        <v>953.6</v>
      </c>
      <c r="C351" s="31">
        <v>3.60712733594091</v>
      </c>
    </row>
    <row r="352" spans="1:3">
      <c r="A352" s="9">
        <v>28185</v>
      </c>
      <c r="B352" s="30">
        <v>984.3</v>
      </c>
      <c r="C352" s="31">
        <v>3.2193791946308701</v>
      </c>
    </row>
    <row r="353" spans="1:3">
      <c r="A353" s="9">
        <v>28216</v>
      </c>
      <c r="B353" s="30">
        <v>1021.4</v>
      </c>
      <c r="C353" s="31">
        <v>3.76917606420808</v>
      </c>
    </row>
    <row r="354" spans="1:3">
      <c r="A354" s="9">
        <v>28246</v>
      </c>
      <c r="B354" s="30">
        <v>1063.5</v>
      </c>
      <c r="C354" s="31">
        <v>4.1217936166046503</v>
      </c>
    </row>
    <row r="355" spans="1:3">
      <c r="A355" s="9">
        <v>28277</v>
      </c>
      <c r="B355" s="30">
        <v>1086.0999999999999</v>
      </c>
      <c r="C355" s="31">
        <v>2.1250587682181399</v>
      </c>
    </row>
    <row r="356" spans="1:3">
      <c r="A356" s="9">
        <v>28307</v>
      </c>
      <c r="B356" s="30">
        <v>1113.3</v>
      </c>
      <c r="C356" s="31">
        <v>2.5043734462756801</v>
      </c>
    </row>
    <row r="357" spans="1:3">
      <c r="A357" s="9">
        <v>28338</v>
      </c>
      <c r="B357" s="30">
        <v>1131.5999999999999</v>
      </c>
      <c r="C357" s="31">
        <v>1.64376178927512</v>
      </c>
    </row>
    <row r="358" spans="1:3">
      <c r="A358" s="9">
        <v>28369</v>
      </c>
      <c r="B358" s="30">
        <v>1149.5999999999999</v>
      </c>
      <c r="C358" s="31">
        <v>1.59066808059385</v>
      </c>
    </row>
    <row r="359" spans="1:3">
      <c r="A359" s="9">
        <v>28399</v>
      </c>
      <c r="B359" s="30">
        <v>1180.8</v>
      </c>
      <c r="C359" s="31">
        <v>2.7139874739039702</v>
      </c>
    </row>
    <row r="360" spans="1:3">
      <c r="A360" s="9">
        <v>28430</v>
      </c>
      <c r="B360" s="30">
        <v>1221.7</v>
      </c>
      <c r="C360" s="31">
        <v>3.4637533875338899</v>
      </c>
    </row>
    <row r="361" spans="1:3">
      <c r="A361" s="9">
        <v>28460</v>
      </c>
      <c r="B361" s="30">
        <v>1250.8</v>
      </c>
      <c r="C361" s="31">
        <v>2.3819268232790201</v>
      </c>
    </row>
    <row r="362" spans="1:3">
      <c r="A362" s="9">
        <v>28491</v>
      </c>
      <c r="B362" s="30">
        <v>1297.3</v>
      </c>
      <c r="C362" s="31">
        <v>3.71762072273745</v>
      </c>
    </row>
    <row r="363" spans="1:3">
      <c r="A363" s="9">
        <v>28522</v>
      </c>
      <c r="B363" s="30">
        <v>1338.8</v>
      </c>
      <c r="C363" s="31">
        <v>3.19895166885069</v>
      </c>
    </row>
    <row r="364" spans="1:3">
      <c r="A364" s="9">
        <v>28550</v>
      </c>
      <c r="B364" s="30">
        <v>1382.1</v>
      </c>
      <c r="C364" s="31">
        <v>3.2342396175679702</v>
      </c>
    </row>
    <row r="365" spans="1:3">
      <c r="A365" s="9">
        <v>28581</v>
      </c>
      <c r="B365" s="30">
        <v>1417.6</v>
      </c>
      <c r="C365" s="31">
        <v>2.5685550973156799</v>
      </c>
    </row>
    <row r="366" spans="1:3">
      <c r="A366" s="9">
        <v>28611</v>
      </c>
      <c r="B366" s="30">
        <v>1453.6</v>
      </c>
      <c r="C366" s="31">
        <v>2.5395033860045002</v>
      </c>
    </row>
    <row r="367" spans="1:3">
      <c r="A367" s="9">
        <v>28642</v>
      </c>
      <c r="B367" s="30">
        <v>1502.9</v>
      </c>
      <c r="C367" s="31">
        <v>3.3915795266923601</v>
      </c>
    </row>
    <row r="368" spans="1:3">
      <c r="A368" s="9">
        <v>28672</v>
      </c>
      <c r="B368" s="30">
        <v>1585.8</v>
      </c>
      <c r="C368" s="31">
        <v>5.5160023953689397</v>
      </c>
    </row>
    <row r="369" spans="1:3">
      <c r="A369" s="9">
        <v>28703</v>
      </c>
      <c r="B369" s="30">
        <v>1633.9</v>
      </c>
      <c r="C369" s="31">
        <v>3.0331693782318099</v>
      </c>
    </row>
    <row r="370" spans="1:3">
      <c r="A370" s="9">
        <v>28734</v>
      </c>
      <c r="B370" s="30">
        <v>1667.9</v>
      </c>
      <c r="C370" s="31">
        <v>2.0809107044494701</v>
      </c>
    </row>
    <row r="371" spans="1:3">
      <c r="A371" s="9">
        <v>28764</v>
      </c>
      <c r="B371" s="30">
        <v>1714.7</v>
      </c>
      <c r="C371" s="31">
        <v>2.80592361652376</v>
      </c>
    </row>
    <row r="372" spans="1:3">
      <c r="A372" s="9">
        <v>28795</v>
      </c>
      <c r="B372" s="30">
        <v>1752.5</v>
      </c>
      <c r="C372" s="31">
        <v>2.2044672537470098</v>
      </c>
    </row>
    <row r="373" spans="1:3">
      <c r="A373" s="9">
        <v>28825</v>
      </c>
      <c r="B373" s="30">
        <v>1788.5</v>
      </c>
      <c r="C373" s="31">
        <v>2.0542082738944401</v>
      </c>
    </row>
    <row r="374" spans="1:3">
      <c r="A374" s="9">
        <v>28856</v>
      </c>
      <c r="B374" s="30">
        <v>1892.8</v>
      </c>
      <c r="C374" s="31">
        <v>5.8317025440313097</v>
      </c>
    </row>
    <row r="375" spans="1:3">
      <c r="A375" s="9">
        <v>28887</v>
      </c>
      <c r="B375" s="30">
        <v>1947</v>
      </c>
      <c r="C375" s="31">
        <v>2.8634826711749799</v>
      </c>
    </row>
    <row r="376" spans="1:3">
      <c r="A376" s="9">
        <v>28915</v>
      </c>
      <c r="B376" s="30">
        <v>2014.2</v>
      </c>
      <c r="C376" s="31">
        <v>3.4514637904468501</v>
      </c>
    </row>
    <row r="377" spans="1:3">
      <c r="A377" s="9">
        <v>28946</v>
      </c>
      <c r="B377" s="30">
        <v>2093</v>
      </c>
      <c r="C377" s="31">
        <v>3.91222321517228</v>
      </c>
    </row>
    <row r="378" spans="1:3">
      <c r="A378" s="9">
        <v>28976</v>
      </c>
      <c r="B378" s="30">
        <v>2130</v>
      </c>
      <c r="C378" s="31">
        <v>1.76779741997133</v>
      </c>
    </row>
    <row r="379" spans="1:3">
      <c r="A379" s="9">
        <v>29007</v>
      </c>
      <c r="B379" s="30">
        <v>2180.6999999999998</v>
      </c>
      <c r="C379" s="31">
        <v>2.3802816901408401</v>
      </c>
    </row>
    <row r="380" spans="1:3">
      <c r="A380" s="9">
        <v>29037</v>
      </c>
      <c r="B380" s="30">
        <v>2286.8000000000002</v>
      </c>
      <c r="C380" s="31">
        <v>4.8654101893887498</v>
      </c>
    </row>
    <row r="381" spans="1:3">
      <c r="A381" s="9">
        <v>29068</v>
      </c>
      <c r="B381" s="30">
        <v>2406.4</v>
      </c>
      <c r="C381" s="31">
        <v>5.2300157425222897</v>
      </c>
    </row>
    <row r="382" spans="1:3">
      <c r="A382" s="9">
        <v>29099</v>
      </c>
      <c r="B382" s="30">
        <v>2558.5</v>
      </c>
      <c r="C382" s="31">
        <v>6.3206449468085104</v>
      </c>
    </row>
    <row r="383" spans="1:3">
      <c r="A383" s="9">
        <v>29129</v>
      </c>
      <c r="B383" s="30">
        <v>2644.5</v>
      </c>
      <c r="C383" s="31">
        <v>3.3613445378151399</v>
      </c>
    </row>
    <row r="384" spans="1:3">
      <c r="A384" s="9">
        <v>29160</v>
      </c>
      <c r="B384" s="30">
        <v>2810.6</v>
      </c>
      <c r="C384" s="31">
        <v>6.2809604840234501</v>
      </c>
    </row>
    <row r="385" spans="1:3">
      <c r="A385" s="9">
        <v>29190</v>
      </c>
      <c r="B385" s="30">
        <v>2989.3</v>
      </c>
      <c r="C385" s="31">
        <v>6.35807300932185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H905"/>
  <sheetViews>
    <sheetView zoomScaleNormal="100" workbookViewId="0">
      <pane xSplit="1" ySplit="1" topLeftCell="B825" activePane="bottomRight" state="frozen"/>
      <selection pane="topRight" activeCell="B1" sqref="B1"/>
      <selection pane="bottomLeft" activeCell="A847" sqref="A847"/>
      <selection pane="bottomRight" activeCell="D831" sqref="D831:AC861"/>
    </sheetView>
  </sheetViews>
  <sheetFormatPr defaultColWidth="7" defaultRowHeight="12.75"/>
  <cols>
    <col min="1" max="1" width="7" style="32"/>
    <col min="2" max="2" width="27.5703125" style="32" customWidth="1"/>
    <col min="3" max="3" width="7.5703125" style="33" bestFit="1" customWidth="1"/>
    <col min="4" max="18" width="7" style="33"/>
    <col min="19" max="19" width="9.42578125" style="33" bestFit="1" customWidth="1"/>
    <col min="20" max="1022" width="7" style="33"/>
  </cols>
  <sheetData>
    <row r="1" spans="1:2" ht="63.75" customHeight="1">
      <c r="A1" s="2" t="s">
        <v>70</v>
      </c>
      <c r="B1" s="2" t="s">
        <v>98</v>
      </c>
    </row>
    <row r="2" spans="1:2">
      <c r="A2" s="34">
        <v>17533</v>
      </c>
      <c r="B2" s="35">
        <v>23.7</v>
      </c>
    </row>
    <row r="3" spans="1:2">
      <c r="A3" s="34">
        <v>17564</v>
      </c>
      <c r="B3" s="35">
        <v>23.5</v>
      </c>
    </row>
    <row r="4" spans="1:2">
      <c r="A4" s="34">
        <v>17593</v>
      </c>
      <c r="B4" s="35">
        <v>23.4</v>
      </c>
    </row>
    <row r="5" spans="1:2">
      <c r="A5" s="34">
        <v>17624</v>
      </c>
      <c r="B5" s="35">
        <v>23.8</v>
      </c>
    </row>
    <row r="6" spans="1:2">
      <c r="A6" s="34">
        <v>17654</v>
      </c>
      <c r="B6" s="35">
        <v>23.9</v>
      </c>
    </row>
    <row r="7" spans="1:2">
      <c r="A7" s="34">
        <v>17685</v>
      </c>
      <c r="B7" s="35">
        <v>24.1</v>
      </c>
    </row>
    <row r="8" spans="1:2">
      <c r="A8" s="34">
        <v>17715</v>
      </c>
      <c r="B8" s="35">
        <v>24.4</v>
      </c>
    </row>
    <row r="9" spans="1:2">
      <c r="A9" s="34">
        <v>17746</v>
      </c>
      <c r="B9" s="35">
        <v>24.5</v>
      </c>
    </row>
    <row r="10" spans="1:2">
      <c r="A10" s="34">
        <v>17777</v>
      </c>
      <c r="B10" s="35">
        <v>24.5</v>
      </c>
    </row>
    <row r="11" spans="1:2">
      <c r="A11" s="34">
        <v>17807</v>
      </c>
      <c r="B11" s="35">
        <v>24.4</v>
      </c>
    </row>
    <row r="12" spans="1:2">
      <c r="A12" s="34">
        <v>17838</v>
      </c>
      <c r="B12" s="35">
        <v>24.2</v>
      </c>
    </row>
    <row r="13" spans="1:2">
      <c r="A13" s="34">
        <v>17868</v>
      </c>
      <c r="B13" s="35">
        <v>24.1</v>
      </c>
    </row>
    <row r="14" spans="1:2">
      <c r="A14" s="34">
        <v>17899</v>
      </c>
      <c r="B14" s="35">
        <v>24</v>
      </c>
    </row>
    <row r="15" spans="1:2">
      <c r="A15" s="34">
        <v>17930</v>
      </c>
      <c r="B15" s="35">
        <v>23.8</v>
      </c>
    </row>
    <row r="16" spans="1:2">
      <c r="A16" s="34">
        <v>17958</v>
      </c>
      <c r="B16" s="35">
        <v>23.8</v>
      </c>
    </row>
    <row r="17" spans="1:2">
      <c r="A17" s="34">
        <v>17989</v>
      </c>
      <c r="B17" s="35">
        <v>23.9</v>
      </c>
    </row>
    <row r="18" spans="1:2">
      <c r="A18" s="34">
        <v>18019</v>
      </c>
      <c r="B18" s="35">
        <v>23.8</v>
      </c>
    </row>
    <row r="19" spans="1:2">
      <c r="A19" s="34">
        <v>18050</v>
      </c>
      <c r="B19" s="35">
        <v>23.9</v>
      </c>
    </row>
    <row r="20" spans="1:2">
      <c r="A20" s="34">
        <v>18080</v>
      </c>
      <c r="B20" s="35">
        <v>23.7</v>
      </c>
    </row>
    <row r="21" spans="1:2">
      <c r="A21" s="34">
        <v>18111</v>
      </c>
      <c r="B21" s="35">
        <v>23.8</v>
      </c>
    </row>
    <row r="22" spans="1:2">
      <c r="A22" s="34">
        <v>18142</v>
      </c>
      <c r="B22" s="35">
        <v>23.9</v>
      </c>
    </row>
    <row r="23" spans="1:2">
      <c r="A23" s="34">
        <v>18172</v>
      </c>
      <c r="B23" s="35">
        <v>23.7</v>
      </c>
    </row>
    <row r="24" spans="1:2">
      <c r="A24" s="34">
        <v>18203</v>
      </c>
      <c r="B24" s="35">
        <v>23.8</v>
      </c>
    </row>
    <row r="25" spans="1:2">
      <c r="A25" s="34">
        <v>18233</v>
      </c>
      <c r="B25" s="35">
        <v>23.6</v>
      </c>
    </row>
    <row r="26" spans="1:2">
      <c r="A26" s="34">
        <v>18264</v>
      </c>
      <c r="B26" s="35">
        <v>23.5</v>
      </c>
    </row>
    <row r="27" spans="1:2">
      <c r="A27" s="34">
        <v>18295</v>
      </c>
      <c r="B27" s="35">
        <v>23.5</v>
      </c>
    </row>
    <row r="28" spans="1:2">
      <c r="A28" s="34">
        <v>18323</v>
      </c>
      <c r="B28" s="35">
        <v>23.6</v>
      </c>
    </row>
    <row r="29" spans="1:2">
      <c r="A29" s="34">
        <v>18354</v>
      </c>
      <c r="B29" s="35">
        <v>23.6</v>
      </c>
    </row>
    <row r="30" spans="1:2">
      <c r="A30" s="34">
        <v>18384</v>
      </c>
      <c r="B30" s="35">
        <v>23.7</v>
      </c>
    </row>
    <row r="31" spans="1:2">
      <c r="A31" s="34">
        <v>18415</v>
      </c>
      <c r="B31" s="35">
        <v>23.8</v>
      </c>
    </row>
    <row r="32" spans="1:2">
      <c r="A32" s="34">
        <v>18445</v>
      </c>
      <c r="B32" s="35">
        <v>24.1</v>
      </c>
    </row>
    <row r="33" spans="1:2">
      <c r="A33" s="34">
        <v>18476</v>
      </c>
      <c r="B33" s="35">
        <v>24.3</v>
      </c>
    </row>
    <row r="34" spans="1:2">
      <c r="A34" s="34">
        <v>18507</v>
      </c>
      <c r="B34" s="35">
        <v>24.4</v>
      </c>
    </row>
    <row r="35" spans="1:2">
      <c r="A35" s="34">
        <v>18537</v>
      </c>
      <c r="B35" s="35">
        <v>24.6</v>
      </c>
    </row>
    <row r="36" spans="1:2">
      <c r="A36" s="34">
        <v>18568</v>
      </c>
      <c r="B36" s="35">
        <v>24.7</v>
      </c>
    </row>
    <row r="37" spans="1:2">
      <c r="A37" s="34">
        <v>18598</v>
      </c>
      <c r="B37" s="35">
        <v>25</v>
      </c>
    </row>
    <row r="38" spans="1:2">
      <c r="A38" s="34">
        <v>18629</v>
      </c>
      <c r="B38" s="35">
        <v>25.4</v>
      </c>
    </row>
    <row r="39" spans="1:2">
      <c r="A39" s="34">
        <v>18660</v>
      </c>
      <c r="B39" s="35">
        <v>25.7</v>
      </c>
    </row>
    <row r="40" spans="1:2">
      <c r="A40" s="34">
        <v>18688</v>
      </c>
      <c r="B40" s="35">
        <v>25.8</v>
      </c>
    </row>
    <row r="41" spans="1:2">
      <c r="A41" s="34">
        <v>18719</v>
      </c>
      <c r="B41" s="35">
        <v>25.8</v>
      </c>
    </row>
    <row r="42" spans="1:2">
      <c r="A42" s="34">
        <v>18749</v>
      </c>
      <c r="B42" s="35">
        <v>25.9</v>
      </c>
    </row>
    <row r="43" spans="1:2">
      <c r="A43" s="34">
        <v>18780</v>
      </c>
      <c r="B43" s="35">
        <v>25.9</v>
      </c>
    </row>
    <row r="44" spans="1:2">
      <c r="A44" s="34">
        <v>18810</v>
      </c>
      <c r="B44" s="35">
        <v>25.9</v>
      </c>
    </row>
    <row r="45" spans="1:2">
      <c r="A45" s="34">
        <v>18841</v>
      </c>
      <c r="B45" s="35">
        <v>25.9</v>
      </c>
    </row>
    <row r="46" spans="1:2">
      <c r="A46" s="34">
        <v>18872</v>
      </c>
      <c r="B46" s="35">
        <v>26.1</v>
      </c>
    </row>
    <row r="47" spans="1:2">
      <c r="A47" s="34">
        <v>18902</v>
      </c>
      <c r="B47" s="35">
        <v>26.2</v>
      </c>
    </row>
    <row r="48" spans="1:2">
      <c r="A48" s="34">
        <v>18933</v>
      </c>
      <c r="B48" s="35">
        <v>26.4</v>
      </c>
    </row>
    <row r="49" spans="1:2">
      <c r="A49" s="34">
        <v>18963</v>
      </c>
      <c r="B49" s="35">
        <v>26.5</v>
      </c>
    </row>
    <row r="50" spans="1:2">
      <c r="A50" s="34">
        <v>18994</v>
      </c>
      <c r="B50" s="35">
        <v>26.5</v>
      </c>
    </row>
    <row r="51" spans="1:2">
      <c r="A51" s="34">
        <v>19025</v>
      </c>
      <c r="B51" s="35">
        <v>26.3</v>
      </c>
    </row>
    <row r="52" spans="1:2">
      <c r="A52" s="34">
        <v>19054</v>
      </c>
      <c r="B52" s="35">
        <v>26.3</v>
      </c>
    </row>
    <row r="53" spans="1:2">
      <c r="A53" s="34">
        <v>19085</v>
      </c>
      <c r="B53" s="35">
        <v>26.4</v>
      </c>
    </row>
    <row r="54" spans="1:2">
      <c r="A54" s="34">
        <v>19115</v>
      </c>
      <c r="B54" s="35">
        <v>26.4</v>
      </c>
    </row>
    <row r="55" spans="1:2">
      <c r="A55" s="34">
        <v>19146</v>
      </c>
      <c r="B55" s="35">
        <v>26.5</v>
      </c>
    </row>
    <row r="56" spans="1:2">
      <c r="A56" s="34">
        <v>19176</v>
      </c>
      <c r="B56" s="35">
        <v>26.7</v>
      </c>
    </row>
    <row r="57" spans="1:2">
      <c r="A57" s="34">
        <v>19207</v>
      </c>
      <c r="B57" s="35">
        <v>26.7</v>
      </c>
    </row>
    <row r="58" spans="1:2">
      <c r="A58" s="34">
        <v>19238</v>
      </c>
      <c r="B58" s="35">
        <v>26.7</v>
      </c>
    </row>
    <row r="59" spans="1:2">
      <c r="A59" s="34">
        <v>19268</v>
      </c>
      <c r="B59" s="35">
        <v>26.7</v>
      </c>
    </row>
    <row r="60" spans="1:2">
      <c r="A60" s="34">
        <v>19299</v>
      </c>
      <c r="B60" s="35">
        <v>26.7</v>
      </c>
    </row>
    <row r="61" spans="1:2">
      <c r="A61" s="34">
        <v>19329</v>
      </c>
      <c r="B61" s="35">
        <v>26.7</v>
      </c>
    </row>
    <row r="62" spans="1:2">
      <c r="A62" s="34">
        <v>19360</v>
      </c>
      <c r="B62" s="35">
        <v>26.6</v>
      </c>
    </row>
    <row r="63" spans="1:2">
      <c r="A63" s="34">
        <v>19391</v>
      </c>
      <c r="B63" s="35">
        <v>26.5</v>
      </c>
    </row>
    <row r="64" spans="1:2">
      <c r="A64" s="34">
        <v>19419</v>
      </c>
      <c r="B64" s="35">
        <v>26.6</v>
      </c>
    </row>
    <row r="65" spans="1:2">
      <c r="A65" s="34">
        <v>19450</v>
      </c>
      <c r="B65" s="35">
        <v>26.6</v>
      </c>
    </row>
    <row r="66" spans="1:2">
      <c r="A66" s="34">
        <v>19480</v>
      </c>
      <c r="B66" s="35">
        <v>26.7</v>
      </c>
    </row>
    <row r="67" spans="1:2">
      <c r="A67" s="34">
        <v>19511</v>
      </c>
      <c r="B67" s="35">
        <v>26.8</v>
      </c>
    </row>
    <row r="68" spans="1:2">
      <c r="A68" s="34">
        <v>19541</v>
      </c>
      <c r="B68" s="35">
        <v>26.8</v>
      </c>
    </row>
    <row r="69" spans="1:2">
      <c r="A69" s="34">
        <v>19572</v>
      </c>
      <c r="B69" s="35">
        <v>26.9</v>
      </c>
    </row>
    <row r="70" spans="1:2">
      <c r="A70" s="34">
        <v>19603</v>
      </c>
      <c r="B70" s="35">
        <v>26.9</v>
      </c>
    </row>
    <row r="71" spans="1:2">
      <c r="A71" s="34">
        <v>19633</v>
      </c>
      <c r="B71" s="35">
        <v>27</v>
      </c>
    </row>
    <row r="72" spans="1:2">
      <c r="A72" s="34">
        <v>19664</v>
      </c>
      <c r="B72" s="35">
        <v>26.9</v>
      </c>
    </row>
    <row r="73" spans="1:2">
      <c r="A73" s="34">
        <v>19694</v>
      </c>
      <c r="B73" s="35">
        <v>26.9</v>
      </c>
    </row>
    <row r="74" spans="1:2">
      <c r="A74" s="34">
        <v>19725</v>
      </c>
      <c r="B74" s="35">
        <v>26.9</v>
      </c>
    </row>
    <row r="75" spans="1:2">
      <c r="A75" s="34">
        <v>19756</v>
      </c>
      <c r="B75" s="35">
        <v>26.9</v>
      </c>
    </row>
    <row r="76" spans="1:2">
      <c r="A76" s="34">
        <v>19784</v>
      </c>
      <c r="B76" s="35">
        <v>26.9</v>
      </c>
    </row>
    <row r="77" spans="1:2">
      <c r="A77" s="34">
        <v>19815</v>
      </c>
      <c r="B77" s="35">
        <v>26.8</v>
      </c>
    </row>
    <row r="78" spans="1:2">
      <c r="A78" s="34">
        <v>19845</v>
      </c>
      <c r="B78" s="35">
        <v>26.9</v>
      </c>
    </row>
    <row r="79" spans="1:2">
      <c r="A79" s="34">
        <v>19876</v>
      </c>
      <c r="B79" s="35">
        <v>26.9</v>
      </c>
    </row>
    <row r="80" spans="1:2">
      <c r="A80" s="34">
        <v>19906</v>
      </c>
      <c r="B80" s="35">
        <v>26.9</v>
      </c>
    </row>
    <row r="81" spans="1:2">
      <c r="A81" s="34">
        <v>19937</v>
      </c>
      <c r="B81" s="35">
        <v>26.9</v>
      </c>
    </row>
    <row r="82" spans="1:2">
      <c r="A82" s="34">
        <v>19968</v>
      </c>
      <c r="B82" s="35">
        <v>26.8</v>
      </c>
    </row>
    <row r="83" spans="1:2">
      <c r="A83" s="34">
        <v>19998</v>
      </c>
      <c r="B83" s="35">
        <v>26.8</v>
      </c>
    </row>
    <row r="84" spans="1:2">
      <c r="A84" s="34">
        <v>20029</v>
      </c>
      <c r="B84" s="35">
        <v>26.8</v>
      </c>
    </row>
    <row r="85" spans="1:2">
      <c r="A85" s="34">
        <v>20059</v>
      </c>
      <c r="B85" s="35">
        <v>26.7</v>
      </c>
    </row>
    <row r="86" spans="1:2">
      <c r="A86" s="34">
        <v>20090</v>
      </c>
      <c r="B86" s="35">
        <v>26.7</v>
      </c>
    </row>
    <row r="87" spans="1:2">
      <c r="A87" s="34">
        <v>20121</v>
      </c>
      <c r="B87" s="35">
        <v>26.7</v>
      </c>
    </row>
    <row r="88" spans="1:2">
      <c r="A88" s="34">
        <v>20149</v>
      </c>
      <c r="B88" s="35">
        <v>26.7</v>
      </c>
    </row>
    <row r="89" spans="1:2">
      <c r="A89" s="34">
        <v>20180</v>
      </c>
      <c r="B89" s="35">
        <v>26.7</v>
      </c>
    </row>
    <row r="90" spans="1:2">
      <c r="A90" s="34">
        <v>20210</v>
      </c>
      <c r="B90" s="35">
        <v>26.7</v>
      </c>
    </row>
    <row r="91" spans="1:2">
      <c r="A91" s="34">
        <v>20241</v>
      </c>
      <c r="B91" s="35">
        <v>26.7</v>
      </c>
    </row>
    <row r="92" spans="1:2">
      <c r="A92" s="34">
        <v>20271</v>
      </c>
      <c r="B92" s="35">
        <v>26.8</v>
      </c>
    </row>
    <row r="93" spans="1:2">
      <c r="A93" s="34">
        <v>20302</v>
      </c>
      <c r="B93" s="35">
        <v>26.8</v>
      </c>
    </row>
    <row r="94" spans="1:2">
      <c r="A94" s="34">
        <v>20333</v>
      </c>
      <c r="B94" s="35">
        <v>26.9</v>
      </c>
    </row>
    <row r="95" spans="1:2">
      <c r="A95" s="34">
        <v>20363</v>
      </c>
      <c r="B95" s="35">
        <v>26.9</v>
      </c>
    </row>
    <row r="96" spans="1:2">
      <c r="A96" s="34">
        <v>20394</v>
      </c>
      <c r="B96" s="35">
        <v>26.9</v>
      </c>
    </row>
    <row r="97" spans="1:2">
      <c r="A97" s="34">
        <v>20424</v>
      </c>
      <c r="B97" s="35">
        <v>26.8</v>
      </c>
    </row>
    <row r="98" spans="1:2">
      <c r="A98" s="34">
        <v>20455</v>
      </c>
      <c r="B98" s="35">
        <v>26.8</v>
      </c>
    </row>
    <row r="99" spans="1:2">
      <c r="A99" s="34">
        <v>20486</v>
      </c>
      <c r="B99" s="35">
        <v>26.8</v>
      </c>
    </row>
    <row r="100" spans="1:2">
      <c r="A100" s="34">
        <v>20515</v>
      </c>
      <c r="B100" s="35">
        <v>26.8</v>
      </c>
    </row>
    <row r="101" spans="1:2">
      <c r="A101" s="34">
        <v>20546</v>
      </c>
      <c r="B101" s="35">
        <v>26.9</v>
      </c>
    </row>
    <row r="102" spans="1:2">
      <c r="A102" s="34">
        <v>20576</v>
      </c>
      <c r="B102" s="35">
        <v>27</v>
      </c>
    </row>
    <row r="103" spans="1:2">
      <c r="A103" s="34">
        <v>20607</v>
      </c>
      <c r="B103" s="35">
        <v>27.2</v>
      </c>
    </row>
    <row r="104" spans="1:2">
      <c r="A104" s="34">
        <v>20637</v>
      </c>
      <c r="B104" s="35">
        <v>27.4</v>
      </c>
    </row>
    <row r="105" spans="1:2">
      <c r="A105" s="34">
        <v>20668</v>
      </c>
      <c r="B105" s="35">
        <v>27.3</v>
      </c>
    </row>
    <row r="106" spans="1:2">
      <c r="A106" s="34">
        <v>20699</v>
      </c>
      <c r="B106" s="35">
        <v>27.4</v>
      </c>
    </row>
    <row r="107" spans="1:2">
      <c r="A107" s="34">
        <v>20729</v>
      </c>
      <c r="B107" s="35">
        <v>27.5</v>
      </c>
    </row>
    <row r="108" spans="1:2">
      <c r="A108" s="34">
        <v>20760</v>
      </c>
      <c r="B108" s="35">
        <v>27.5</v>
      </c>
    </row>
    <row r="109" spans="1:2">
      <c r="A109" s="34">
        <v>20790</v>
      </c>
      <c r="B109" s="35">
        <v>27.6</v>
      </c>
    </row>
    <row r="110" spans="1:2">
      <c r="A110" s="34">
        <v>20821</v>
      </c>
      <c r="B110" s="35">
        <v>27.6</v>
      </c>
    </row>
    <row r="111" spans="1:2">
      <c r="A111" s="34">
        <v>20852</v>
      </c>
      <c r="B111" s="35">
        <v>27.7</v>
      </c>
    </row>
    <row r="112" spans="1:2">
      <c r="A112" s="34">
        <v>20880</v>
      </c>
      <c r="B112" s="35">
        <v>27.8</v>
      </c>
    </row>
    <row r="113" spans="1:2">
      <c r="A113" s="34">
        <v>20911</v>
      </c>
      <c r="B113" s="35">
        <v>27.9</v>
      </c>
    </row>
    <row r="114" spans="1:2">
      <c r="A114" s="34">
        <v>20941</v>
      </c>
      <c r="B114" s="35">
        <v>28</v>
      </c>
    </row>
    <row r="115" spans="1:2">
      <c r="A115" s="34">
        <v>20972</v>
      </c>
      <c r="B115" s="35">
        <v>28.1</v>
      </c>
    </row>
    <row r="116" spans="1:2">
      <c r="A116" s="34">
        <v>21002</v>
      </c>
      <c r="B116" s="35">
        <v>28.3</v>
      </c>
    </row>
    <row r="117" spans="1:2">
      <c r="A117" s="34">
        <v>21033</v>
      </c>
      <c r="B117" s="35">
        <v>28.3</v>
      </c>
    </row>
    <row r="118" spans="1:2">
      <c r="A118" s="34">
        <v>21064</v>
      </c>
      <c r="B118" s="35">
        <v>28.3</v>
      </c>
    </row>
    <row r="119" spans="1:2">
      <c r="A119" s="34">
        <v>21094</v>
      </c>
      <c r="B119" s="35">
        <v>28.3</v>
      </c>
    </row>
    <row r="120" spans="1:2">
      <c r="A120" s="34">
        <v>21125</v>
      </c>
      <c r="B120" s="35">
        <v>28.4</v>
      </c>
    </row>
    <row r="121" spans="1:2">
      <c r="A121" s="34">
        <v>21155</v>
      </c>
      <c r="B121" s="35">
        <v>28.4</v>
      </c>
    </row>
    <row r="122" spans="1:2">
      <c r="A122" s="34">
        <v>21186</v>
      </c>
      <c r="B122" s="35">
        <v>28.6</v>
      </c>
    </row>
    <row r="123" spans="1:2">
      <c r="A123" s="34">
        <v>21217</v>
      </c>
      <c r="B123" s="35">
        <v>28.6</v>
      </c>
    </row>
    <row r="124" spans="1:2">
      <c r="A124" s="34">
        <v>21245</v>
      </c>
      <c r="B124" s="35">
        <v>28.8</v>
      </c>
    </row>
    <row r="125" spans="1:2">
      <c r="A125" s="34">
        <v>21276</v>
      </c>
      <c r="B125" s="35">
        <v>28.9</v>
      </c>
    </row>
    <row r="126" spans="1:2">
      <c r="A126" s="34">
        <v>21306</v>
      </c>
      <c r="B126" s="35">
        <v>28.9</v>
      </c>
    </row>
    <row r="127" spans="1:2">
      <c r="A127" s="34">
        <v>21337</v>
      </c>
      <c r="B127" s="35">
        <v>28.9</v>
      </c>
    </row>
    <row r="128" spans="1:2">
      <c r="A128" s="34">
        <v>21367</v>
      </c>
      <c r="B128" s="35">
        <v>29</v>
      </c>
    </row>
    <row r="129" spans="1:2">
      <c r="A129" s="34">
        <v>21398</v>
      </c>
      <c r="B129" s="35">
        <v>28.9</v>
      </c>
    </row>
    <row r="130" spans="1:2">
      <c r="A130" s="34">
        <v>21429</v>
      </c>
      <c r="B130" s="35">
        <v>28.9</v>
      </c>
    </row>
    <row r="131" spans="1:2">
      <c r="A131" s="34">
        <v>21459</v>
      </c>
      <c r="B131" s="35">
        <v>28.9</v>
      </c>
    </row>
    <row r="132" spans="1:2">
      <c r="A132" s="34">
        <v>21490</v>
      </c>
      <c r="B132" s="35">
        <v>29</v>
      </c>
    </row>
    <row r="133" spans="1:2">
      <c r="A133" s="34">
        <v>21520</v>
      </c>
      <c r="B133" s="35">
        <v>28.9</v>
      </c>
    </row>
    <row r="134" spans="1:2">
      <c r="A134" s="34">
        <v>21551</v>
      </c>
      <c r="B134" s="35">
        <v>29</v>
      </c>
    </row>
    <row r="135" spans="1:2">
      <c r="A135" s="34">
        <v>21582</v>
      </c>
      <c r="B135" s="35">
        <v>28.9</v>
      </c>
    </row>
    <row r="136" spans="1:2">
      <c r="A136" s="34">
        <v>21610</v>
      </c>
      <c r="B136" s="35">
        <v>28.9</v>
      </c>
    </row>
    <row r="137" spans="1:2">
      <c r="A137" s="34">
        <v>21641</v>
      </c>
      <c r="B137" s="35">
        <v>29</v>
      </c>
    </row>
    <row r="138" spans="1:2">
      <c r="A138" s="34">
        <v>21671</v>
      </c>
      <c r="B138" s="35">
        <v>29</v>
      </c>
    </row>
    <row r="139" spans="1:2">
      <c r="A139" s="34">
        <v>21702</v>
      </c>
      <c r="B139" s="35">
        <v>29.1</v>
      </c>
    </row>
    <row r="140" spans="1:2">
      <c r="A140" s="34">
        <v>21732</v>
      </c>
      <c r="B140" s="35">
        <v>29.2</v>
      </c>
    </row>
    <row r="141" spans="1:2">
      <c r="A141" s="34">
        <v>21763</v>
      </c>
      <c r="B141" s="35">
        <v>29.2</v>
      </c>
    </row>
    <row r="142" spans="1:2">
      <c r="A142" s="34">
        <v>21794</v>
      </c>
      <c r="B142" s="35">
        <v>29.3</v>
      </c>
    </row>
    <row r="143" spans="1:2">
      <c r="A143" s="34">
        <v>21824</v>
      </c>
      <c r="B143" s="35">
        <v>29.4</v>
      </c>
    </row>
    <row r="144" spans="1:2">
      <c r="A144" s="34">
        <v>21855</v>
      </c>
      <c r="B144" s="35">
        <v>29.4</v>
      </c>
    </row>
    <row r="145" spans="1:2">
      <c r="A145" s="34">
        <v>21885</v>
      </c>
      <c r="B145" s="35">
        <v>29.4</v>
      </c>
    </row>
    <row r="146" spans="1:2">
      <c r="A146" s="34">
        <v>21916</v>
      </c>
      <c r="B146" s="35">
        <v>29.3</v>
      </c>
    </row>
    <row r="147" spans="1:2">
      <c r="A147" s="34">
        <v>21947</v>
      </c>
      <c r="B147" s="35">
        <v>29.4</v>
      </c>
    </row>
    <row r="148" spans="1:2">
      <c r="A148" s="34">
        <v>21976</v>
      </c>
      <c r="B148" s="35">
        <v>29.4</v>
      </c>
    </row>
    <row r="149" spans="1:2">
      <c r="A149" s="34">
        <v>22007</v>
      </c>
      <c r="B149" s="35">
        <v>29.5</v>
      </c>
    </row>
    <row r="150" spans="1:2">
      <c r="A150" s="34">
        <v>22037</v>
      </c>
      <c r="B150" s="35">
        <v>29.5</v>
      </c>
    </row>
    <row r="151" spans="1:2">
      <c r="A151" s="34">
        <v>22068</v>
      </c>
      <c r="B151" s="35">
        <v>29.6</v>
      </c>
    </row>
    <row r="152" spans="1:2">
      <c r="A152" s="34">
        <v>22098</v>
      </c>
      <c r="B152" s="35">
        <v>29.6</v>
      </c>
    </row>
    <row r="153" spans="1:2">
      <c r="A153" s="34">
        <v>22129</v>
      </c>
      <c r="B153" s="35">
        <v>29.6</v>
      </c>
    </row>
    <row r="154" spans="1:2">
      <c r="A154" s="34">
        <v>22160</v>
      </c>
      <c r="B154" s="35">
        <v>29.6</v>
      </c>
    </row>
    <row r="155" spans="1:2">
      <c r="A155" s="34">
        <v>22190</v>
      </c>
      <c r="B155" s="35">
        <v>29.8</v>
      </c>
    </row>
    <row r="156" spans="1:2">
      <c r="A156" s="34">
        <v>22221</v>
      </c>
      <c r="B156" s="35">
        <v>29.8</v>
      </c>
    </row>
    <row r="157" spans="1:2">
      <c r="A157" s="34">
        <v>22251</v>
      </c>
      <c r="B157" s="35">
        <v>29.8</v>
      </c>
    </row>
    <row r="158" spans="1:2">
      <c r="A158" s="34">
        <v>22282</v>
      </c>
      <c r="B158" s="35">
        <v>29.8</v>
      </c>
    </row>
    <row r="159" spans="1:2">
      <c r="A159" s="34">
        <v>22313</v>
      </c>
      <c r="B159" s="35">
        <v>29.8</v>
      </c>
    </row>
    <row r="160" spans="1:2">
      <c r="A160" s="34">
        <v>22341</v>
      </c>
      <c r="B160" s="35">
        <v>29.8</v>
      </c>
    </row>
    <row r="161" spans="1:2">
      <c r="A161" s="34">
        <v>22372</v>
      </c>
      <c r="B161" s="35">
        <v>29.8</v>
      </c>
    </row>
    <row r="162" spans="1:2">
      <c r="A162" s="34">
        <v>22402</v>
      </c>
      <c r="B162" s="35">
        <v>29.8</v>
      </c>
    </row>
    <row r="163" spans="1:2">
      <c r="A163" s="34">
        <v>22433</v>
      </c>
      <c r="B163" s="35">
        <v>29.8</v>
      </c>
    </row>
    <row r="164" spans="1:2">
      <c r="A164" s="34">
        <v>22463</v>
      </c>
      <c r="B164" s="35">
        <v>30</v>
      </c>
    </row>
    <row r="165" spans="1:2">
      <c r="A165" s="34">
        <v>22494</v>
      </c>
      <c r="B165" s="35">
        <v>29.9</v>
      </c>
    </row>
    <row r="166" spans="1:2">
      <c r="A166" s="34">
        <v>22525</v>
      </c>
      <c r="B166" s="35">
        <v>30</v>
      </c>
    </row>
    <row r="167" spans="1:2">
      <c r="A167" s="34">
        <v>22555</v>
      </c>
      <c r="B167" s="35">
        <v>30</v>
      </c>
    </row>
    <row r="168" spans="1:2">
      <c r="A168" s="34">
        <v>22586</v>
      </c>
      <c r="B168" s="35">
        <v>30</v>
      </c>
    </row>
    <row r="169" spans="1:2">
      <c r="A169" s="34">
        <v>22616</v>
      </c>
      <c r="B169" s="35">
        <v>30</v>
      </c>
    </row>
    <row r="170" spans="1:2">
      <c r="A170" s="34">
        <v>22647</v>
      </c>
      <c r="B170" s="35">
        <v>30</v>
      </c>
    </row>
    <row r="171" spans="1:2">
      <c r="A171" s="34">
        <v>22678</v>
      </c>
      <c r="B171" s="35">
        <v>30.1</v>
      </c>
    </row>
    <row r="172" spans="1:2">
      <c r="A172" s="34">
        <v>22706</v>
      </c>
      <c r="B172" s="35">
        <v>30.1</v>
      </c>
    </row>
    <row r="173" spans="1:2">
      <c r="A173" s="34">
        <v>22737</v>
      </c>
      <c r="B173" s="35">
        <v>30.2</v>
      </c>
    </row>
    <row r="174" spans="1:2">
      <c r="A174" s="34">
        <v>22767</v>
      </c>
      <c r="B174" s="35">
        <v>30.2</v>
      </c>
    </row>
    <row r="175" spans="1:2">
      <c r="A175" s="34">
        <v>22798</v>
      </c>
      <c r="B175" s="35">
        <v>30.2</v>
      </c>
    </row>
    <row r="176" spans="1:2">
      <c r="A176" s="34">
        <v>22828</v>
      </c>
      <c r="B176" s="35">
        <v>30.3</v>
      </c>
    </row>
    <row r="177" spans="1:2">
      <c r="A177" s="34">
        <v>22859</v>
      </c>
      <c r="B177" s="35">
        <v>30.3</v>
      </c>
    </row>
    <row r="178" spans="1:2">
      <c r="A178" s="34">
        <v>22890</v>
      </c>
      <c r="B178" s="35">
        <v>30.4</v>
      </c>
    </row>
    <row r="179" spans="1:2">
      <c r="A179" s="34">
        <v>22920</v>
      </c>
      <c r="B179" s="35">
        <v>30.4</v>
      </c>
    </row>
    <row r="180" spans="1:2">
      <c r="A180" s="34">
        <v>22951</v>
      </c>
      <c r="B180" s="35">
        <v>30.4</v>
      </c>
    </row>
    <row r="181" spans="1:2">
      <c r="A181" s="34">
        <v>22981</v>
      </c>
      <c r="B181" s="35">
        <v>30.4</v>
      </c>
    </row>
    <row r="182" spans="1:2">
      <c r="A182" s="34">
        <v>23012</v>
      </c>
      <c r="B182" s="35">
        <v>30.4</v>
      </c>
    </row>
    <row r="183" spans="1:2">
      <c r="A183" s="34">
        <v>23043</v>
      </c>
      <c r="B183" s="35">
        <v>30.4</v>
      </c>
    </row>
    <row r="184" spans="1:2">
      <c r="A184" s="34">
        <v>23071</v>
      </c>
      <c r="B184" s="35">
        <v>30.5</v>
      </c>
    </row>
    <row r="185" spans="1:2">
      <c r="A185" s="34">
        <v>23102</v>
      </c>
      <c r="B185" s="35">
        <v>30.5</v>
      </c>
    </row>
    <row r="186" spans="1:2">
      <c r="A186" s="34">
        <v>23132</v>
      </c>
      <c r="B186" s="35">
        <v>30.5</v>
      </c>
    </row>
    <row r="187" spans="1:2">
      <c r="A187" s="34">
        <v>23163</v>
      </c>
      <c r="B187" s="35">
        <v>30.6</v>
      </c>
    </row>
    <row r="188" spans="1:2">
      <c r="A188" s="34">
        <v>23193</v>
      </c>
      <c r="B188" s="35">
        <v>30.7</v>
      </c>
    </row>
    <row r="189" spans="1:2">
      <c r="A189" s="34">
        <v>23224</v>
      </c>
      <c r="B189" s="35">
        <v>30.7</v>
      </c>
    </row>
    <row r="190" spans="1:2">
      <c r="A190" s="34">
        <v>23255</v>
      </c>
      <c r="B190" s="35">
        <v>30.7</v>
      </c>
    </row>
    <row r="191" spans="1:2">
      <c r="A191" s="34">
        <v>23285</v>
      </c>
      <c r="B191" s="35">
        <v>30.8</v>
      </c>
    </row>
    <row r="192" spans="1:2">
      <c r="A192" s="34">
        <v>23316</v>
      </c>
      <c r="B192" s="35">
        <v>30.8</v>
      </c>
    </row>
    <row r="193" spans="1:2">
      <c r="A193" s="34">
        <v>23346</v>
      </c>
      <c r="B193" s="35">
        <v>30.9</v>
      </c>
    </row>
    <row r="194" spans="1:2">
      <c r="A194" s="34">
        <v>23377</v>
      </c>
      <c r="B194" s="35">
        <v>30.9</v>
      </c>
    </row>
    <row r="195" spans="1:2">
      <c r="A195" s="34">
        <v>23408</v>
      </c>
      <c r="B195" s="35">
        <v>30.9</v>
      </c>
    </row>
    <row r="196" spans="1:2">
      <c r="A196" s="34">
        <v>23437</v>
      </c>
      <c r="B196" s="35">
        <v>30.9</v>
      </c>
    </row>
    <row r="197" spans="1:2">
      <c r="A197" s="34">
        <v>23468</v>
      </c>
      <c r="B197" s="35">
        <v>30.9</v>
      </c>
    </row>
    <row r="198" spans="1:2">
      <c r="A198" s="34">
        <v>23498</v>
      </c>
      <c r="B198" s="35">
        <v>30.9</v>
      </c>
    </row>
    <row r="199" spans="1:2">
      <c r="A199" s="34">
        <v>23529</v>
      </c>
      <c r="B199" s="35">
        <v>31</v>
      </c>
    </row>
    <row r="200" spans="1:2">
      <c r="A200" s="34">
        <v>23559</v>
      </c>
      <c r="B200" s="35">
        <v>31.1</v>
      </c>
    </row>
    <row r="201" spans="1:2">
      <c r="A201" s="34">
        <v>23590</v>
      </c>
      <c r="B201" s="35">
        <v>31</v>
      </c>
    </row>
    <row r="202" spans="1:2">
      <c r="A202" s="34">
        <v>23621</v>
      </c>
      <c r="B202" s="35">
        <v>31.1</v>
      </c>
    </row>
    <row r="203" spans="1:2">
      <c r="A203" s="34">
        <v>23651</v>
      </c>
      <c r="B203" s="35">
        <v>31.1</v>
      </c>
    </row>
    <row r="204" spans="1:2">
      <c r="A204" s="34">
        <v>23682</v>
      </c>
      <c r="B204" s="35">
        <v>31.2</v>
      </c>
    </row>
    <row r="205" spans="1:2">
      <c r="A205" s="34">
        <v>23712</v>
      </c>
      <c r="B205" s="35">
        <v>31.2</v>
      </c>
    </row>
    <row r="206" spans="1:2">
      <c r="A206" s="34">
        <v>23743</v>
      </c>
      <c r="B206" s="35">
        <v>31.2</v>
      </c>
    </row>
    <row r="207" spans="1:2">
      <c r="A207" s="34">
        <v>23774</v>
      </c>
      <c r="B207" s="35">
        <v>31.2</v>
      </c>
    </row>
    <row r="208" spans="1:2">
      <c r="A208" s="34">
        <v>23802</v>
      </c>
      <c r="B208" s="35">
        <v>31.3</v>
      </c>
    </row>
    <row r="209" spans="1:2">
      <c r="A209" s="34">
        <v>23833</v>
      </c>
      <c r="B209" s="35">
        <v>31.4</v>
      </c>
    </row>
    <row r="210" spans="1:2">
      <c r="A210" s="34">
        <v>23863</v>
      </c>
      <c r="B210" s="35">
        <v>31.4</v>
      </c>
    </row>
    <row r="211" spans="1:2">
      <c r="A211" s="34">
        <v>23894</v>
      </c>
      <c r="B211" s="35">
        <v>31.6</v>
      </c>
    </row>
    <row r="212" spans="1:2">
      <c r="A212" s="34">
        <v>23924</v>
      </c>
      <c r="B212" s="35">
        <v>31.6</v>
      </c>
    </row>
    <row r="213" spans="1:2">
      <c r="A213" s="34">
        <v>23955</v>
      </c>
      <c r="B213" s="35">
        <v>31.6</v>
      </c>
    </row>
    <row r="214" spans="1:2">
      <c r="A214" s="34">
        <v>23986</v>
      </c>
      <c r="B214" s="35">
        <v>31.6</v>
      </c>
    </row>
    <row r="215" spans="1:2">
      <c r="A215" s="34">
        <v>24016</v>
      </c>
      <c r="B215" s="35">
        <v>31.7</v>
      </c>
    </row>
    <row r="216" spans="1:2">
      <c r="A216" s="34">
        <v>24047</v>
      </c>
      <c r="B216" s="35">
        <v>31.7</v>
      </c>
    </row>
    <row r="217" spans="1:2">
      <c r="A217" s="34">
        <v>24077</v>
      </c>
      <c r="B217" s="35">
        <v>31.8</v>
      </c>
    </row>
    <row r="218" spans="1:2">
      <c r="A218" s="34">
        <v>24108</v>
      </c>
      <c r="B218" s="35">
        <v>31.8</v>
      </c>
    </row>
    <row r="219" spans="1:2">
      <c r="A219" s="34">
        <v>24139</v>
      </c>
      <c r="B219" s="35">
        <v>32</v>
      </c>
    </row>
    <row r="220" spans="1:2">
      <c r="A220" s="34">
        <v>24167</v>
      </c>
      <c r="B220" s="35">
        <v>32.1</v>
      </c>
    </row>
    <row r="221" spans="1:2">
      <c r="A221" s="34">
        <v>24198</v>
      </c>
      <c r="B221" s="35">
        <v>32.299999999999997</v>
      </c>
    </row>
    <row r="222" spans="1:2">
      <c r="A222" s="34">
        <v>24228</v>
      </c>
      <c r="B222" s="35">
        <v>32.299999999999997</v>
      </c>
    </row>
    <row r="223" spans="1:2">
      <c r="A223" s="34">
        <v>24259</v>
      </c>
      <c r="B223" s="35">
        <v>32.4</v>
      </c>
    </row>
    <row r="224" spans="1:2">
      <c r="A224" s="34">
        <v>24289</v>
      </c>
      <c r="B224" s="35">
        <v>32.5</v>
      </c>
    </row>
    <row r="225" spans="1:2">
      <c r="A225" s="34">
        <v>24320</v>
      </c>
      <c r="B225" s="35">
        <v>32.700000000000003</v>
      </c>
    </row>
    <row r="226" spans="1:2">
      <c r="A226" s="34">
        <v>24351</v>
      </c>
      <c r="B226" s="35">
        <v>32.700000000000003</v>
      </c>
    </row>
    <row r="227" spans="1:2">
      <c r="A227" s="34">
        <v>24381</v>
      </c>
      <c r="B227" s="35">
        <v>32.9</v>
      </c>
    </row>
    <row r="228" spans="1:2">
      <c r="A228" s="34">
        <v>24412</v>
      </c>
      <c r="B228" s="35">
        <v>32.9</v>
      </c>
    </row>
    <row r="229" spans="1:2">
      <c r="A229" s="34">
        <v>24442</v>
      </c>
      <c r="B229" s="35">
        <v>32.9</v>
      </c>
    </row>
    <row r="230" spans="1:2">
      <c r="A230" s="34">
        <v>24473</v>
      </c>
      <c r="B230" s="35">
        <v>32.9</v>
      </c>
    </row>
    <row r="231" spans="1:2">
      <c r="A231" s="34">
        <v>24504</v>
      </c>
      <c r="B231" s="35">
        <v>32.9</v>
      </c>
    </row>
    <row r="232" spans="1:2">
      <c r="A232" s="34">
        <v>24532</v>
      </c>
      <c r="B232" s="35">
        <v>33</v>
      </c>
    </row>
    <row r="233" spans="1:2">
      <c r="A233" s="34">
        <v>24563</v>
      </c>
      <c r="B233" s="35">
        <v>33.1</v>
      </c>
    </row>
    <row r="234" spans="1:2">
      <c r="A234" s="34">
        <v>24593</v>
      </c>
      <c r="B234" s="35">
        <v>33.200000000000003</v>
      </c>
    </row>
    <row r="235" spans="1:2">
      <c r="A235" s="34">
        <v>24624</v>
      </c>
      <c r="B235" s="35">
        <v>33.299999999999997</v>
      </c>
    </row>
    <row r="236" spans="1:2">
      <c r="A236" s="34">
        <v>24654</v>
      </c>
      <c r="B236" s="35">
        <v>33.4</v>
      </c>
    </row>
    <row r="237" spans="1:2">
      <c r="A237" s="34">
        <v>24685</v>
      </c>
      <c r="B237" s="35">
        <v>33.5</v>
      </c>
    </row>
    <row r="238" spans="1:2">
      <c r="A238" s="34">
        <v>24716</v>
      </c>
      <c r="B238" s="35">
        <v>33.6</v>
      </c>
    </row>
    <row r="239" spans="1:2">
      <c r="A239" s="34">
        <v>24746</v>
      </c>
      <c r="B239" s="35">
        <v>33.700000000000003</v>
      </c>
    </row>
    <row r="240" spans="1:2">
      <c r="A240" s="34">
        <v>24777</v>
      </c>
      <c r="B240" s="35">
        <v>33.799999999999997</v>
      </c>
    </row>
    <row r="241" spans="1:2">
      <c r="A241" s="34">
        <v>24807</v>
      </c>
      <c r="B241" s="35">
        <v>33.9</v>
      </c>
    </row>
    <row r="242" spans="1:2">
      <c r="A242" s="34">
        <v>24838</v>
      </c>
      <c r="B242" s="35">
        <v>34.1</v>
      </c>
    </row>
    <row r="243" spans="1:2">
      <c r="A243" s="34">
        <v>24869</v>
      </c>
      <c r="B243" s="35">
        <v>34.200000000000003</v>
      </c>
    </row>
    <row r="244" spans="1:2">
      <c r="A244" s="34">
        <v>24898</v>
      </c>
      <c r="B244" s="35">
        <v>34.299999999999997</v>
      </c>
    </row>
    <row r="245" spans="1:2">
      <c r="A245" s="34">
        <v>24929</v>
      </c>
      <c r="B245" s="35">
        <v>34.4</v>
      </c>
    </row>
    <row r="246" spans="1:2">
      <c r="A246" s="34">
        <v>24959</v>
      </c>
      <c r="B246" s="35">
        <v>34.5</v>
      </c>
    </row>
    <row r="247" spans="1:2">
      <c r="A247" s="34">
        <v>24990</v>
      </c>
      <c r="B247" s="35">
        <v>34.700000000000003</v>
      </c>
    </row>
    <row r="248" spans="1:2">
      <c r="A248" s="34">
        <v>25020</v>
      </c>
      <c r="B248" s="35">
        <v>34.9</v>
      </c>
    </row>
    <row r="249" spans="1:2">
      <c r="A249" s="34">
        <v>25051</v>
      </c>
      <c r="B249" s="35">
        <v>35</v>
      </c>
    </row>
    <row r="250" spans="1:2">
      <c r="A250" s="34">
        <v>25082</v>
      </c>
      <c r="B250" s="35">
        <v>35.1</v>
      </c>
    </row>
    <row r="251" spans="1:2">
      <c r="A251" s="34">
        <v>25112</v>
      </c>
      <c r="B251" s="35">
        <v>35.299999999999997</v>
      </c>
    </row>
    <row r="252" spans="1:2">
      <c r="A252" s="34">
        <v>25143</v>
      </c>
      <c r="B252" s="35">
        <v>35.4</v>
      </c>
    </row>
    <row r="253" spans="1:2">
      <c r="A253" s="34">
        <v>25173</v>
      </c>
      <c r="B253" s="35">
        <v>35.5</v>
      </c>
    </row>
    <row r="254" spans="1:2">
      <c r="A254" s="34">
        <v>25204</v>
      </c>
      <c r="B254" s="35">
        <v>35.6</v>
      </c>
    </row>
    <row r="255" spans="1:2">
      <c r="A255" s="34">
        <v>25235</v>
      </c>
      <c r="B255" s="35">
        <v>35.799999999999997</v>
      </c>
    </row>
    <row r="256" spans="1:2">
      <c r="A256" s="34">
        <v>25263</v>
      </c>
      <c r="B256" s="35">
        <v>36.1</v>
      </c>
    </row>
    <row r="257" spans="1:2">
      <c r="A257" s="34">
        <v>25294</v>
      </c>
      <c r="B257" s="35">
        <v>36.299999999999997</v>
      </c>
    </row>
    <row r="258" spans="1:2">
      <c r="A258" s="34">
        <v>25324</v>
      </c>
      <c r="B258" s="35">
        <v>36.4</v>
      </c>
    </row>
    <row r="259" spans="1:2">
      <c r="A259" s="34">
        <v>25355</v>
      </c>
      <c r="B259" s="35">
        <v>36.6</v>
      </c>
    </row>
    <row r="260" spans="1:2">
      <c r="A260" s="34">
        <v>25385</v>
      </c>
      <c r="B260" s="35">
        <v>36.799999999999997</v>
      </c>
    </row>
    <row r="261" spans="1:2">
      <c r="A261" s="34">
        <v>25416</v>
      </c>
      <c r="B261" s="35">
        <v>37</v>
      </c>
    </row>
    <row r="262" spans="1:2">
      <c r="A262" s="34">
        <v>25447</v>
      </c>
      <c r="B262" s="35">
        <v>37.1</v>
      </c>
    </row>
    <row r="263" spans="1:2">
      <c r="A263" s="34">
        <v>25477</v>
      </c>
      <c r="B263" s="35">
        <v>37.299999999999997</v>
      </c>
    </row>
    <row r="264" spans="1:2">
      <c r="A264" s="34">
        <v>25508</v>
      </c>
      <c r="B264" s="35">
        <v>37.5</v>
      </c>
    </row>
    <row r="265" spans="1:2">
      <c r="A265" s="34">
        <v>25538</v>
      </c>
      <c r="B265" s="35">
        <v>37.700000000000003</v>
      </c>
    </row>
    <row r="266" spans="1:2">
      <c r="A266" s="34">
        <v>25569</v>
      </c>
      <c r="B266" s="35">
        <v>37.799999999999997</v>
      </c>
    </row>
    <row r="267" spans="1:2">
      <c r="A267" s="34">
        <v>25600</v>
      </c>
      <c r="B267" s="35">
        <v>38</v>
      </c>
    </row>
    <row r="268" spans="1:2">
      <c r="A268" s="34">
        <v>25628</v>
      </c>
      <c r="B268" s="35">
        <v>38.200000000000003</v>
      </c>
    </row>
    <row r="269" spans="1:2">
      <c r="A269" s="34">
        <v>25659</v>
      </c>
      <c r="B269" s="35">
        <v>38.5</v>
      </c>
    </row>
    <row r="270" spans="1:2">
      <c r="A270" s="34">
        <v>25689</v>
      </c>
      <c r="B270" s="35">
        <v>38.6</v>
      </c>
    </row>
    <row r="271" spans="1:2">
      <c r="A271" s="34">
        <v>25720</v>
      </c>
      <c r="B271" s="35">
        <v>38.799999999999997</v>
      </c>
    </row>
    <row r="272" spans="1:2">
      <c r="A272" s="34">
        <v>25750</v>
      </c>
      <c r="B272" s="35">
        <v>39</v>
      </c>
    </row>
    <row r="273" spans="1:2">
      <c r="A273" s="34">
        <v>25781</v>
      </c>
      <c r="B273" s="35">
        <v>39</v>
      </c>
    </row>
    <row r="274" spans="1:2">
      <c r="A274" s="34">
        <v>25812</v>
      </c>
      <c r="B274" s="35">
        <v>39.200000000000003</v>
      </c>
    </row>
    <row r="275" spans="1:2">
      <c r="A275" s="34">
        <v>25842</v>
      </c>
      <c r="B275" s="35">
        <v>39.4</v>
      </c>
    </row>
    <row r="276" spans="1:2">
      <c r="A276" s="34">
        <v>25873</v>
      </c>
      <c r="B276" s="35">
        <v>39.6</v>
      </c>
    </row>
    <row r="277" spans="1:2">
      <c r="A277" s="34">
        <v>25903</v>
      </c>
      <c r="B277" s="35">
        <v>39.799999999999997</v>
      </c>
    </row>
    <row r="278" spans="1:2">
      <c r="A278" s="34">
        <v>25934</v>
      </c>
      <c r="B278" s="35">
        <v>39.799999999999997</v>
      </c>
    </row>
    <row r="279" spans="1:2">
      <c r="A279" s="34">
        <v>25965</v>
      </c>
      <c r="B279" s="35">
        <v>39.9</v>
      </c>
    </row>
    <row r="280" spans="1:2">
      <c r="A280" s="34">
        <v>25993</v>
      </c>
      <c r="B280" s="35">
        <v>40</v>
      </c>
    </row>
    <row r="281" spans="1:2">
      <c r="A281" s="34">
        <v>26024</v>
      </c>
      <c r="B281" s="35">
        <v>40.1</v>
      </c>
    </row>
    <row r="282" spans="1:2">
      <c r="A282" s="34">
        <v>26054</v>
      </c>
      <c r="B282" s="35">
        <v>40.299999999999997</v>
      </c>
    </row>
    <row r="283" spans="1:2">
      <c r="A283" s="34">
        <v>26085</v>
      </c>
      <c r="B283" s="35">
        <v>40.6</v>
      </c>
    </row>
    <row r="284" spans="1:2">
      <c r="A284" s="34">
        <v>26115</v>
      </c>
      <c r="B284" s="35">
        <v>40.700000000000003</v>
      </c>
    </row>
    <row r="285" spans="1:2">
      <c r="A285" s="34">
        <v>26146</v>
      </c>
      <c r="B285" s="35">
        <v>40.799999999999997</v>
      </c>
    </row>
    <row r="286" spans="1:2">
      <c r="A286" s="34">
        <v>26177</v>
      </c>
      <c r="B286" s="35">
        <v>40.799999999999997</v>
      </c>
    </row>
    <row r="287" spans="1:2">
      <c r="A287" s="34">
        <v>26207</v>
      </c>
      <c r="B287" s="35">
        <v>40.9</v>
      </c>
    </row>
    <row r="288" spans="1:2">
      <c r="A288" s="34">
        <v>26238</v>
      </c>
      <c r="B288" s="35">
        <v>40.9</v>
      </c>
    </row>
    <row r="289" spans="1:2">
      <c r="A289" s="34">
        <v>26268</v>
      </c>
      <c r="B289" s="35">
        <v>41.1</v>
      </c>
    </row>
    <row r="290" spans="1:2">
      <c r="A290" s="34">
        <v>26299</v>
      </c>
      <c r="B290" s="35">
        <v>41.1</v>
      </c>
    </row>
    <row r="291" spans="1:2">
      <c r="A291" s="34">
        <v>26330</v>
      </c>
      <c r="B291" s="35">
        <v>41.3</v>
      </c>
    </row>
    <row r="292" spans="1:2">
      <c r="A292" s="34">
        <v>26359</v>
      </c>
      <c r="B292" s="35">
        <v>41.4</v>
      </c>
    </row>
    <row r="293" spans="1:2">
      <c r="A293" s="34">
        <v>26390</v>
      </c>
      <c r="B293" s="35">
        <v>41.5</v>
      </c>
    </row>
    <row r="294" spans="1:2">
      <c r="A294" s="34">
        <v>26420</v>
      </c>
      <c r="B294" s="35">
        <v>41.6</v>
      </c>
    </row>
    <row r="295" spans="1:2">
      <c r="A295" s="34">
        <v>26451</v>
      </c>
      <c r="B295" s="35">
        <v>41.7</v>
      </c>
    </row>
    <row r="296" spans="1:2">
      <c r="A296" s="34">
        <v>26481</v>
      </c>
      <c r="B296" s="35">
        <v>41.9</v>
      </c>
    </row>
    <row r="297" spans="1:2">
      <c r="A297" s="34">
        <v>26512</v>
      </c>
      <c r="B297" s="35">
        <v>42</v>
      </c>
    </row>
    <row r="298" spans="1:2">
      <c r="A298" s="34">
        <v>26543</v>
      </c>
      <c r="B298" s="35">
        <v>42.1</v>
      </c>
    </row>
    <row r="299" spans="1:2">
      <c r="A299" s="34">
        <v>26573</v>
      </c>
      <c r="B299" s="35">
        <v>42.3</v>
      </c>
    </row>
    <row r="300" spans="1:2">
      <c r="A300" s="34">
        <v>26604</v>
      </c>
      <c r="B300" s="35">
        <v>42.4</v>
      </c>
    </row>
    <row r="301" spans="1:2">
      <c r="A301" s="34">
        <v>26634</v>
      </c>
      <c r="B301" s="35">
        <v>42.5</v>
      </c>
    </row>
    <row r="302" spans="1:2">
      <c r="A302" s="34">
        <v>26665</v>
      </c>
      <c r="B302" s="35">
        <v>42.6</v>
      </c>
    </row>
    <row r="303" spans="1:2">
      <c r="A303" s="34">
        <v>26696</v>
      </c>
      <c r="B303" s="35">
        <v>42.9</v>
      </c>
    </row>
    <row r="304" spans="1:2">
      <c r="A304" s="34">
        <v>26724</v>
      </c>
      <c r="B304" s="35">
        <v>43.3</v>
      </c>
    </row>
    <row r="305" spans="1:2">
      <c r="A305" s="34">
        <v>26755</v>
      </c>
      <c r="B305" s="35">
        <v>43.6</v>
      </c>
    </row>
    <row r="306" spans="1:2">
      <c r="A306" s="34">
        <v>26785</v>
      </c>
      <c r="B306" s="35">
        <v>43.9</v>
      </c>
    </row>
    <row r="307" spans="1:2">
      <c r="A307" s="34">
        <v>26816</v>
      </c>
      <c r="B307" s="35">
        <v>44.2</v>
      </c>
    </row>
    <row r="308" spans="1:2">
      <c r="A308" s="34">
        <v>26846</v>
      </c>
      <c r="B308" s="35">
        <v>44.3</v>
      </c>
    </row>
    <row r="309" spans="1:2">
      <c r="A309" s="34">
        <v>26877</v>
      </c>
      <c r="B309" s="35">
        <v>45.1</v>
      </c>
    </row>
    <row r="310" spans="1:2">
      <c r="A310" s="34">
        <v>26908</v>
      </c>
      <c r="B310" s="35">
        <v>45.2</v>
      </c>
    </row>
    <row r="311" spans="1:2">
      <c r="A311" s="34">
        <v>26938</v>
      </c>
      <c r="B311" s="35">
        <v>45.6</v>
      </c>
    </row>
    <row r="312" spans="1:2">
      <c r="A312" s="34">
        <v>26969</v>
      </c>
      <c r="B312" s="35">
        <v>45.9</v>
      </c>
    </row>
    <row r="313" spans="1:2">
      <c r="A313" s="34">
        <v>26999</v>
      </c>
      <c r="B313" s="35">
        <v>46.2</v>
      </c>
    </row>
    <row r="314" spans="1:2">
      <c r="A314" s="34">
        <v>27030</v>
      </c>
      <c r="B314" s="35">
        <v>46.6</v>
      </c>
    </row>
    <row r="315" spans="1:2">
      <c r="A315" s="34">
        <v>27061</v>
      </c>
      <c r="B315" s="35">
        <v>47.2</v>
      </c>
    </row>
    <row r="316" spans="1:2">
      <c r="A316" s="34">
        <v>27089</v>
      </c>
      <c r="B316" s="35">
        <v>47.8</v>
      </c>
    </row>
    <row r="317" spans="1:2">
      <c r="A317" s="34">
        <v>27120</v>
      </c>
      <c r="B317" s="35">
        <v>48</v>
      </c>
    </row>
    <row r="318" spans="1:2">
      <c r="A318" s="34">
        <v>27150</v>
      </c>
      <c r="B318" s="35">
        <v>48.6</v>
      </c>
    </row>
    <row r="319" spans="1:2">
      <c r="A319" s="34">
        <v>27181</v>
      </c>
      <c r="B319" s="35">
        <v>49</v>
      </c>
    </row>
    <row r="320" spans="1:2">
      <c r="A320" s="34">
        <v>27211</v>
      </c>
      <c r="B320" s="35">
        <v>49.4</v>
      </c>
    </row>
    <row r="321" spans="1:2">
      <c r="A321" s="34">
        <v>27242</v>
      </c>
      <c r="B321" s="35">
        <v>50</v>
      </c>
    </row>
    <row r="322" spans="1:2">
      <c r="A322" s="34">
        <v>27273</v>
      </c>
      <c r="B322" s="35">
        <v>50.6</v>
      </c>
    </row>
    <row r="323" spans="1:2">
      <c r="A323" s="34">
        <v>27303</v>
      </c>
      <c r="B323" s="35">
        <v>51.1</v>
      </c>
    </row>
    <row r="324" spans="1:2">
      <c r="A324" s="34">
        <v>27334</v>
      </c>
      <c r="B324" s="35">
        <v>51.5</v>
      </c>
    </row>
    <row r="325" spans="1:2">
      <c r="A325" s="34">
        <v>27364</v>
      </c>
      <c r="B325" s="35">
        <v>51.9</v>
      </c>
    </row>
    <row r="326" spans="1:2">
      <c r="A326" s="34">
        <v>27395</v>
      </c>
      <c r="B326" s="35">
        <v>52.1</v>
      </c>
    </row>
    <row r="327" spans="1:2">
      <c r="A327" s="34">
        <v>27426</v>
      </c>
      <c r="B327" s="35">
        <v>52.5</v>
      </c>
    </row>
    <row r="328" spans="1:2">
      <c r="A328" s="34">
        <v>27454</v>
      </c>
      <c r="B328" s="35">
        <v>52.7</v>
      </c>
    </row>
    <row r="329" spans="1:2">
      <c r="A329" s="34">
        <v>27485</v>
      </c>
      <c r="B329" s="35">
        <v>52.9</v>
      </c>
    </row>
    <row r="330" spans="1:2">
      <c r="A330" s="34">
        <v>27515</v>
      </c>
      <c r="B330" s="35">
        <v>53.2</v>
      </c>
    </row>
    <row r="331" spans="1:2">
      <c r="A331" s="34">
        <v>27546</v>
      </c>
      <c r="B331" s="35">
        <v>53.6</v>
      </c>
    </row>
    <row r="332" spans="1:2">
      <c r="A332" s="34">
        <v>27576</v>
      </c>
      <c r="B332" s="35">
        <v>54.2</v>
      </c>
    </row>
    <row r="333" spans="1:2">
      <c r="A333" s="34">
        <v>27607</v>
      </c>
      <c r="B333" s="35">
        <v>54.3</v>
      </c>
    </row>
    <row r="334" spans="1:2">
      <c r="A334" s="34">
        <v>27638</v>
      </c>
      <c r="B334" s="35">
        <v>54.6</v>
      </c>
    </row>
    <row r="335" spans="1:2">
      <c r="A335" s="34">
        <v>27668</v>
      </c>
      <c r="B335" s="35">
        <v>54.9</v>
      </c>
    </row>
    <row r="336" spans="1:2">
      <c r="A336" s="34">
        <v>27699</v>
      </c>
      <c r="B336" s="35">
        <v>55.3</v>
      </c>
    </row>
    <row r="337" spans="1:2">
      <c r="A337" s="34">
        <v>27729</v>
      </c>
      <c r="B337" s="35">
        <v>55.5</v>
      </c>
    </row>
    <row r="338" spans="1:2" s="37" customFormat="1">
      <c r="A338" s="34">
        <v>27760</v>
      </c>
      <c r="B338" s="36">
        <v>55.6</v>
      </c>
    </row>
    <row r="339" spans="1:2" s="37" customFormat="1">
      <c r="A339" s="34">
        <v>27791</v>
      </c>
      <c r="B339" s="36">
        <v>55.8</v>
      </c>
    </row>
    <row r="340" spans="1:2" s="37" customFormat="1">
      <c r="A340" s="34">
        <v>27820</v>
      </c>
      <c r="B340" s="36">
        <v>55.9</v>
      </c>
    </row>
    <row r="341" spans="1:2" s="37" customFormat="1">
      <c r="A341" s="34">
        <v>27851</v>
      </c>
      <c r="B341" s="36">
        <v>56.1</v>
      </c>
    </row>
    <row r="342" spans="1:2" s="37" customFormat="1">
      <c r="A342" s="34">
        <v>27881</v>
      </c>
      <c r="B342" s="36">
        <v>56.5</v>
      </c>
    </row>
    <row r="343" spans="1:2" s="37" customFormat="1">
      <c r="A343" s="34">
        <v>27912</v>
      </c>
      <c r="B343" s="36">
        <v>56.8</v>
      </c>
    </row>
    <row r="344" spans="1:2" s="37" customFormat="1">
      <c r="A344" s="34">
        <v>27942</v>
      </c>
      <c r="B344" s="36">
        <v>57.1</v>
      </c>
    </row>
    <row r="345" spans="1:2" s="37" customFormat="1">
      <c r="A345" s="34">
        <v>27973</v>
      </c>
      <c r="B345" s="36">
        <v>57.4</v>
      </c>
    </row>
    <row r="346" spans="1:2" s="37" customFormat="1">
      <c r="A346" s="34">
        <v>28004</v>
      </c>
      <c r="B346" s="36">
        <v>57.6</v>
      </c>
    </row>
    <row r="347" spans="1:2" s="37" customFormat="1">
      <c r="A347" s="34">
        <v>28034</v>
      </c>
      <c r="B347" s="36">
        <v>57.9</v>
      </c>
    </row>
    <row r="348" spans="1:2" s="37" customFormat="1">
      <c r="A348" s="34">
        <v>28065</v>
      </c>
      <c r="B348" s="36">
        <v>58</v>
      </c>
    </row>
    <row r="349" spans="1:2" s="37" customFormat="1">
      <c r="A349" s="34">
        <v>28095</v>
      </c>
      <c r="B349" s="36">
        <v>58.2</v>
      </c>
    </row>
    <row r="350" spans="1:2" s="37" customFormat="1">
      <c r="A350" s="34">
        <v>28126</v>
      </c>
      <c r="B350" s="36">
        <v>58.5</v>
      </c>
    </row>
    <row r="351" spans="1:2" s="37" customFormat="1">
      <c r="A351" s="34">
        <v>28157</v>
      </c>
      <c r="B351" s="36">
        <v>59.1</v>
      </c>
    </row>
    <row r="352" spans="1:2" s="37" customFormat="1">
      <c r="A352" s="34">
        <v>28185</v>
      </c>
      <c r="B352" s="36">
        <v>59.5</v>
      </c>
    </row>
    <row r="353" spans="1:2" s="37" customFormat="1">
      <c r="A353" s="34">
        <v>28216</v>
      </c>
      <c r="B353" s="36">
        <v>60</v>
      </c>
    </row>
    <row r="354" spans="1:2" s="37" customFormat="1">
      <c r="A354" s="34">
        <v>28246</v>
      </c>
      <c r="B354" s="36">
        <v>60.3</v>
      </c>
    </row>
    <row r="355" spans="1:2" s="37" customFormat="1">
      <c r="A355" s="34">
        <v>28277</v>
      </c>
      <c r="B355" s="36">
        <v>60.7</v>
      </c>
    </row>
    <row r="356" spans="1:2" s="37" customFormat="1">
      <c r="A356" s="34">
        <v>28307</v>
      </c>
      <c r="B356" s="36">
        <v>61</v>
      </c>
    </row>
    <row r="357" spans="1:2" s="37" customFormat="1">
      <c r="A357" s="34">
        <v>28338</v>
      </c>
      <c r="B357" s="36">
        <v>61.2</v>
      </c>
    </row>
    <row r="358" spans="1:2" s="37" customFormat="1">
      <c r="A358" s="34">
        <v>28369</v>
      </c>
      <c r="B358" s="36">
        <v>61.4</v>
      </c>
    </row>
    <row r="359" spans="1:2" s="37" customFormat="1">
      <c r="A359" s="34">
        <v>28399</v>
      </c>
      <c r="B359" s="36">
        <v>61.6</v>
      </c>
    </row>
    <row r="360" spans="1:2" s="37" customFormat="1">
      <c r="A360" s="34">
        <v>28430</v>
      </c>
      <c r="B360" s="36">
        <v>61.9</v>
      </c>
    </row>
    <row r="361" spans="1:2" s="37" customFormat="1">
      <c r="A361" s="34">
        <v>28460</v>
      </c>
      <c r="B361" s="36">
        <v>62.1</v>
      </c>
    </row>
    <row r="362" spans="1:2" s="37" customFormat="1">
      <c r="A362" s="34">
        <v>28491</v>
      </c>
      <c r="B362" s="36">
        <v>62.5</v>
      </c>
    </row>
    <row r="363" spans="1:2" s="37" customFormat="1">
      <c r="A363" s="34">
        <v>28522</v>
      </c>
      <c r="B363" s="36">
        <v>62.9</v>
      </c>
    </row>
    <row r="364" spans="1:2" s="37" customFormat="1">
      <c r="A364" s="34">
        <v>28550</v>
      </c>
      <c r="B364" s="36">
        <v>63.4</v>
      </c>
    </row>
    <row r="365" spans="1:2" s="37" customFormat="1">
      <c r="A365" s="34">
        <v>28581</v>
      </c>
      <c r="B365" s="36">
        <v>63.9</v>
      </c>
    </row>
    <row r="366" spans="1:2" s="37" customFormat="1">
      <c r="A366" s="34">
        <v>28611</v>
      </c>
      <c r="B366" s="36">
        <v>64.5</v>
      </c>
    </row>
    <row r="367" spans="1:2" s="37" customFormat="1">
      <c r="A367" s="34">
        <v>28642</v>
      </c>
      <c r="B367" s="36">
        <v>65.2</v>
      </c>
    </row>
    <row r="368" spans="1:2" s="37" customFormat="1">
      <c r="A368" s="34">
        <v>28672</v>
      </c>
      <c r="B368" s="36">
        <v>65.7</v>
      </c>
    </row>
    <row r="369" spans="1:2" s="37" customFormat="1">
      <c r="A369" s="34">
        <v>28703</v>
      </c>
      <c r="B369" s="36">
        <v>66</v>
      </c>
    </row>
    <row r="370" spans="1:2" s="37" customFormat="1">
      <c r="A370" s="34">
        <v>28734</v>
      </c>
      <c r="B370" s="36">
        <v>66.5</v>
      </c>
    </row>
    <row r="371" spans="1:2" s="37" customFormat="1">
      <c r="A371" s="34">
        <v>28764</v>
      </c>
      <c r="B371" s="36">
        <v>67.099999999999994</v>
      </c>
    </row>
    <row r="372" spans="1:2" s="37" customFormat="1">
      <c r="A372" s="34">
        <v>28795</v>
      </c>
      <c r="B372" s="36">
        <v>67.400000000000006</v>
      </c>
    </row>
    <row r="373" spans="1:2" s="37" customFormat="1">
      <c r="A373" s="34">
        <v>28825</v>
      </c>
      <c r="B373" s="36">
        <v>67.7</v>
      </c>
    </row>
    <row r="374" spans="1:2" s="37" customFormat="1">
      <c r="A374" s="34">
        <v>28856</v>
      </c>
      <c r="B374" s="36">
        <v>68.3</v>
      </c>
    </row>
    <row r="375" spans="1:2" s="37" customFormat="1">
      <c r="A375" s="34">
        <v>28887</v>
      </c>
      <c r="B375" s="36">
        <v>69.099999999999994</v>
      </c>
    </row>
    <row r="376" spans="1:2" s="37" customFormat="1">
      <c r="A376" s="34">
        <v>28915</v>
      </c>
      <c r="B376" s="36">
        <v>69.8</v>
      </c>
    </row>
    <row r="377" spans="1:2" s="37" customFormat="1">
      <c r="A377" s="34">
        <v>28946</v>
      </c>
      <c r="B377" s="36">
        <v>70.599999999999994</v>
      </c>
    </row>
    <row r="378" spans="1:2" s="37" customFormat="1">
      <c r="A378" s="34">
        <v>28976</v>
      </c>
      <c r="B378" s="36">
        <v>71.5</v>
      </c>
    </row>
    <row r="379" spans="1:2" s="37" customFormat="1">
      <c r="A379" s="34">
        <v>29007</v>
      </c>
      <c r="B379" s="36">
        <v>72.3</v>
      </c>
    </row>
    <row r="380" spans="1:2" s="37" customFormat="1">
      <c r="A380" s="34">
        <v>29037</v>
      </c>
      <c r="B380" s="36">
        <v>73.099999999999994</v>
      </c>
    </row>
    <row r="381" spans="1:2" s="37" customFormat="1">
      <c r="A381" s="34">
        <v>29068</v>
      </c>
      <c r="B381" s="36">
        <v>73.8</v>
      </c>
    </row>
    <row r="382" spans="1:2" s="37" customFormat="1">
      <c r="A382" s="34">
        <v>29099</v>
      </c>
      <c r="B382" s="36">
        <v>74.599999999999994</v>
      </c>
    </row>
    <row r="383" spans="1:2" s="37" customFormat="1">
      <c r="A383" s="34">
        <v>29129</v>
      </c>
      <c r="B383" s="36">
        <v>75.2</v>
      </c>
    </row>
    <row r="384" spans="1:2" s="37" customFormat="1">
      <c r="A384" s="34">
        <v>29160</v>
      </c>
      <c r="B384" s="36">
        <v>75.900000000000006</v>
      </c>
    </row>
    <row r="385" spans="1:2" s="37" customFormat="1">
      <c r="A385" s="34">
        <v>29190</v>
      </c>
      <c r="B385" s="36">
        <v>76.7</v>
      </c>
    </row>
    <row r="386" spans="1:2">
      <c r="A386" s="34">
        <v>29221</v>
      </c>
      <c r="B386" s="38">
        <v>77.8</v>
      </c>
    </row>
    <row r="387" spans="1:2">
      <c r="A387" s="34">
        <v>29252</v>
      </c>
      <c r="B387" s="38">
        <v>78.900000000000006</v>
      </c>
    </row>
    <row r="388" spans="1:2">
      <c r="A388" s="34">
        <v>29281</v>
      </c>
      <c r="B388" s="38">
        <v>80.099999999999994</v>
      </c>
    </row>
    <row r="389" spans="1:2">
      <c r="A389" s="34">
        <v>29312</v>
      </c>
      <c r="B389" s="38">
        <v>81</v>
      </c>
    </row>
    <row r="390" spans="1:2">
      <c r="A390" s="34">
        <v>29342</v>
      </c>
      <c r="B390" s="38">
        <v>81.8</v>
      </c>
    </row>
    <row r="391" spans="1:2">
      <c r="A391" s="34">
        <v>29373</v>
      </c>
      <c r="B391" s="38">
        <v>82.7</v>
      </c>
    </row>
    <row r="392" spans="1:2">
      <c r="A392" s="34">
        <v>29403</v>
      </c>
      <c r="B392" s="38">
        <v>82.7</v>
      </c>
    </row>
    <row r="393" spans="1:2">
      <c r="A393" s="34">
        <v>29434</v>
      </c>
      <c r="B393" s="38">
        <v>83.3</v>
      </c>
    </row>
    <row r="394" spans="1:2">
      <c r="A394" s="34">
        <v>29465</v>
      </c>
      <c r="B394" s="38">
        <v>84</v>
      </c>
    </row>
    <row r="395" spans="1:2">
      <c r="A395" s="34">
        <v>29495</v>
      </c>
      <c r="B395" s="38">
        <v>84.8</v>
      </c>
    </row>
    <row r="396" spans="1:2">
      <c r="A396" s="34">
        <v>29526</v>
      </c>
      <c r="B396" s="38">
        <v>85.5</v>
      </c>
    </row>
    <row r="397" spans="1:2">
      <c r="A397" s="34">
        <v>29556</v>
      </c>
      <c r="B397" s="38">
        <v>86.3</v>
      </c>
    </row>
    <row r="398" spans="1:2">
      <c r="A398" s="34">
        <v>29587</v>
      </c>
      <c r="B398" s="38">
        <v>87</v>
      </c>
    </row>
    <row r="399" spans="1:2">
      <c r="A399" s="34">
        <v>29618</v>
      </c>
      <c r="B399" s="38">
        <v>87.9</v>
      </c>
    </row>
    <row r="400" spans="1:2">
      <c r="A400" s="34">
        <v>29646</v>
      </c>
      <c r="B400" s="38">
        <v>88.5</v>
      </c>
    </row>
    <row r="401" spans="1:2">
      <c r="A401" s="34">
        <v>29677</v>
      </c>
      <c r="B401" s="38">
        <v>89.1</v>
      </c>
    </row>
    <row r="402" spans="1:2">
      <c r="A402" s="34">
        <v>29707</v>
      </c>
      <c r="B402" s="38">
        <v>89.8</v>
      </c>
    </row>
    <row r="403" spans="1:2">
      <c r="A403" s="34">
        <v>29738</v>
      </c>
      <c r="B403" s="38">
        <v>90.6</v>
      </c>
    </row>
    <row r="404" spans="1:2">
      <c r="A404" s="34">
        <v>29768</v>
      </c>
      <c r="B404" s="38">
        <v>91.6</v>
      </c>
    </row>
    <row r="405" spans="1:2">
      <c r="A405" s="34">
        <v>29799</v>
      </c>
      <c r="B405" s="38">
        <v>92.3</v>
      </c>
    </row>
    <row r="406" spans="1:2">
      <c r="A406" s="34">
        <v>29830</v>
      </c>
      <c r="B406" s="38">
        <v>93.2</v>
      </c>
    </row>
    <row r="407" spans="1:2">
      <c r="A407" s="34">
        <v>29860</v>
      </c>
      <c r="B407" s="38">
        <v>93.4</v>
      </c>
    </row>
    <row r="408" spans="1:2">
      <c r="A408" s="34">
        <v>29891</v>
      </c>
      <c r="B408" s="38">
        <v>93.7</v>
      </c>
    </row>
    <row r="409" spans="1:2">
      <c r="A409" s="34">
        <v>29921</v>
      </c>
      <c r="B409" s="38">
        <v>94</v>
      </c>
    </row>
    <row r="410" spans="1:2">
      <c r="A410" s="34">
        <v>29952</v>
      </c>
      <c r="B410" s="38">
        <v>94.3</v>
      </c>
    </row>
    <row r="411" spans="1:2">
      <c r="A411" s="34">
        <v>29983</v>
      </c>
      <c r="B411" s="38">
        <v>94.6</v>
      </c>
    </row>
    <row r="412" spans="1:2">
      <c r="A412" s="34">
        <v>30011</v>
      </c>
      <c r="B412" s="38">
        <v>94.5</v>
      </c>
    </row>
    <row r="413" spans="1:2">
      <c r="A413" s="34">
        <v>30042</v>
      </c>
      <c r="B413" s="38">
        <v>94.9</v>
      </c>
    </row>
    <row r="414" spans="1:2">
      <c r="A414" s="34">
        <v>30072</v>
      </c>
      <c r="B414" s="38">
        <v>95.8</v>
      </c>
    </row>
    <row r="415" spans="1:2">
      <c r="A415" s="34">
        <v>30103</v>
      </c>
      <c r="B415" s="38">
        <v>97</v>
      </c>
    </row>
    <row r="416" spans="1:2">
      <c r="A416" s="34">
        <v>30133</v>
      </c>
      <c r="B416" s="38">
        <v>97.5</v>
      </c>
    </row>
    <row r="417" spans="1:2">
      <c r="A417" s="34">
        <v>30164</v>
      </c>
      <c r="B417" s="38">
        <v>97.7</v>
      </c>
    </row>
    <row r="418" spans="1:2">
      <c r="A418" s="34">
        <v>30195</v>
      </c>
      <c r="B418" s="38">
        <v>97.9</v>
      </c>
    </row>
    <row r="419" spans="1:2">
      <c r="A419" s="34">
        <v>30225</v>
      </c>
      <c r="B419" s="38">
        <v>98.2</v>
      </c>
    </row>
    <row r="420" spans="1:2">
      <c r="A420" s="34">
        <v>30256</v>
      </c>
      <c r="B420" s="38">
        <v>98</v>
      </c>
    </row>
    <row r="421" spans="1:2">
      <c r="A421" s="34">
        <v>30286</v>
      </c>
      <c r="B421" s="38">
        <v>97.6</v>
      </c>
    </row>
    <row r="422" spans="1:2">
      <c r="A422" s="34">
        <v>30317</v>
      </c>
      <c r="B422" s="38">
        <v>97.8</v>
      </c>
    </row>
    <row r="423" spans="1:2">
      <c r="A423" s="34">
        <v>30348</v>
      </c>
      <c r="B423" s="38">
        <v>97.9</v>
      </c>
    </row>
    <row r="424" spans="1:2">
      <c r="A424" s="34">
        <v>30376</v>
      </c>
      <c r="B424" s="38">
        <v>97.9</v>
      </c>
    </row>
    <row r="425" spans="1:2">
      <c r="A425" s="34">
        <v>30407</v>
      </c>
      <c r="B425" s="38">
        <v>98.6</v>
      </c>
    </row>
    <row r="426" spans="1:2">
      <c r="A426" s="34">
        <v>30437</v>
      </c>
      <c r="B426" s="38">
        <v>99.2</v>
      </c>
    </row>
    <row r="427" spans="1:2">
      <c r="A427" s="34">
        <v>30468</v>
      </c>
      <c r="B427" s="38">
        <v>99.5</v>
      </c>
    </row>
    <row r="428" spans="1:2">
      <c r="A428" s="34">
        <v>30498</v>
      </c>
      <c r="B428" s="38">
        <v>99.9</v>
      </c>
    </row>
    <row r="429" spans="1:2">
      <c r="A429" s="34">
        <v>30529</v>
      </c>
      <c r="B429" s="38">
        <v>100.2</v>
      </c>
    </row>
    <row r="430" spans="1:2">
      <c r="A430" s="34">
        <v>30560</v>
      </c>
      <c r="B430" s="38">
        <v>100.7</v>
      </c>
    </row>
    <row r="431" spans="1:2">
      <c r="A431" s="34">
        <v>30590</v>
      </c>
      <c r="B431" s="38">
        <v>101</v>
      </c>
    </row>
    <row r="432" spans="1:2">
      <c r="A432" s="34">
        <v>30621</v>
      </c>
      <c r="B432" s="38">
        <v>101.2</v>
      </c>
    </row>
    <row r="433" spans="1:2">
      <c r="A433" s="34">
        <v>30651</v>
      </c>
      <c r="B433" s="38">
        <v>101.3</v>
      </c>
    </row>
    <row r="434" spans="1:2">
      <c r="A434" s="34">
        <v>30682</v>
      </c>
      <c r="B434" s="38">
        <v>101.9</v>
      </c>
    </row>
    <row r="435" spans="1:2">
      <c r="A435" s="34">
        <v>30713</v>
      </c>
      <c r="B435" s="38">
        <v>102.4</v>
      </c>
    </row>
    <row r="436" spans="1:2">
      <c r="A436" s="34">
        <v>30742</v>
      </c>
      <c r="B436" s="38">
        <v>102.6</v>
      </c>
    </row>
    <row r="437" spans="1:2">
      <c r="A437" s="34">
        <v>30773</v>
      </c>
      <c r="B437" s="38">
        <v>103.1</v>
      </c>
    </row>
    <row r="438" spans="1:2">
      <c r="A438" s="34">
        <v>30803</v>
      </c>
      <c r="B438" s="38">
        <v>103.4</v>
      </c>
    </row>
    <row r="439" spans="1:2">
      <c r="A439" s="34">
        <v>30834</v>
      </c>
      <c r="B439" s="38">
        <v>103.7</v>
      </c>
    </row>
    <row r="440" spans="1:2">
      <c r="A440" s="34">
        <v>30864</v>
      </c>
      <c r="B440" s="38">
        <v>104.1</v>
      </c>
    </row>
    <row r="441" spans="1:2">
      <c r="A441" s="34">
        <v>30895</v>
      </c>
      <c r="B441" s="38">
        <v>104.5</v>
      </c>
    </row>
    <row r="442" spans="1:2">
      <c r="A442" s="34">
        <v>30926</v>
      </c>
      <c r="B442" s="38">
        <v>105</v>
      </c>
    </row>
    <row r="443" spans="1:2">
      <c r="A443" s="34">
        <v>30956</v>
      </c>
      <c r="B443" s="38">
        <v>105.3</v>
      </c>
    </row>
    <row r="444" spans="1:2">
      <c r="A444" s="34">
        <v>30987</v>
      </c>
      <c r="B444" s="38">
        <v>105.3</v>
      </c>
    </row>
    <row r="445" spans="1:2">
      <c r="A445" s="34">
        <v>31017</v>
      </c>
      <c r="B445" s="38">
        <v>105.3</v>
      </c>
    </row>
    <row r="446" spans="1:2">
      <c r="A446" s="34">
        <v>31048</v>
      </c>
      <c r="B446" s="38">
        <v>105.5</v>
      </c>
    </row>
    <row r="447" spans="1:2">
      <c r="A447" s="34">
        <v>31079</v>
      </c>
      <c r="B447" s="38">
        <v>106</v>
      </c>
    </row>
    <row r="448" spans="1:2">
      <c r="A448" s="34">
        <v>31107</v>
      </c>
      <c r="B448" s="38">
        <v>106.4</v>
      </c>
    </row>
    <row r="449" spans="1:2">
      <c r="A449" s="34">
        <v>31138</v>
      </c>
      <c r="B449" s="38">
        <v>106.9</v>
      </c>
    </row>
    <row r="450" spans="1:2">
      <c r="A450" s="34">
        <v>31168</v>
      </c>
      <c r="B450" s="38">
        <v>107.3</v>
      </c>
    </row>
    <row r="451" spans="1:2">
      <c r="A451" s="34">
        <v>31199</v>
      </c>
      <c r="B451" s="38">
        <v>107.6</v>
      </c>
    </row>
    <row r="452" spans="1:2">
      <c r="A452" s="34">
        <v>31229</v>
      </c>
      <c r="B452" s="38">
        <v>107.8</v>
      </c>
    </row>
    <row r="453" spans="1:2">
      <c r="A453" s="34">
        <v>31260</v>
      </c>
      <c r="B453" s="38">
        <v>108</v>
      </c>
    </row>
    <row r="454" spans="1:2">
      <c r="A454" s="34">
        <v>31291</v>
      </c>
      <c r="B454" s="38">
        <v>108.3</v>
      </c>
    </row>
    <row r="455" spans="1:2">
      <c r="A455" s="34">
        <v>31321</v>
      </c>
      <c r="B455" s="38">
        <v>108.7</v>
      </c>
    </row>
    <row r="456" spans="1:2">
      <c r="A456" s="34">
        <v>31352</v>
      </c>
      <c r="B456" s="38">
        <v>109</v>
      </c>
    </row>
    <row r="457" spans="1:2">
      <c r="A457" s="34">
        <v>31382</v>
      </c>
      <c r="B457" s="38">
        <v>109.3</v>
      </c>
    </row>
    <row r="458" spans="1:2">
      <c r="A458" s="34">
        <v>31413</v>
      </c>
      <c r="B458" s="38">
        <v>109.6</v>
      </c>
    </row>
    <row r="459" spans="1:2">
      <c r="A459" s="34">
        <v>31444</v>
      </c>
      <c r="B459" s="38">
        <v>109.3</v>
      </c>
    </row>
    <row r="460" spans="1:2">
      <c r="A460" s="34">
        <v>31472</v>
      </c>
      <c r="B460" s="38">
        <v>108.8</v>
      </c>
    </row>
    <row r="461" spans="1:2">
      <c r="A461" s="34">
        <v>31503</v>
      </c>
      <c r="B461" s="38">
        <v>108.6</v>
      </c>
    </row>
    <row r="462" spans="1:2">
      <c r="A462" s="34">
        <v>31533</v>
      </c>
      <c r="B462" s="38">
        <v>108.9</v>
      </c>
    </row>
    <row r="463" spans="1:2">
      <c r="A463" s="34">
        <v>31564</v>
      </c>
      <c r="B463" s="38">
        <v>109.5</v>
      </c>
    </row>
    <row r="464" spans="1:2">
      <c r="A464" s="34">
        <v>31594</v>
      </c>
      <c r="B464" s="38">
        <v>109.5</v>
      </c>
    </row>
    <row r="465" spans="1:2">
      <c r="A465" s="34">
        <v>31625</v>
      </c>
      <c r="B465" s="38">
        <v>109.7</v>
      </c>
    </row>
    <row r="466" spans="1:2">
      <c r="A466" s="34">
        <v>31656</v>
      </c>
      <c r="B466" s="38">
        <v>110.2</v>
      </c>
    </row>
    <row r="467" spans="1:2">
      <c r="A467" s="34">
        <v>31686</v>
      </c>
      <c r="B467" s="38">
        <v>110.3</v>
      </c>
    </row>
    <row r="468" spans="1:2">
      <c r="A468" s="34">
        <v>31717</v>
      </c>
      <c r="B468" s="38">
        <v>110.4</v>
      </c>
    </row>
    <row r="469" spans="1:2">
      <c r="A469" s="34">
        <v>31747</v>
      </c>
      <c r="B469" s="38">
        <v>110.5</v>
      </c>
    </row>
    <row r="470" spans="1:2">
      <c r="A470" s="34">
        <v>31778</v>
      </c>
      <c r="B470" s="38">
        <v>111.2</v>
      </c>
    </row>
    <row r="471" spans="1:2">
      <c r="A471" s="34">
        <v>31809</v>
      </c>
      <c r="B471" s="38">
        <v>111.6</v>
      </c>
    </row>
    <row r="472" spans="1:2">
      <c r="A472" s="34">
        <v>31837</v>
      </c>
      <c r="B472" s="38">
        <v>112.1</v>
      </c>
    </row>
    <row r="473" spans="1:2">
      <c r="A473" s="34">
        <v>31868</v>
      </c>
      <c r="B473" s="38">
        <v>112.7</v>
      </c>
    </row>
    <row r="474" spans="1:2">
      <c r="A474" s="34">
        <v>31898</v>
      </c>
      <c r="B474" s="38">
        <v>113.1</v>
      </c>
    </row>
    <row r="475" spans="1:2">
      <c r="A475" s="34">
        <v>31929</v>
      </c>
      <c r="B475" s="38">
        <v>113.5</v>
      </c>
    </row>
    <row r="476" spans="1:2">
      <c r="A476" s="34">
        <v>31959</v>
      </c>
      <c r="B476" s="38">
        <v>113.8</v>
      </c>
    </row>
    <row r="477" spans="1:2">
      <c r="A477" s="34">
        <v>31990</v>
      </c>
      <c r="B477" s="38">
        <v>114.4</v>
      </c>
    </row>
    <row r="478" spans="1:2">
      <c r="A478" s="34">
        <v>32021</v>
      </c>
      <c r="B478" s="38">
        <v>115</v>
      </c>
    </row>
    <row r="479" spans="1:2">
      <c r="A479" s="34">
        <v>32051</v>
      </c>
      <c r="B479" s="38">
        <v>115.3</v>
      </c>
    </row>
    <row r="480" spans="1:2">
      <c r="A480" s="34">
        <v>32082</v>
      </c>
      <c r="B480" s="38">
        <v>115.4</v>
      </c>
    </row>
    <row r="481" spans="1:2">
      <c r="A481" s="34">
        <v>32112</v>
      </c>
      <c r="B481" s="38">
        <v>115.4</v>
      </c>
    </row>
    <row r="482" spans="1:2">
      <c r="A482" s="34">
        <v>32143</v>
      </c>
      <c r="B482" s="38">
        <v>115.7</v>
      </c>
    </row>
    <row r="483" spans="1:2">
      <c r="A483" s="34">
        <v>32174</v>
      </c>
      <c r="B483" s="38">
        <v>116</v>
      </c>
    </row>
    <row r="484" spans="1:2">
      <c r="A484" s="34">
        <v>32203</v>
      </c>
      <c r="B484" s="38">
        <v>116.5</v>
      </c>
    </row>
    <row r="485" spans="1:2">
      <c r="A485" s="34">
        <v>32234</v>
      </c>
      <c r="B485" s="38">
        <v>117.1</v>
      </c>
    </row>
    <row r="486" spans="1:2">
      <c r="A486" s="34">
        <v>32264</v>
      </c>
      <c r="B486" s="38">
        <v>117.5</v>
      </c>
    </row>
    <row r="487" spans="1:2">
      <c r="A487" s="34">
        <v>32295</v>
      </c>
      <c r="B487" s="38">
        <v>118</v>
      </c>
    </row>
    <row r="488" spans="1:2">
      <c r="A488" s="34">
        <v>32325</v>
      </c>
      <c r="B488" s="38">
        <v>118.5</v>
      </c>
    </row>
    <row r="489" spans="1:2">
      <c r="A489" s="34">
        <v>32356</v>
      </c>
      <c r="B489" s="38">
        <v>119</v>
      </c>
    </row>
    <row r="490" spans="1:2">
      <c r="A490" s="34">
        <v>32387</v>
      </c>
      <c r="B490" s="38">
        <v>119.8</v>
      </c>
    </row>
    <row r="491" spans="1:2">
      <c r="A491" s="34">
        <v>32417</v>
      </c>
      <c r="B491" s="38">
        <v>120.2</v>
      </c>
    </row>
    <row r="492" spans="1:2">
      <c r="A492" s="34">
        <v>32448</v>
      </c>
      <c r="B492" s="38">
        <v>120.3</v>
      </c>
    </row>
    <row r="493" spans="1:2">
      <c r="A493" s="34">
        <v>32478</v>
      </c>
      <c r="B493" s="38">
        <v>120.5</v>
      </c>
    </row>
    <row r="494" spans="1:2">
      <c r="A494" s="34">
        <v>32509</v>
      </c>
      <c r="B494" s="38">
        <v>121.1</v>
      </c>
    </row>
    <row r="495" spans="1:2">
      <c r="A495" s="34">
        <v>32540</v>
      </c>
      <c r="B495" s="38">
        <v>121.6</v>
      </c>
    </row>
    <row r="496" spans="1:2">
      <c r="A496" s="34">
        <v>32568</v>
      </c>
      <c r="B496" s="38">
        <v>122.3</v>
      </c>
    </row>
    <row r="497" spans="1:2">
      <c r="A497" s="34">
        <v>32599</v>
      </c>
      <c r="B497" s="38">
        <v>123.1</v>
      </c>
    </row>
    <row r="498" spans="1:2">
      <c r="A498" s="34">
        <v>32629</v>
      </c>
      <c r="B498" s="38">
        <v>123.8</v>
      </c>
    </row>
    <row r="499" spans="1:2">
      <c r="A499" s="34">
        <v>32660</v>
      </c>
      <c r="B499" s="38">
        <v>124.1</v>
      </c>
    </row>
    <row r="500" spans="1:2">
      <c r="A500" s="34">
        <v>32690</v>
      </c>
      <c r="B500" s="38">
        <v>124.4</v>
      </c>
    </row>
    <row r="501" spans="1:2">
      <c r="A501" s="34">
        <v>32721</v>
      </c>
      <c r="B501" s="38">
        <v>124.6</v>
      </c>
    </row>
    <row r="502" spans="1:2">
      <c r="A502" s="34">
        <v>32752</v>
      </c>
      <c r="B502" s="38">
        <v>125</v>
      </c>
    </row>
    <row r="503" spans="1:2">
      <c r="A503" s="34">
        <v>32782</v>
      </c>
      <c r="B503" s="38">
        <v>125.6</v>
      </c>
    </row>
    <row r="504" spans="1:2">
      <c r="A504" s="34">
        <v>32813</v>
      </c>
      <c r="B504" s="38">
        <v>125.9</v>
      </c>
    </row>
    <row r="505" spans="1:2">
      <c r="A505" s="34">
        <v>32843</v>
      </c>
      <c r="B505" s="38">
        <v>126.1</v>
      </c>
    </row>
    <row r="506" spans="1:2">
      <c r="A506" s="34">
        <v>32874</v>
      </c>
      <c r="B506" s="38">
        <v>127.4</v>
      </c>
    </row>
    <row r="507" spans="1:2">
      <c r="A507" s="34">
        <v>32905</v>
      </c>
      <c r="B507" s="38">
        <v>128</v>
      </c>
    </row>
    <row r="508" spans="1:2">
      <c r="A508" s="34">
        <v>32933</v>
      </c>
      <c r="B508" s="38">
        <v>128.69999999999999</v>
      </c>
    </row>
    <row r="509" spans="1:2">
      <c r="A509" s="34">
        <v>32964</v>
      </c>
      <c r="B509" s="38">
        <v>128.9</v>
      </c>
    </row>
    <row r="510" spans="1:2">
      <c r="A510" s="34">
        <v>32994</v>
      </c>
      <c r="B510" s="38">
        <v>129.19999999999999</v>
      </c>
    </row>
    <row r="511" spans="1:2">
      <c r="A511" s="34">
        <v>33025</v>
      </c>
      <c r="B511" s="38">
        <v>129.9</v>
      </c>
    </row>
    <row r="512" spans="1:2">
      <c r="A512" s="34">
        <v>33055</v>
      </c>
      <c r="B512" s="38">
        <v>130.4</v>
      </c>
    </row>
    <row r="513" spans="1:2">
      <c r="A513" s="34">
        <v>33086</v>
      </c>
      <c r="B513" s="38">
        <v>131.6</v>
      </c>
    </row>
    <row r="514" spans="1:2">
      <c r="A514" s="34">
        <v>33117</v>
      </c>
      <c r="B514" s="38">
        <v>132.69999999999999</v>
      </c>
    </row>
    <row r="515" spans="1:2">
      <c r="A515" s="34">
        <v>33147</v>
      </c>
      <c r="B515" s="38">
        <v>133.5</v>
      </c>
    </row>
    <row r="516" spans="1:2">
      <c r="A516" s="34">
        <v>33178</v>
      </c>
      <c r="B516" s="38">
        <v>133.80000000000001</v>
      </c>
    </row>
    <row r="517" spans="1:2">
      <c r="A517" s="34">
        <v>33208</v>
      </c>
      <c r="B517" s="38">
        <v>133.80000000000001</v>
      </c>
    </row>
    <row r="518" spans="1:2">
      <c r="A518" s="34">
        <v>33239</v>
      </c>
      <c r="B518" s="38">
        <v>134.6</v>
      </c>
    </row>
    <row r="519" spans="1:2">
      <c r="A519" s="34">
        <v>33270</v>
      </c>
      <c r="B519" s="38">
        <v>134.80000000000001</v>
      </c>
    </row>
    <row r="520" spans="1:2">
      <c r="A520" s="34">
        <v>33298</v>
      </c>
      <c r="B520" s="38">
        <v>135</v>
      </c>
    </row>
    <row r="521" spans="1:2">
      <c r="A521" s="34">
        <v>33329</v>
      </c>
      <c r="B521" s="38">
        <v>135.19999999999999</v>
      </c>
    </row>
    <row r="522" spans="1:2">
      <c r="A522" s="34">
        <v>33359</v>
      </c>
      <c r="B522" s="38">
        <v>135.6</v>
      </c>
    </row>
    <row r="523" spans="1:2">
      <c r="A523" s="34">
        <v>33390</v>
      </c>
      <c r="B523" s="38">
        <v>136</v>
      </c>
    </row>
    <row r="524" spans="1:2">
      <c r="A524" s="34">
        <v>33420</v>
      </c>
      <c r="B524" s="38">
        <v>136.19999999999999</v>
      </c>
    </row>
    <row r="525" spans="1:2">
      <c r="A525" s="34">
        <v>33451</v>
      </c>
      <c r="B525" s="38">
        <v>136.6</v>
      </c>
    </row>
    <row r="526" spans="1:2">
      <c r="A526" s="34">
        <v>33482</v>
      </c>
      <c r="B526" s="38">
        <v>137.19999999999999</v>
      </c>
    </row>
    <row r="527" spans="1:2">
      <c r="A527" s="34">
        <v>33512</v>
      </c>
      <c r="B527" s="38">
        <v>137.4</v>
      </c>
    </row>
    <row r="528" spans="1:2">
      <c r="A528" s="34">
        <v>33543</v>
      </c>
      <c r="B528" s="38">
        <v>137.80000000000001</v>
      </c>
    </row>
    <row r="529" spans="1:2">
      <c r="A529" s="34">
        <v>33573</v>
      </c>
      <c r="B529" s="38">
        <v>137.9</v>
      </c>
    </row>
    <row r="530" spans="1:2">
      <c r="A530" s="34">
        <v>33604</v>
      </c>
      <c r="B530" s="38">
        <v>138.1</v>
      </c>
    </row>
    <row r="531" spans="1:2">
      <c r="A531" s="34">
        <v>33635</v>
      </c>
      <c r="B531" s="38">
        <v>138.6</v>
      </c>
    </row>
    <row r="532" spans="1:2">
      <c r="A532" s="34">
        <v>33664</v>
      </c>
      <c r="B532" s="38">
        <v>139.30000000000001</v>
      </c>
    </row>
    <row r="533" spans="1:2">
      <c r="A533" s="34">
        <v>33695</v>
      </c>
      <c r="B533" s="38">
        <v>139.5</v>
      </c>
    </row>
    <row r="534" spans="1:2">
      <c r="A534" s="34">
        <v>33725</v>
      </c>
      <c r="B534" s="38">
        <v>139.69999999999999</v>
      </c>
    </row>
    <row r="535" spans="1:2">
      <c r="A535" s="34">
        <v>33756</v>
      </c>
      <c r="B535" s="38">
        <v>140.19999999999999</v>
      </c>
    </row>
    <row r="536" spans="1:2">
      <c r="A536" s="34">
        <v>33786</v>
      </c>
      <c r="B536" s="38">
        <v>140.5</v>
      </c>
    </row>
    <row r="537" spans="1:2">
      <c r="A537" s="34">
        <v>33817</v>
      </c>
      <c r="B537" s="38">
        <v>140.9</v>
      </c>
    </row>
    <row r="538" spans="1:2">
      <c r="A538" s="34">
        <v>33848</v>
      </c>
      <c r="B538" s="38">
        <v>141.30000000000001</v>
      </c>
    </row>
    <row r="539" spans="1:2">
      <c r="A539" s="34">
        <v>33878</v>
      </c>
      <c r="B539" s="38">
        <v>141.80000000000001</v>
      </c>
    </row>
    <row r="540" spans="1:2">
      <c r="A540" s="34">
        <v>33909</v>
      </c>
      <c r="B540" s="38">
        <v>142</v>
      </c>
    </row>
    <row r="541" spans="1:2">
      <c r="A541" s="34">
        <v>33939</v>
      </c>
      <c r="B541" s="38">
        <v>141.9</v>
      </c>
    </row>
    <row r="542" spans="1:2">
      <c r="A542" s="34">
        <v>33970</v>
      </c>
      <c r="B542" s="38">
        <v>142.6</v>
      </c>
    </row>
    <row r="543" spans="1:2">
      <c r="A543" s="34">
        <v>34001</v>
      </c>
      <c r="B543" s="38">
        <v>143.1</v>
      </c>
    </row>
    <row r="544" spans="1:2">
      <c r="A544" s="34">
        <v>34029</v>
      </c>
      <c r="B544" s="38">
        <v>143.6</v>
      </c>
    </row>
    <row r="545" spans="1:2">
      <c r="A545" s="34">
        <v>34060</v>
      </c>
      <c r="B545" s="38">
        <v>144</v>
      </c>
    </row>
    <row r="546" spans="1:2">
      <c r="A546" s="34">
        <v>34090</v>
      </c>
      <c r="B546" s="38">
        <v>144.19999999999999</v>
      </c>
    </row>
    <row r="547" spans="1:2">
      <c r="A547" s="34">
        <v>34121</v>
      </c>
      <c r="B547" s="38">
        <v>144.4</v>
      </c>
    </row>
    <row r="548" spans="1:2">
      <c r="A548" s="34">
        <v>34151</v>
      </c>
      <c r="B548" s="38">
        <v>144.4</v>
      </c>
    </row>
    <row r="549" spans="1:2">
      <c r="A549" s="34">
        <v>34182</v>
      </c>
      <c r="B549" s="38">
        <v>144.80000000000001</v>
      </c>
    </row>
    <row r="550" spans="1:2">
      <c r="A550" s="34">
        <v>34213</v>
      </c>
      <c r="B550" s="38">
        <v>145.1</v>
      </c>
    </row>
    <row r="551" spans="1:2">
      <c r="A551" s="34">
        <v>34243</v>
      </c>
      <c r="B551" s="38">
        <v>145.69999999999999</v>
      </c>
    </row>
    <row r="552" spans="1:2">
      <c r="A552" s="34">
        <v>34274</v>
      </c>
      <c r="B552" s="38">
        <v>145.80000000000001</v>
      </c>
    </row>
    <row r="553" spans="1:2">
      <c r="A553" s="34">
        <v>34304</v>
      </c>
      <c r="B553" s="38">
        <v>145.80000000000001</v>
      </c>
    </row>
    <row r="554" spans="1:2">
      <c r="A554" s="34">
        <v>34335</v>
      </c>
      <c r="B554" s="38">
        <v>146.19999999999999</v>
      </c>
    </row>
    <row r="555" spans="1:2">
      <c r="A555" s="34">
        <v>34366</v>
      </c>
      <c r="B555" s="38">
        <v>146.69999999999999</v>
      </c>
    </row>
    <row r="556" spans="1:2">
      <c r="A556" s="34">
        <v>34394</v>
      </c>
      <c r="B556" s="38">
        <v>147.19999999999999</v>
      </c>
    </row>
    <row r="557" spans="1:2">
      <c r="A557" s="34">
        <v>34425</v>
      </c>
      <c r="B557" s="38">
        <v>147.4</v>
      </c>
    </row>
    <row r="558" spans="1:2">
      <c r="A558" s="34">
        <v>34455</v>
      </c>
      <c r="B558" s="38">
        <v>147.5</v>
      </c>
    </row>
    <row r="559" spans="1:2">
      <c r="A559" s="34">
        <v>34486</v>
      </c>
      <c r="B559" s="38">
        <v>148</v>
      </c>
    </row>
    <row r="560" spans="1:2">
      <c r="A560" s="34">
        <v>34516</v>
      </c>
      <c r="B560" s="38">
        <v>148.4</v>
      </c>
    </row>
    <row r="561" spans="1:2">
      <c r="A561" s="34">
        <v>34547</v>
      </c>
      <c r="B561" s="38">
        <v>149</v>
      </c>
    </row>
    <row r="562" spans="1:2">
      <c r="A562" s="34">
        <v>34578</v>
      </c>
      <c r="B562" s="38">
        <v>149.4</v>
      </c>
    </row>
    <row r="563" spans="1:2">
      <c r="A563" s="34">
        <v>34608</v>
      </c>
      <c r="B563" s="38">
        <v>149.5</v>
      </c>
    </row>
    <row r="564" spans="1:2">
      <c r="A564" s="34">
        <v>34639</v>
      </c>
      <c r="B564" s="38">
        <v>149.69999999999999</v>
      </c>
    </row>
    <row r="565" spans="1:2">
      <c r="A565" s="34">
        <v>34669</v>
      </c>
      <c r="B565" s="38">
        <v>149.69999999999999</v>
      </c>
    </row>
    <row r="566" spans="1:2">
      <c r="A566" s="34">
        <v>34700</v>
      </c>
      <c r="B566" s="38">
        <v>150.30000000000001</v>
      </c>
    </row>
    <row r="567" spans="1:2">
      <c r="A567" s="34">
        <v>34731</v>
      </c>
      <c r="B567" s="38">
        <v>150.9</v>
      </c>
    </row>
    <row r="568" spans="1:2">
      <c r="A568" s="34">
        <v>34759</v>
      </c>
      <c r="B568" s="38">
        <v>151.4</v>
      </c>
    </row>
    <row r="569" spans="1:2">
      <c r="A569" s="34">
        <v>34790</v>
      </c>
      <c r="B569" s="38">
        <v>151.9</v>
      </c>
    </row>
    <row r="570" spans="1:2">
      <c r="A570" s="34">
        <v>34820</v>
      </c>
      <c r="B570" s="38">
        <v>152.19999999999999</v>
      </c>
    </row>
    <row r="571" spans="1:2">
      <c r="A571" s="34">
        <v>34851</v>
      </c>
      <c r="B571" s="38">
        <v>152.5</v>
      </c>
    </row>
    <row r="572" spans="1:2">
      <c r="A572" s="34">
        <v>34881</v>
      </c>
      <c r="B572" s="38">
        <v>152.5</v>
      </c>
    </row>
    <row r="573" spans="1:2">
      <c r="A573" s="34">
        <v>34912</v>
      </c>
      <c r="B573" s="38">
        <v>152.9</v>
      </c>
    </row>
    <row r="574" spans="1:2">
      <c r="A574" s="34">
        <v>34943</v>
      </c>
      <c r="B574" s="38">
        <v>153.19999999999999</v>
      </c>
    </row>
    <row r="575" spans="1:2">
      <c r="A575" s="34">
        <v>34973</v>
      </c>
      <c r="B575" s="38">
        <v>153.69999999999999</v>
      </c>
    </row>
    <row r="576" spans="1:2">
      <c r="A576" s="34">
        <v>35004</v>
      </c>
      <c r="B576" s="38">
        <v>153.6</v>
      </c>
    </row>
    <row r="577" spans="1:2">
      <c r="A577" s="34">
        <v>35034</v>
      </c>
      <c r="B577" s="38">
        <v>153.5</v>
      </c>
    </row>
    <row r="578" spans="1:2">
      <c r="A578" s="34">
        <v>35065</v>
      </c>
      <c r="B578" s="38">
        <v>154.4</v>
      </c>
    </row>
    <row r="579" spans="1:2">
      <c r="A579" s="34">
        <v>35096</v>
      </c>
      <c r="B579" s="38">
        <v>154.9</v>
      </c>
    </row>
    <row r="580" spans="1:2">
      <c r="A580" s="34">
        <v>35125</v>
      </c>
      <c r="B580" s="38">
        <v>155.69999999999999</v>
      </c>
    </row>
    <row r="581" spans="1:2">
      <c r="A581" s="34">
        <v>35156</v>
      </c>
      <c r="B581" s="38">
        <v>156.30000000000001</v>
      </c>
    </row>
    <row r="582" spans="1:2">
      <c r="A582" s="34">
        <v>35186</v>
      </c>
      <c r="B582" s="38">
        <v>156.6</v>
      </c>
    </row>
    <row r="583" spans="1:2">
      <c r="A583" s="34">
        <v>35217</v>
      </c>
      <c r="B583" s="38">
        <v>156.69999999999999</v>
      </c>
    </row>
    <row r="584" spans="1:2">
      <c r="A584" s="34">
        <v>35247</v>
      </c>
      <c r="B584" s="38">
        <v>157</v>
      </c>
    </row>
    <row r="585" spans="1:2">
      <c r="A585" s="34">
        <v>35278</v>
      </c>
      <c r="B585" s="38">
        <v>157.30000000000001</v>
      </c>
    </row>
    <row r="586" spans="1:2">
      <c r="A586" s="34">
        <v>35309</v>
      </c>
      <c r="B586" s="38">
        <v>157.80000000000001</v>
      </c>
    </row>
    <row r="587" spans="1:2">
      <c r="A587" s="34">
        <v>35339</v>
      </c>
      <c r="B587" s="38">
        <v>158.30000000000001</v>
      </c>
    </row>
    <row r="588" spans="1:2">
      <c r="A588" s="34">
        <v>35370</v>
      </c>
      <c r="B588" s="38">
        <v>158.6</v>
      </c>
    </row>
    <row r="589" spans="1:2">
      <c r="A589" s="34">
        <v>35400</v>
      </c>
      <c r="B589" s="38">
        <v>158.6</v>
      </c>
    </row>
    <row r="590" spans="1:2">
      <c r="A590" s="34">
        <v>35431</v>
      </c>
      <c r="B590" s="38">
        <v>159.1</v>
      </c>
    </row>
    <row r="591" spans="1:2">
      <c r="A591" s="34">
        <v>35462</v>
      </c>
      <c r="B591" s="38">
        <v>159.6</v>
      </c>
    </row>
    <row r="592" spans="1:2">
      <c r="A592" s="34">
        <v>35490</v>
      </c>
      <c r="B592" s="38">
        <v>160</v>
      </c>
    </row>
    <row r="593" spans="1:2">
      <c r="A593" s="34">
        <v>35521</v>
      </c>
      <c r="B593" s="38">
        <v>160.19999999999999</v>
      </c>
    </row>
    <row r="594" spans="1:2">
      <c r="A594" s="34">
        <v>35551</v>
      </c>
      <c r="B594" s="38">
        <v>160.1</v>
      </c>
    </row>
    <row r="595" spans="1:2">
      <c r="A595" s="34">
        <v>35582</v>
      </c>
      <c r="B595" s="38">
        <v>160.30000000000001</v>
      </c>
    </row>
    <row r="596" spans="1:2">
      <c r="A596" s="34">
        <v>35612</v>
      </c>
      <c r="B596" s="38">
        <v>160.5</v>
      </c>
    </row>
    <row r="597" spans="1:2">
      <c r="A597" s="34">
        <v>35643</v>
      </c>
      <c r="B597" s="38">
        <v>160.80000000000001</v>
      </c>
    </row>
    <row r="598" spans="1:2">
      <c r="A598" s="34">
        <v>35674</v>
      </c>
      <c r="B598" s="38">
        <v>161.19999999999999</v>
      </c>
    </row>
    <row r="599" spans="1:2">
      <c r="A599" s="34">
        <v>35704</v>
      </c>
      <c r="B599" s="38">
        <v>161.6</v>
      </c>
    </row>
    <row r="600" spans="1:2">
      <c r="A600" s="34">
        <v>35735</v>
      </c>
      <c r="B600" s="38">
        <v>161.5</v>
      </c>
    </row>
    <row r="601" spans="1:2">
      <c r="A601" s="34">
        <v>35765</v>
      </c>
      <c r="B601" s="38">
        <v>161.30000000000001</v>
      </c>
    </row>
    <row r="602" spans="1:2">
      <c r="A602" s="34">
        <v>35796</v>
      </c>
      <c r="B602" s="38">
        <v>161.6</v>
      </c>
    </row>
    <row r="603" spans="1:2">
      <c r="A603" s="34">
        <v>35827</v>
      </c>
      <c r="B603" s="38">
        <v>161.9</v>
      </c>
    </row>
    <row r="604" spans="1:2">
      <c r="A604" s="34">
        <v>35855</v>
      </c>
      <c r="B604" s="38">
        <v>162.19999999999999</v>
      </c>
    </row>
    <row r="605" spans="1:2">
      <c r="A605" s="34">
        <v>35886</v>
      </c>
      <c r="B605" s="38">
        <v>162.5</v>
      </c>
    </row>
    <row r="606" spans="1:2">
      <c r="A606" s="34">
        <v>35916</v>
      </c>
      <c r="B606" s="38">
        <v>162.80000000000001</v>
      </c>
    </row>
    <row r="607" spans="1:2">
      <c r="A607" s="34">
        <v>35947</v>
      </c>
      <c r="B607" s="38">
        <v>163</v>
      </c>
    </row>
    <row r="608" spans="1:2">
      <c r="A608" s="34">
        <v>35977</v>
      </c>
      <c r="B608" s="38">
        <v>163.19999999999999</v>
      </c>
    </row>
    <row r="609" spans="1:2">
      <c r="A609" s="34">
        <v>36008</v>
      </c>
      <c r="B609" s="38">
        <v>163.4</v>
      </c>
    </row>
    <row r="610" spans="1:2">
      <c r="A610" s="34">
        <v>36039</v>
      </c>
      <c r="B610" s="38">
        <v>163.6</v>
      </c>
    </row>
    <row r="611" spans="1:2">
      <c r="A611" s="34">
        <v>36069</v>
      </c>
      <c r="B611" s="38">
        <v>164</v>
      </c>
    </row>
    <row r="612" spans="1:2">
      <c r="A612" s="34">
        <v>36100</v>
      </c>
      <c r="B612" s="38">
        <v>164</v>
      </c>
    </row>
    <row r="613" spans="1:2">
      <c r="A613" s="34">
        <v>36130</v>
      </c>
      <c r="B613" s="38">
        <v>163.9</v>
      </c>
    </row>
    <row r="614" spans="1:2">
      <c r="A614" s="34">
        <v>36161</v>
      </c>
      <c r="B614" s="38">
        <v>164.3</v>
      </c>
    </row>
    <row r="615" spans="1:2">
      <c r="A615" s="34">
        <v>36192</v>
      </c>
      <c r="B615" s="38">
        <v>164.5</v>
      </c>
    </row>
    <row r="616" spans="1:2">
      <c r="A616" s="34">
        <v>36220</v>
      </c>
      <c r="B616" s="38">
        <v>165</v>
      </c>
    </row>
    <row r="617" spans="1:2">
      <c r="A617" s="34">
        <v>36251</v>
      </c>
      <c r="B617" s="38">
        <v>166.2</v>
      </c>
    </row>
    <row r="618" spans="1:2">
      <c r="A618" s="34">
        <v>36281</v>
      </c>
      <c r="B618" s="38">
        <v>166.2</v>
      </c>
    </row>
    <row r="619" spans="1:2">
      <c r="A619" s="34">
        <v>36312</v>
      </c>
      <c r="B619" s="38">
        <v>166.2</v>
      </c>
    </row>
    <row r="620" spans="1:2">
      <c r="A620" s="34">
        <v>36342</v>
      </c>
      <c r="B620" s="38">
        <v>166.7</v>
      </c>
    </row>
    <row r="621" spans="1:2">
      <c r="A621" s="34">
        <v>36373</v>
      </c>
      <c r="B621" s="38">
        <v>167.1</v>
      </c>
    </row>
    <row r="622" spans="1:2">
      <c r="A622" s="34">
        <v>36404</v>
      </c>
      <c r="B622" s="38">
        <v>167.9</v>
      </c>
    </row>
    <row r="623" spans="1:2">
      <c r="A623" s="34">
        <v>36434</v>
      </c>
      <c r="B623" s="38">
        <v>168.2</v>
      </c>
    </row>
    <row r="624" spans="1:2">
      <c r="A624" s="34">
        <v>36465</v>
      </c>
      <c r="B624" s="38">
        <v>168.3</v>
      </c>
    </row>
    <row r="625" spans="1:2">
      <c r="A625" s="34">
        <v>36495</v>
      </c>
      <c r="B625" s="38">
        <v>168.3</v>
      </c>
    </row>
    <row r="626" spans="1:2">
      <c r="A626" s="34">
        <v>36526</v>
      </c>
      <c r="B626" s="38">
        <v>168.8</v>
      </c>
    </row>
    <row r="627" spans="1:2">
      <c r="A627" s="34">
        <v>36557</v>
      </c>
      <c r="B627" s="38">
        <v>169.8</v>
      </c>
    </row>
    <row r="628" spans="1:2">
      <c r="A628" s="34">
        <v>36586</v>
      </c>
      <c r="B628" s="38">
        <v>171.2</v>
      </c>
    </row>
    <row r="629" spans="1:2">
      <c r="A629" s="34">
        <v>36617</v>
      </c>
      <c r="B629" s="38">
        <v>171.3</v>
      </c>
    </row>
    <row r="630" spans="1:2">
      <c r="A630" s="34">
        <v>36647</v>
      </c>
      <c r="B630" s="38">
        <v>171.5</v>
      </c>
    </row>
    <row r="631" spans="1:2">
      <c r="A631" s="34">
        <v>36678</v>
      </c>
      <c r="B631" s="38">
        <v>172.4</v>
      </c>
    </row>
    <row r="632" spans="1:2">
      <c r="A632" s="34">
        <v>36708</v>
      </c>
      <c r="B632" s="38">
        <v>172.8</v>
      </c>
    </row>
    <row r="633" spans="1:2">
      <c r="A633" s="34">
        <v>36739</v>
      </c>
      <c r="B633" s="38">
        <v>172.8</v>
      </c>
    </row>
    <row r="634" spans="1:2">
      <c r="A634" s="34">
        <v>36770</v>
      </c>
      <c r="B634" s="38">
        <v>173.7</v>
      </c>
    </row>
    <row r="635" spans="1:2">
      <c r="A635" s="34">
        <v>36800</v>
      </c>
      <c r="B635" s="38">
        <v>174</v>
      </c>
    </row>
    <row r="636" spans="1:2">
      <c r="A636" s="34">
        <v>36831</v>
      </c>
      <c r="B636" s="38">
        <v>174.1</v>
      </c>
    </row>
    <row r="637" spans="1:2">
      <c r="A637" s="34">
        <v>36861</v>
      </c>
      <c r="B637" s="38">
        <v>174</v>
      </c>
    </row>
    <row r="638" spans="1:2">
      <c r="A638" s="34">
        <v>36892</v>
      </c>
      <c r="B638" s="38">
        <v>175.1</v>
      </c>
    </row>
    <row r="639" spans="1:2">
      <c r="A639" s="34">
        <v>36923</v>
      </c>
      <c r="B639" s="38">
        <v>175.8</v>
      </c>
    </row>
    <row r="640" spans="1:2">
      <c r="A640" s="34">
        <v>36951</v>
      </c>
      <c r="B640" s="38">
        <v>176.2</v>
      </c>
    </row>
    <row r="641" spans="1:2">
      <c r="A641" s="34">
        <v>36982</v>
      </c>
      <c r="B641" s="38">
        <v>176.9</v>
      </c>
    </row>
    <row r="642" spans="1:2">
      <c r="A642" s="34">
        <v>37012</v>
      </c>
      <c r="B642" s="38">
        <v>177.7</v>
      </c>
    </row>
    <row r="643" spans="1:2">
      <c r="A643" s="34">
        <v>37043</v>
      </c>
      <c r="B643" s="38">
        <v>178</v>
      </c>
    </row>
    <row r="644" spans="1:2">
      <c r="A644" s="34">
        <v>37073</v>
      </c>
      <c r="B644" s="38">
        <v>177.5</v>
      </c>
    </row>
    <row r="645" spans="1:2">
      <c r="A645" s="34">
        <v>37104</v>
      </c>
      <c r="B645" s="38">
        <v>177.5</v>
      </c>
    </row>
    <row r="646" spans="1:2">
      <c r="A646" s="34">
        <v>37135</v>
      </c>
      <c r="B646" s="38">
        <v>178.3</v>
      </c>
    </row>
    <row r="647" spans="1:2">
      <c r="A647" s="34">
        <v>37165</v>
      </c>
      <c r="B647" s="38">
        <v>177.7</v>
      </c>
    </row>
    <row r="648" spans="1:2">
      <c r="A648" s="34">
        <v>37196</v>
      </c>
      <c r="B648" s="38">
        <v>177.4</v>
      </c>
    </row>
    <row r="649" spans="1:2">
      <c r="A649" s="34">
        <v>37226</v>
      </c>
      <c r="B649" s="38">
        <v>176.7</v>
      </c>
    </row>
    <row r="650" spans="1:2">
      <c r="A650" s="34">
        <v>37257</v>
      </c>
      <c r="B650" s="38">
        <v>177.1</v>
      </c>
    </row>
    <row r="651" spans="1:2">
      <c r="A651" s="34">
        <v>37288</v>
      </c>
      <c r="B651" s="38">
        <v>177.8</v>
      </c>
    </row>
    <row r="652" spans="1:2">
      <c r="A652" s="34">
        <v>37316</v>
      </c>
      <c r="B652" s="38">
        <v>178.8</v>
      </c>
    </row>
    <row r="653" spans="1:2">
      <c r="A653" s="34">
        <v>37347</v>
      </c>
      <c r="B653" s="38">
        <v>179.8</v>
      </c>
    </row>
    <row r="654" spans="1:2">
      <c r="A654" s="34">
        <v>37377</v>
      </c>
      <c r="B654" s="38">
        <v>179.8</v>
      </c>
    </row>
    <row r="655" spans="1:2">
      <c r="A655" s="34">
        <v>37408</v>
      </c>
      <c r="B655" s="38">
        <v>179.9</v>
      </c>
    </row>
    <row r="656" spans="1:2">
      <c r="A656" s="34">
        <v>37438</v>
      </c>
      <c r="B656" s="38">
        <v>180.1</v>
      </c>
    </row>
    <row r="657" spans="1:2">
      <c r="A657" s="34">
        <v>37469</v>
      </c>
      <c r="B657" s="38">
        <v>180.7</v>
      </c>
    </row>
    <row r="658" spans="1:2">
      <c r="A658" s="34">
        <v>37500</v>
      </c>
      <c r="B658" s="38">
        <v>181</v>
      </c>
    </row>
    <row r="659" spans="1:2">
      <c r="A659" s="34">
        <v>37530</v>
      </c>
      <c r="B659" s="38">
        <v>181.3</v>
      </c>
    </row>
    <row r="660" spans="1:2">
      <c r="A660" s="34">
        <v>37561</v>
      </c>
      <c r="B660" s="38">
        <v>181.3</v>
      </c>
    </row>
    <row r="661" spans="1:2">
      <c r="A661" s="34">
        <v>37591</v>
      </c>
      <c r="B661" s="38">
        <v>180.9</v>
      </c>
    </row>
    <row r="662" spans="1:2">
      <c r="A662" s="34">
        <v>37622</v>
      </c>
      <c r="B662" s="38">
        <v>181.7</v>
      </c>
    </row>
    <row r="663" spans="1:2">
      <c r="A663" s="34">
        <v>37653</v>
      </c>
      <c r="B663" s="38">
        <v>183.1</v>
      </c>
    </row>
    <row r="664" spans="1:2">
      <c r="A664" s="34">
        <v>37681</v>
      </c>
      <c r="B664" s="38">
        <v>184.2</v>
      </c>
    </row>
    <row r="665" spans="1:2">
      <c r="A665" s="34">
        <v>37712</v>
      </c>
      <c r="B665" s="38">
        <v>183.8</v>
      </c>
    </row>
    <row r="666" spans="1:2">
      <c r="A666" s="34">
        <v>37742</v>
      </c>
      <c r="B666" s="38">
        <v>183.5</v>
      </c>
    </row>
    <row r="667" spans="1:2">
      <c r="A667" s="34">
        <v>37773</v>
      </c>
      <c r="B667" s="38">
        <v>183.7</v>
      </c>
    </row>
    <row r="668" spans="1:2">
      <c r="A668" s="34">
        <v>37803</v>
      </c>
      <c r="B668" s="38">
        <v>183.9</v>
      </c>
    </row>
    <row r="669" spans="1:2">
      <c r="A669" s="34">
        <v>37834</v>
      </c>
      <c r="B669" s="38">
        <v>184.6</v>
      </c>
    </row>
    <row r="670" spans="1:2">
      <c r="A670" s="34">
        <v>37865</v>
      </c>
      <c r="B670" s="38">
        <v>185.2</v>
      </c>
    </row>
    <row r="671" spans="1:2">
      <c r="A671" s="34">
        <v>37895</v>
      </c>
      <c r="B671" s="38">
        <v>185</v>
      </c>
    </row>
    <row r="672" spans="1:2">
      <c r="A672" s="34">
        <v>37926</v>
      </c>
      <c r="B672" s="38">
        <v>184.5</v>
      </c>
    </row>
    <row r="673" spans="1:2">
      <c r="A673" s="34">
        <v>37956</v>
      </c>
      <c r="B673" s="38">
        <v>184.3</v>
      </c>
    </row>
    <row r="674" spans="1:2">
      <c r="A674" s="34">
        <v>37987</v>
      </c>
      <c r="B674" s="38">
        <v>185.2</v>
      </c>
    </row>
    <row r="675" spans="1:2">
      <c r="A675" s="34">
        <v>38018</v>
      </c>
      <c r="B675" s="38">
        <v>186.2</v>
      </c>
    </row>
    <row r="676" spans="1:2">
      <c r="A676" s="34">
        <v>38047</v>
      </c>
      <c r="B676" s="38">
        <v>187.4</v>
      </c>
    </row>
    <row r="677" spans="1:2">
      <c r="A677" s="34">
        <v>38078</v>
      </c>
      <c r="B677" s="38">
        <v>188</v>
      </c>
    </row>
    <row r="678" spans="1:2">
      <c r="A678" s="34">
        <v>38108</v>
      </c>
      <c r="B678" s="38">
        <v>189.1</v>
      </c>
    </row>
    <row r="679" spans="1:2">
      <c r="A679" s="34">
        <v>38139</v>
      </c>
      <c r="B679" s="38">
        <v>189.7</v>
      </c>
    </row>
    <row r="680" spans="1:2">
      <c r="A680" s="34">
        <v>38169</v>
      </c>
      <c r="B680" s="38">
        <v>189.4</v>
      </c>
    </row>
    <row r="681" spans="1:2">
      <c r="A681" s="34">
        <v>38200</v>
      </c>
      <c r="B681" s="38">
        <v>189.5</v>
      </c>
    </row>
    <row r="682" spans="1:2">
      <c r="A682" s="34">
        <v>38231</v>
      </c>
      <c r="B682" s="38">
        <v>189.9</v>
      </c>
    </row>
    <row r="683" spans="1:2">
      <c r="A683" s="34">
        <v>38261</v>
      </c>
      <c r="B683" s="38">
        <v>190.9</v>
      </c>
    </row>
    <row r="684" spans="1:2">
      <c r="A684" s="34">
        <v>38292</v>
      </c>
      <c r="B684" s="38">
        <v>191</v>
      </c>
    </row>
    <row r="685" spans="1:2">
      <c r="A685" s="34">
        <v>38322</v>
      </c>
      <c r="B685" s="38">
        <v>190.3</v>
      </c>
    </row>
    <row r="686" spans="1:2">
      <c r="A686" s="34">
        <v>38353</v>
      </c>
      <c r="B686" s="38">
        <v>190.7</v>
      </c>
    </row>
    <row r="687" spans="1:2">
      <c r="A687" s="34">
        <v>38384</v>
      </c>
      <c r="B687" s="38">
        <v>191.8</v>
      </c>
    </row>
    <row r="688" spans="1:2">
      <c r="A688" s="34">
        <v>38412</v>
      </c>
      <c r="B688" s="38">
        <v>193.3</v>
      </c>
    </row>
    <row r="689" spans="1:2">
      <c r="A689" s="34">
        <v>38443</v>
      </c>
      <c r="B689" s="38">
        <v>194.6</v>
      </c>
    </row>
    <row r="690" spans="1:2">
      <c r="A690" s="34">
        <v>38473</v>
      </c>
      <c r="B690" s="38">
        <v>194.4</v>
      </c>
    </row>
    <row r="691" spans="1:2">
      <c r="A691" s="34">
        <v>38504</v>
      </c>
      <c r="B691" s="38">
        <v>194.5</v>
      </c>
    </row>
    <row r="692" spans="1:2">
      <c r="A692" s="34">
        <v>38534</v>
      </c>
      <c r="B692" s="38">
        <v>195.4</v>
      </c>
    </row>
    <row r="693" spans="1:2">
      <c r="A693" s="34">
        <v>38565</v>
      </c>
      <c r="B693" s="38">
        <v>196.4</v>
      </c>
    </row>
    <row r="694" spans="1:2">
      <c r="A694" s="34">
        <v>38596</v>
      </c>
      <c r="B694" s="38">
        <v>198.8</v>
      </c>
    </row>
    <row r="695" spans="1:2">
      <c r="A695" s="34">
        <v>38626</v>
      </c>
      <c r="B695" s="38">
        <v>199.2</v>
      </c>
    </row>
    <row r="696" spans="1:2">
      <c r="A696" s="34">
        <v>38657</v>
      </c>
      <c r="B696" s="38">
        <v>197.6</v>
      </c>
    </row>
    <row r="697" spans="1:2">
      <c r="A697" s="34">
        <v>38687</v>
      </c>
      <c r="B697" s="38">
        <v>196.8</v>
      </c>
    </row>
    <row r="698" spans="1:2">
      <c r="A698" s="34">
        <v>38718</v>
      </c>
      <c r="B698" s="38">
        <v>198.3</v>
      </c>
    </row>
    <row r="699" spans="1:2">
      <c r="A699" s="34">
        <v>38749</v>
      </c>
      <c r="B699" s="38">
        <v>198.7</v>
      </c>
    </row>
    <row r="700" spans="1:2">
      <c r="A700" s="34">
        <v>38777</v>
      </c>
      <c r="B700" s="38">
        <v>199.8</v>
      </c>
    </row>
    <row r="701" spans="1:2">
      <c r="A701" s="34">
        <v>38808</v>
      </c>
      <c r="B701" s="38">
        <v>201.5</v>
      </c>
    </row>
    <row r="702" spans="1:2">
      <c r="A702" s="34">
        <v>38838</v>
      </c>
      <c r="B702" s="38">
        <v>202.5</v>
      </c>
    </row>
    <row r="703" spans="1:2">
      <c r="A703" s="34">
        <v>38869</v>
      </c>
      <c r="B703" s="38">
        <v>202.9</v>
      </c>
    </row>
    <row r="704" spans="1:2">
      <c r="A704" s="34">
        <v>38899</v>
      </c>
      <c r="B704" s="38">
        <v>203.5</v>
      </c>
    </row>
    <row r="705" spans="1:2">
      <c r="A705" s="34">
        <v>38930</v>
      </c>
      <c r="B705" s="38">
        <v>203.9</v>
      </c>
    </row>
    <row r="706" spans="1:2">
      <c r="A706" s="34">
        <v>38961</v>
      </c>
      <c r="B706" s="38">
        <v>202.9</v>
      </c>
    </row>
    <row r="707" spans="1:2">
      <c r="A707" s="34">
        <v>38991</v>
      </c>
      <c r="B707" s="38">
        <v>201.8</v>
      </c>
    </row>
    <row r="708" spans="1:2">
      <c r="A708" s="34">
        <v>39022</v>
      </c>
      <c r="B708" s="38">
        <v>201.5</v>
      </c>
    </row>
    <row r="709" spans="1:2">
      <c r="A709" s="34">
        <v>39052</v>
      </c>
      <c r="B709" s="38">
        <v>201.8</v>
      </c>
    </row>
    <row r="710" spans="1:2">
      <c r="A710" s="34">
        <v>39083</v>
      </c>
      <c r="B710" s="39">
        <v>202.416</v>
      </c>
    </row>
    <row r="711" spans="1:2">
      <c r="A711" s="34">
        <v>39114</v>
      </c>
      <c r="B711" s="39">
        <v>203.499</v>
      </c>
    </row>
    <row r="712" spans="1:2">
      <c r="A712" s="34">
        <v>39142</v>
      </c>
      <c r="B712" s="39">
        <v>205.352</v>
      </c>
    </row>
    <row r="713" spans="1:2">
      <c r="A713" s="34">
        <v>39173</v>
      </c>
      <c r="B713" s="39">
        <v>206.68600000000001</v>
      </c>
    </row>
    <row r="714" spans="1:2">
      <c r="A714" s="34">
        <v>39203</v>
      </c>
      <c r="B714" s="39">
        <v>207.94900000000001</v>
      </c>
    </row>
    <row r="715" spans="1:2">
      <c r="A715" s="34">
        <v>39234</v>
      </c>
      <c r="B715" s="39">
        <v>208.352</v>
      </c>
    </row>
    <row r="716" spans="1:2">
      <c r="A716" s="34">
        <v>39264</v>
      </c>
      <c r="B716" s="39">
        <v>208.29900000000001</v>
      </c>
    </row>
    <row r="717" spans="1:2">
      <c r="A717" s="34">
        <v>39295</v>
      </c>
      <c r="B717" s="39">
        <v>207.917</v>
      </c>
    </row>
    <row r="718" spans="1:2">
      <c r="A718" s="34">
        <v>39326</v>
      </c>
      <c r="B718" s="39">
        <v>208.49</v>
      </c>
    </row>
    <row r="719" spans="1:2">
      <c r="A719" s="34">
        <v>39356</v>
      </c>
      <c r="B719" s="39">
        <v>208.93600000000001</v>
      </c>
    </row>
    <row r="720" spans="1:2">
      <c r="A720" s="34">
        <v>39387</v>
      </c>
      <c r="B720" s="39">
        <v>210.17699999999999</v>
      </c>
    </row>
    <row r="721" spans="1:2">
      <c r="A721" s="34">
        <v>39417</v>
      </c>
      <c r="B721" s="39">
        <v>210.036</v>
      </c>
    </row>
    <row r="722" spans="1:2">
      <c r="A722" s="34">
        <v>39448</v>
      </c>
      <c r="B722" s="39">
        <v>211.08</v>
      </c>
    </row>
    <row r="723" spans="1:2">
      <c r="A723" s="34">
        <v>39479</v>
      </c>
      <c r="B723" s="39">
        <v>211.69300000000001</v>
      </c>
    </row>
    <row r="724" spans="1:2">
      <c r="A724" s="34">
        <v>39508</v>
      </c>
      <c r="B724" s="39">
        <v>213.52799999999999</v>
      </c>
    </row>
    <row r="725" spans="1:2">
      <c r="A725" s="34">
        <v>39539</v>
      </c>
      <c r="B725" s="39">
        <v>214.82300000000001</v>
      </c>
    </row>
    <row r="726" spans="1:2">
      <c r="A726" s="34">
        <v>39569</v>
      </c>
      <c r="B726" s="39">
        <v>216.63200000000001</v>
      </c>
    </row>
    <row r="727" spans="1:2">
      <c r="A727" s="34">
        <v>39600</v>
      </c>
      <c r="B727" s="39">
        <v>218.815</v>
      </c>
    </row>
    <row r="728" spans="1:2">
      <c r="A728" s="34">
        <v>39630</v>
      </c>
      <c r="B728" s="39">
        <v>219.964</v>
      </c>
    </row>
    <row r="729" spans="1:2">
      <c r="A729" s="34">
        <v>39661</v>
      </c>
      <c r="B729" s="39">
        <v>219.08600000000001</v>
      </c>
    </row>
    <row r="730" spans="1:2">
      <c r="A730" s="34">
        <v>39692</v>
      </c>
      <c r="B730" s="39">
        <v>218.78299999999999</v>
      </c>
    </row>
    <row r="731" spans="1:2">
      <c r="A731" s="34">
        <v>39722</v>
      </c>
      <c r="B731" s="39">
        <v>216.57300000000001</v>
      </c>
    </row>
    <row r="732" spans="1:2">
      <c r="A732" s="34">
        <v>39753</v>
      </c>
      <c r="B732" s="39">
        <v>212.42500000000001</v>
      </c>
    </row>
    <row r="733" spans="1:2">
      <c r="A733" s="34">
        <v>39783</v>
      </c>
      <c r="B733" s="39">
        <v>210.22800000000001</v>
      </c>
    </row>
    <row r="734" spans="1:2">
      <c r="A734" s="34">
        <v>39814</v>
      </c>
      <c r="B734" s="39">
        <v>211.143</v>
      </c>
    </row>
    <row r="735" spans="1:2">
      <c r="A735" s="34">
        <v>39845</v>
      </c>
      <c r="B735" s="39">
        <v>212.19300000000001</v>
      </c>
    </row>
    <row r="736" spans="1:2">
      <c r="A736" s="34">
        <v>39873</v>
      </c>
      <c r="B736" s="39">
        <v>212.709</v>
      </c>
    </row>
    <row r="737" spans="1:2">
      <c r="A737" s="34">
        <v>39904</v>
      </c>
      <c r="B737" s="39">
        <v>213.24</v>
      </c>
    </row>
    <row r="738" spans="1:2">
      <c r="A738" s="34">
        <v>39934</v>
      </c>
      <c r="B738" s="39">
        <v>213.85599999999999</v>
      </c>
    </row>
    <row r="739" spans="1:2">
      <c r="A739" s="34">
        <v>39965</v>
      </c>
      <c r="B739" s="39">
        <v>215.69300000000001</v>
      </c>
    </row>
    <row r="740" spans="1:2">
      <c r="A740" s="34">
        <v>39995</v>
      </c>
      <c r="B740" s="39">
        <v>215.351</v>
      </c>
    </row>
    <row r="741" spans="1:2">
      <c r="A741" s="34">
        <v>40026</v>
      </c>
      <c r="B741" s="39">
        <v>215.834</v>
      </c>
    </row>
    <row r="742" spans="1:2">
      <c r="A742" s="34">
        <v>40057</v>
      </c>
      <c r="B742" s="39">
        <v>215.96899999999999</v>
      </c>
    </row>
    <row r="743" spans="1:2">
      <c r="A743" s="34">
        <v>40087</v>
      </c>
      <c r="B743" s="39">
        <v>216.17699999999999</v>
      </c>
    </row>
    <row r="744" spans="1:2">
      <c r="A744" s="34">
        <v>40118</v>
      </c>
      <c r="B744" s="39">
        <v>216.33</v>
      </c>
    </row>
    <row r="745" spans="1:2">
      <c r="A745" s="34">
        <v>40148</v>
      </c>
      <c r="B745" s="39">
        <v>215.94900000000001</v>
      </c>
    </row>
    <row r="746" spans="1:2">
      <c r="A746" s="34">
        <v>40179</v>
      </c>
      <c r="B746" s="39">
        <v>216.68700000000001</v>
      </c>
    </row>
    <row r="747" spans="1:2">
      <c r="A747" s="34">
        <v>40210</v>
      </c>
      <c r="B747" s="39">
        <v>216.74100000000001</v>
      </c>
    </row>
    <row r="748" spans="1:2">
      <c r="A748" s="34">
        <v>40238</v>
      </c>
      <c r="B748" s="39">
        <v>217.631</v>
      </c>
    </row>
    <row r="749" spans="1:2">
      <c r="A749" s="34">
        <v>40269</v>
      </c>
      <c r="B749" s="39">
        <v>218.00899999999999</v>
      </c>
    </row>
    <row r="750" spans="1:2">
      <c r="A750" s="34">
        <v>40299</v>
      </c>
      <c r="B750" s="39">
        <v>218.178</v>
      </c>
    </row>
    <row r="751" spans="1:2">
      <c r="A751" s="34">
        <v>40330</v>
      </c>
      <c r="B751" s="39">
        <v>217.965</v>
      </c>
    </row>
    <row r="752" spans="1:2">
      <c r="A752" s="34">
        <v>40360</v>
      </c>
      <c r="B752" s="39">
        <v>218.011</v>
      </c>
    </row>
    <row r="753" spans="1:2">
      <c r="A753" s="34">
        <v>40391</v>
      </c>
      <c r="B753" s="39">
        <v>218.31200000000001</v>
      </c>
    </row>
    <row r="754" spans="1:2">
      <c r="A754" s="34">
        <v>40422</v>
      </c>
      <c r="B754" s="39">
        <v>218.43899999999999</v>
      </c>
    </row>
    <row r="755" spans="1:2">
      <c r="A755" s="34">
        <v>40452</v>
      </c>
      <c r="B755" s="39">
        <v>218.71100000000001</v>
      </c>
    </row>
    <row r="756" spans="1:2">
      <c r="A756" s="34">
        <v>40483</v>
      </c>
      <c r="B756" s="39">
        <v>218.803</v>
      </c>
    </row>
    <row r="757" spans="1:2">
      <c r="A757" s="34">
        <v>40513</v>
      </c>
      <c r="B757" s="39">
        <v>219.179</v>
      </c>
    </row>
    <row r="758" spans="1:2">
      <c r="A758" s="34">
        <v>40544</v>
      </c>
      <c r="B758" s="39">
        <v>220.22300000000001</v>
      </c>
    </row>
    <row r="759" spans="1:2">
      <c r="A759" s="34">
        <v>40575</v>
      </c>
      <c r="B759" s="39">
        <v>221.309</v>
      </c>
    </row>
    <row r="760" spans="1:2">
      <c r="A760" s="34">
        <v>40603</v>
      </c>
      <c r="B760" s="39">
        <v>223.46700000000001</v>
      </c>
    </row>
    <row r="761" spans="1:2">
      <c r="A761" s="34">
        <v>40634</v>
      </c>
      <c r="B761" s="39">
        <v>224.90600000000001</v>
      </c>
    </row>
    <row r="762" spans="1:2">
      <c r="A762" s="34">
        <v>40664</v>
      </c>
      <c r="B762" s="39">
        <v>225.964</v>
      </c>
    </row>
    <row r="763" spans="1:2">
      <c r="A763" s="34">
        <v>40695</v>
      </c>
      <c r="B763" s="39">
        <v>225.72200000000001</v>
      </c>
    </row>
    <row r="764" spans="1:2">
      <c r="A764" s="34">
        <v>40725</v>
      </c>
      <c r="B764" s="39">
        <v>225.922</v>
      </c>
    </row>
    <row r="765" spans="1:2">
      <c r="A765" s="34">
        <v>40756</v>
      </c>
      <c r="B765" s="39">
        <v>226.54499999999999</v>
      </c>
    </row>
    <row r="766" spans="1:2">
      <c r="A766" s="34">
        <v>40787</v>
      </c>
      <c r="B766" s="39">
        <v>226.88900000000001</v>
      </c>
    </row>
    <row r="767" spans="1:2">
      <c r="A767" s="34">
        <v>40817</v>
      </c>
      <c r="B767" s="39">
        <v>226.42099999999999</v>
      </c>
    </row>
    <row r="768" spans="1:2">
      <c r="A768" s="34">
        <v>40848</v>
      </c>
      <c r="B768" s="39">
        <v>226.23</v>
      </c>
    </row>
    <row r="769" spans="1:2">
      <c r="A769" s="34">
        <v>40878</v>
      </c>
      <c r="B769" s="39">
        <v>225.672</v>
      </c>
    </row>
    <row r="770" spans="1:2">
      <c r="A770" s="34">
        <v>40909</v>
      </c>
      <c r="B770" s="39">
        <v>226.66499999999999</v>
      </c>
    </row>
    <row r="771" spans="1:2">
      <c r="A771" s="34">
        <v>40940</v>
      </c>
      <c r="B771" s="39">
        <v>227.66300000000001</v>
      </c>
    </row>
    <row r="772" spans="1:2">
      <c r="A772" s="34">
        <v>40969</v>
      </c>
      <c r="B772" s="39">
        <v>229.392</v>
      </c>
    </row>
    <row r="773" spans="1:2">
      <c r="A773" s="34">
        <v>41000</v>
      </c>
      <c r="B773" s="39">
        <v>230.08500000000001</v>
      </c>
    </row>
    <row r="774" spans="1:2">
      <c r="A774" s="34">
        <v>41030</v>
      </c>
      <c r="B774" s="39">
        <v>229.815</v>
      </c>
    </row>
    <row r="775" spans="1:2">
      <c r="A775" s="34">
        <v>41061</v>
      </c>
      <c r="B775" s="39">
        <v>229.47800000000001</v>
      </c>
    </row>
    <row r="776" spans="1:2">
      <c r="A776" s="34">
        <v>41091</v>
      </c>
      <c r="B776" s="39">
        <v>229.10400000000001</v>
      </c>
    </row>
    <row r="777" spans="1:2">
      <c r="A777" s="34">
        <v>41122</v>
      </c>
      <c r="B777" s="39">
        <v>230.37899999999999</v>
      </c>
    </row>
    <row r="778" spans="1:2">
      <c r="A778" s="34">
        <v>41153</v>
      </c>
      <c r="B778" s="39">
        <v>231.40700000000001</v>
      </c>
    </row>
    <row r="779" spans="1:2">
      <c r="A779" s="34">
        <v>41183</v>
      </c>
      <c r="B779" s="39">
        <v>231.31700000000001</v>
      </c>
    </row>
    <row r="780" spans="1:2">
      <c r="A780" s="34">
        <v>41214</v>
      </c>
      <c r="B780" s="39">
        <v>230.221</v>
      </c>
    </row>
    <row r="781" spans="1:2">
      <c r="A781" s="34">
        <v>41244</v>
      </c>
      <c r="B781" s="39">
        <v>229.601</v>
      </c>
    </row>
    <row r="782" spans="1:2">
      <c r="A782" s="34">
        <v>41275</v>
      </c>
      <c r="B782" s="39">
        <v>230.28</v>
      </c>
    </row>
    <row r="783" spans="1:2">
      <c r="A783" s="34">
        <v>41306</v>
      </c>
      <c r="B783" s="39">
        <v>232.166</v>
      </c>
    </row>
    <row r="784" spans="1:2">
      <c r="A784" s="34">
        <v>41334</v>
      </c>
      <c r="B784" s="39">
        <v>232.773</v>
      </c>
    </row>
    <row r="785" spans="1:2">
      <c r="A785" s="34">
        <v>41365</v>
      </c>
      <c r="B785" s="39">
        <v>232.53100000000001</v>
      </c>
    </row>
    <row r="786" spans="1:2">
      <c r="A786" s="34">
        <v>41395</v>
      </c>
      <c r="B786" s="39">
        <v>232.94499999999999</v>
      </c>
    </row>
    <row r="787" spans="1:2">
      <c r="A787" s="34">
        <v>41426</v>
      </c>
      <c r="B787" s="39">
        <v>233.50399999999999</v>
      </c>
    </row>
    <row r="788" spans="1:2">
      <c r="A788" s="34">
        <v>41456</v>
      </c>
      <c r="B788" s="39">
        <v>233.596</v>
      </c>
    </row>
    <row r="789" spans="1:2">
      <c r="A789" s="34">
        <v>41487</v>
      </c>
      <c r="B789" s="39">
        <v>233.87700000000001</v>
      </c>
    </row>
    <row r="790" spans="1:2">
      <c r="A790" s="34">
        <v>41518</v>
      </c>
      <c r="B790" s="39">
        <v>234.149</v>
      </c>
    </row>
    <row r="791" spans="1:2">
      <c r="A791" s="34">
        <v>41548</v>
      </c>
      <c r="B791" s="39">
        <v>233.54599999999999</v>
      </c>
    </row>
    <row r="792" spans="1:2">
      <c r="A792" s="34">
        <v>41579</v>
      </c>
      <c r="B792" s="39">
        <v>233.06899999999999</v>
      </c>
    </row>
    <row r="793" spans="1:2">
      <c r="A793" s="34">
        <v>41609</v>
      </c>
      <c r="B793" s="39">
        <v>233.04900000000001</v>
      </c>
    </row>
    <row r="794" spans="1:2">
      <c r="A794" s="34">
        <v>41640</v>
      </c>
      <c r="B794" s="33">
        <v>233.916</v>
      </c>
    </row>
    <row r="795" spans="1:2">
      <c r="A795" s="34">
        <v>41671</v>
      </c>
      <c r="B795" s="33">
        <v>234.78100000000001</v>
      </c>
    </row>
    <row r="796" spans="1:2">
      <c r="A796" s="34">
        <v>41699</v>
      </c>
      <c r="B796" s="33">
        <v>236.29300000000001</v>
      </c>
    </row>
    <row r="797" spans="1:2">
      <c r="A797" s="34">
        <v>41730</v>
      </c>
      <c r="B797" s="33">
        <v>237.072</v>
      </c>
    </row>
    <row r="798" spans="1:2">
      <c r="A798" s="34">
        <v>41760</v>
      </c>
      <c r="B798" s="33">
        <v>237.9</v>
      </c>
    </row>
    <row r="799" spans="1:2">
      <c r="A799" s="34">
        <v>41791</v>
      </c>
      <c r="B799" s="33">
        <v>238.34299999999999</v>
      </c>
    </row>
    <row r="800" spans="1:2">
      <c r="A800" s="34">
        <v>41821</v>
      </c>
      <c r="B800" s="33">
        <v>238.25</v>
      </c>
    </row>
    <row r="801" spans="1:2">
      <c r="A801" s="34">
        <v>41852</v>
      </c>
      <c r="B801" s="33">
        <v>237.852</v>
      </c>
    </row>
    <row r="802" spans="1:2">
      <c r="A802" s="34">
        <v>41883</v>
      </c>
      <c r="B802" s="33">
        <v>238.03100000000001</v>
      </c>
    </row>
    <row r="803" spans="1:2">
      <c r="A803" s="34">
        <v>41913</v>
      </c>
      <c r="B803" s="33">
        <v>237.43299999999999</v>
      </c>
    </row>
    <row r="804" spans="1:2">
      <c r="A804" s="34">
        <v>41944</v>
      </c>
      <c r="B804" s="33">
        <v>236.15100000000001</v>
      </c>
    </row>
    <row r="805" spans="1:2">
      <c r="A805" s="34">
        <v>41974</v>
      </c>
      <c r="B805" s="33">
        <v>234.81200000000001</v>
      </c>
    </row>
    <row r="806" spans="1:2">
      <c r="A806" s="34">
        <v>42005</v>
      </c>
      <c r="B806" s="33">
        <v>233.70699999999999</v>
      </c>
    </row>
    <row r="807" spans="1:2">
      <c r="A807" s="34">
        <v>42036</v>
      </c>
      <c r="B807" s="33">
        <v>234.72200000000001</v>
      </c>
    </row>
    <row r="808" spans="1:2">
      <c r="A808" s="34">
        <v>42064</v>
      </c>
      <c r="B808" s="33">
        <v>236.119</v>
      </c>
    </row>
    <row r="809" spans="1:2">
      <c r="A809" s="34">
        <v>42095</v>
      </c>
      <c r="B809" s="33">
        <v>236.59899999999999</v>
      </c>
    </row>
    <row r="810" spans="1:2">
      <c r="A810" s="34">
        <v>42125</v>
      </c>
      <c r="B810" s="33">
        <v>237.80500000000001</v>
      </c>
    </row>
    <row r="811" spans="1:2">
      <c r="A811" s="34">
        <v>42156</v>
      </c>
      <c r="B811" s="33">
        <v>238.63800000000001</v>
      </c>
    </row>
    <row r="812" spans="1:2">
      <c r="A812" s="34">
        <v>42186</v>
      </c>
      <c r="B812" s="33">
        <v>238.654</v>
      </c>
    </row>
    <row r="813" spans="1:2">
      <c r="A813" s="34">
        <v>42217</v>
      </c>
      <c r="B813" s="33">
        <v>238.316</v>
      </c>
    </row>
    <row r="814" spans="1:2">
      <c r="A814" s="34">
        <v>42248</v>
      </c>
      <c r="B814" s="33">
        <v>237.94499999999999</v>
      </c>
    </row>
    <row r="815" spans="1:2">
      <c r="A815" s="34">
        <v>42278</v>
      </c>
      <c r="B815" s="33">
        <v>237.83799999999999</v>
      </c>
    </row>
    <row r="816" spans="1:2">
      <c r="A816" s="34">
        <v>42309</v>
      </c>
      <c r="B816" s="33">
        <v>237.33600000000001</v>
      </c>
    </row>
    <row r="817" spans="1:2">
      <c r="A817" s="34">
        <v>42339</v>
      </c>
      <c r="B817" s="33">
        <v>236.52500000000001</v>
      </c>
    </row>
    <row r="818" spans="1:2">
      <c r="A818" s="34">
        <v>42370</v>
      </c>
      <c r="B818" s="33">
        <v>236.916</v>
      </c>
    </row>
    <row r="819" spans="1:2">
      <c r="A819" s="34">
        <v>42401</v>
      </c>
      <c r="B819" s="33">
        <v>237.11099999999999</v>
      </c>
    </row>
    <row r="820" spans="1:2">
      <c r="A820" s="34">
        <v>42430</v>
      </c>
      <c r="B820" s="33">
        <v>238.13200000000001</v>
      </c>
    </row>
    <row r="821" spans="1:2">
      <c r="A821" s="34">
        <v>42461</v>
      </c>
      <c r="B821" s="33">
        <v>239.261</v>
      </c>
    </row>
    <row r="822" spans="1:2">
      <c r="A822" s="34">
        <v>42491</v>
      </c>
      <c r="B822" s="33">
        <v>240.22900000000001</v>
      </c>
    </row>
    <row r="823" spans="1:2">
      <c r="A823" s="34">
        <v>42522</v>
      </c>
      <c r="B823" s="33">
        <v>241.018</v>
      </c>
    </row>
    <row r="824" spans="1:2">
      <c r="A824" s="34">
        <v>42552</v>
      </c>
      <c r="B824" s="33">
        <v>240.62799999999999</v>
      </c>
    </row>
    <row r="825" spans="1:2">
      <c r="A825" s="34">
        <v>42583</v>
      </c>
      <c r="B825" s="33">
        <v>240.84899999999999</v>
      </c>
    </row>
    <row r="826" spans="1:2">
      <c r="A826" s="34">
        <v>42614</v>
      </c>
      <c r="B826" s="33">
        <v>241.428</v>
      </c>
    </row>
    <row r="827" spans="1:2">
      <c r="A827" s="34">
        <v>42644</v>
      </c>
      <c r="B827" s="33">
        <v>241.72900000000001</v>
      </c>
    </row>
    <row r="828" spans="1:2">
      <c r="A828" s="34">
        <v>42675</v>
      </c>
      <c r="B828" s="33">
        <v>241.35300000000001</v>
      </c>
    </row>
    <row r="829" spans="1:2">
      <c r="A829" s="34">
        <v>42705</v>
      </c>
      <c r="B829" s="32">
        <v>241.43199999999999</v>
      </c>
    </row>
    <row r="830" spans="1:2">
      <c r="A830" s="34">
        <v>42736</v>
      </c>
      <c r="B830" s="32">
        <v>242.839</v>
      </c>
    </row>
    <row r="831" spans="1:2">
      <c r="A831" s="34">
        <v>42767</v>
      </c>
      <c r="B831" s="32">
        <v>243.60300000000001</v>
      </c>
    </row>
    <row r="832" spans="1:2">
      <c r="A832" s="34">
        <v>42795</v>
      </c>
      <c r="B832" s="32">
        <v>243.80099999999999</v>
      </c>
    </row>
    <row r="833" spans="1:19">
      <c r="A833" s="34">
        <v>42826</v>
      </c>
      <c r="B833" s="32">
        <v>244.524</v>
      </c>
    </row>
    <row r="834" spans="1:19">
      <c r="A834" s="34">
        <v>42856</v>
      </c>
      <c r="B834" s="32">
        <v>244.733</v>
      </c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S834" s="71"/>
    </row>
    <row r="835" spans="1:19">
      <c r="A835" s="34">
        <v>42887</v>
      </c>
      <c r="B835" s="32">
        <v>244.95500000000001</v>
      </c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S835" s="71"/>
    </row>
    <row r="836" spans="1:19">
      <c r="A836" s="34">
        <v>42917</v>
      </c>
      <c r="B836" s="32">
        <v>244.786</v>
      </c>
      <c r="S836" s="72"/>
    </row>
    <row r="837" spans="1:19">
      <c r="A837" s="34">
        <v>42948</v>
      </c>
      <c r="B837" s="32">
        <v>245.51900000000001</v>
      </c>
    </row>
    <row r="838" spans="1:19">
      <c r="A838" s="34">
        <v>42979</v>
      </c>
      <c r="B838" s="32">
        <v>246.81899999999999</v>
      </c>
    </row>
    <row r="839" spans="1:19">
      <c r="A839" s="34">
        <v>43009</v>
      </c>
      <c r="B839" s="33">
        <v>246.66300000000001</v>
      </c>
    </row>
    <row r="840" spans="1:19">
      <c r="A840" s="34">
        <v>43040</v>
      </c>
      <c r="B840" s="33">
        <v>246.66900000000001</v>
      </c>
    </row>
    <row r="841" spans="1:19">
      <c r="A841" s="34">
        <v>43070</v>
      </c>
      <c r="B841" s="33">
        <v>246.524</v>
      </c>
    </row>
    <row r="842" spans="1:19">
      <c r="A842" s="34">
        <v>43101</v>
      </c>
      <c r="B842" s="33">
        <v>247.86699999999999</v>
      </c>
    </row>
    <row r="843" spans="1:19">
      <c r="A843" s="34">
        <v>43132</v>
      </c>
      <c r="B843" s="33">
        <v>248.99100000000001</v>
      </c>
    </row>
    <row r="844" spans="1:19">
      <c r="A844" s="34">
        <v>43160</v>
      </c>
      <c r="B844" s="32">
        <v>249.554</v>
      </c>
    </row>
    <row r="845" spans="1:19">
      <c r="A845" s="34">
        <v>43191</v>
      </c>
      <c r="B845" s="32">
        <v>250.54599999999999</v>
      </c>
    </row>
    <row r="846" spans="1:19">
      <c r="A846" s="34">
        <v>43221</v>
      </c>
      <c r="B846" s="32">
        <v>251.58799999999999</v>
      </c>
    </row>
    <row r="847" spans="1:19">
      <c r="A847" s="34">
        <v>43252</v>
      </c>
      <c r="B847" s="32">
        <v>251.989</v>
      </c>
    </row>
    <row r="848" spans="1:19">
      <c r="A848" s="34">
        <v>43282</v>
      </c>
      <c r="B848" s="32">
        <v>252.006</v>
      </c>
    </row>
    <row r="849" spans="1:2">
      <c r="A849" s="34">
        <v>43313</v>
      </c>
      <c r="B849" s="32">
        <v>252.14599999999999</v>
      </c>
    </row>
    <row r="850" spans="1:2">
      <c r="A850" s="34">
        <v>43344</v>
      </c>
      <c r="B850" s="32">
        <v>252.43899999999999</v>
      </c>
    </row>
    <row r="851" spans="1:2">
      <c r="A851" s="34">
        <v>43374</v>
      </c>
      <c r="B851" s="32">
        <v>252.88499999999999</v>
      </c>
    </row>
    <row r="852" spans="1:2">
      <c r="A852" s="34">
        <v>43405</v>
      </c>
      <c r="B852" s="32">
        <v>252.03800000000001</v>
      </c>
    </row>
    <row r="853" spans="1:2">
      <c r="A853" s="34">
        <v>43435</v>
      </c>
      <c r="B853" s="32">
        <v>251.233</v>
      </c>
    </row>
    <row r="854" spans="1:2">
      <c r="A854" s="34">
        <v>43466</v>
      </c>
      <c r="B854" s="32">
        <v>251.71199999999999</v>
      </c>
    </row>
    <row r="855" spans="1:2">
      <c r="A855" s="34">
        <v>43497</v>
      </c>
      <c r="B855" s="32">
        <v>252.77600000000001</v>
      </c>
    </row>
    <row r="856" spans="1:2">
      <c r="A856" s="34">
        <v>43525</v>
      </c>
      <c r="B856" s="32">
        <v>254.202</v>
      </c>
    </row>
    <row r="857" spans="1:2">
      <c r="A857" s="34">
        <v>43556</v>
      </c>
      <c r="B857" s="32">
        <v>255.548</v>
      </c>
    </row>
    <row r="858" spans="1:2">
      <c r="A858" s="34">
        <v>43586</v>
      </c>
      <c r="B858" s="32">
        <v>256.09199999999998</v>
      </c>
    </row>
    <row r="859" spans="1:2">
      <c r="A859" s="34">
        <v>43617</v>
      </c>
      <c r="B859" s="32">
        <v>256.14299999999997</v>
      </c>
    </row>
    <row r="860" spans="1:2">
      <c r="A860" s="34">
        <v>43647</v>
      </c>
      <c r="B860" s="32">
        <v>256.57100000000003</v>
      </c>
    </row>
    <row r="861" spans="1:2">
      <c r="A861" s="34">
        <v>43678</v>
      </c>
      <c r="B861" s="32">
        <v>256.55799999999999</v>
      </c>
    </row>
    <row r="862" spans="1:2">
      <c r="A862" s="34">
        <v>43709</v>
      </c>
      <c r="B862" s="32">
        <v>256.75900000000001</v>
      </c>
    </row>
    <row r="863" spans="1:2">
      <c r="A863" s="34">
        <v>43739</v>
      </c>
      <c r="B863" s="32">
        <v>257.346</v>
      </c>
    </row>
    <row r="864" spans="1:2">
      <c r="A864" s="34">
        <v>43770</v>
      </c>
      <c r="B864" s="32">
        <v>257.20800000000003</v>
      </c>
    </row>
    <row r="865" spans="1:4">
      <c r="A865" s="34">
        <v>43800</v>
      </c>
      <c r="B865" s="32">
        <v>256.97399999999999</v>
      </c>
    </row>
    <row r="866" spans="1:4">
      <c r="A866" s="34">
        <v>43831</v>
      </c>
      <c r="B866" s="32">
        <v>257.971</v>
      </c>
    </row>
    <row r="867" spans="1:4">
      <c r="A867" s="34">
        <v>43862</v>
      </c>
      <c r="B867" s="32">
        <v>258.678</v>
      </c>
    </row>
    <row r="868" spans="1:4">
      <c r="A868" s="34">
        <v>43891</v>
      </c>
      <c r="B868" s="32">
        <v>258.11500000000001</v>
      </c>
    </row>
    <row r="869" spans="1:4">
      <c r="A869" s="34">
        <v>43922</v>
      </c>
      <c r="B869" s="33">
        <v>256.38900000000001</v>
      </c>
    </row>
    <row r="870" spans="1:4">
      <c r="A870" s="34">
        <v>43952</v>
      </c>
      <c r="B870" s="33">
        <v>256.39400000000001</v>
      </c>
    </row>
    <row r="871" spans="1:4">
      <c r="A871" s="34">
        <v>43983</v>
      </c>
      <c r="B871" s="33">
        <v>257.79700000000003</v>
      </c>
    </row>
    <row r="872" spans="1:4">
      <c r="A872" s="34">
        <v>44013</v>
      </c>
      <c r="B872" s="33">
        <v>259.101</v>
      </c>
    </row>
    <row r="873" spans="1:4">
      <c r="A873" s="34">
        <v>44044</v>
      </c>
      <c r="B873" s="33">
        <v>259.91800000000001</v>
      </c>
    </row>
    <row r="874" spans="1:4">
      <c r="A874" s="34">
        <v>44075</v>
      </c>
      <c r="B874" s="33">
        <v>260.27999999999997</v>
      </c>
    </row>
    <row r="875" spans="1:4">
      <c r="A875" s="34">
        <v>44105</v>
      </c>
      <c r="B875" s="33">
        <v>260.38799999999998</v>
      </c>
    </row>
    <row r="876" spans="1:4">
      <c r="A876" s="34">
        <v>44136</v>
      </c>
      <c r="B876" s="33">
        <v>260.22899999999998</v>
      </c>
    </row>
    <row r="877" spans="1:4">
      <c r="A877" s="34">
        <v>44166</v>
      </c>
      <c r="B877" s="33">
        <v>260.47399999999999</v>
      </c>
      <c r="C877" s="58"/>
      <c r="D877" s="59"/>
    </row>
    <row r="878" spans="1:4">
      <c r="A878" s="34">
        <v>44197</v>
      </c>
      <c r="B878" s="33">
        <v>261.58199999999999</v>
      </c>
      <c r="C878" s="58"/>
      <c r="D878" s="59"/>
    </row>
    <row r="879" spans="1:4">
      <c r="A879" s="34">
        <v>44228</v>
      </c>
      <c r="B879" s="33">
        <v>263.01400000000001</v>
      </c>
      <c r="C879" s="58"/>
      <c r="D879" s="59"/>
    </row>
    <row r="880" spans="1:4">
      <c r="A880" s="34">
        <v>44256</v>
      </c>
      <c r="B880" s="33">
        <v>264.87700000000001</v>
      </c>
      <c r="C880" s="58"/>
      <c r="D880" s="59"/>
    </row>
    <row r="881" spans="1:20">
      <c r="A881" s="34">
        <v>44287</v>
      </c>
      <c r="B881" s="33">
        <v>267.05399999999997</v>
      </c>
      <c r="C881" s="58"/>
      <c r="D881" s="59"/>
    </row>
    <row r="882" spans="1:20">
      <c r="A882" s="34">
        <v>44317</v>
      </c>
      <c r="B882" s="33">
        <v>269.19499999999999</v>
      </c>
      <c r="C882" s="58"/>
      <c r="D882" s="59"/>
    </row>
    <row r="883" spans="1:20">
      <c r="A883" s="34">
        <v>44348</v>
      </c>
      <c r="B883" s="33">
        <v>271.69600000000003</v>
      </c>
      <c r="C883" s="58"/>
      <c r="D883" s="59"/>
    </row>
    <row r="884" spans="1:20">
      <c r="A884" s="34">
        <v>44378</v>
      </c>
      <c r="B884" s="33">
        <v>273.00299999999999</v>
      </c>
      <c r="C884" s="58"/>
      <c r="D884" s="59"/>
    </row>
    <row r="885" spans="1:20">
      <c r="A885" s="34">
        <v>44409</v>
      </c>
      <c r="B885" s="33">
        <v>273.56700000000001</v>
      </c>
      <c r="C885" s="58"/>
      <c r="D885" s="59"/>
    </row>
    <row r="886" spans="1:20">
      <c r="A886" s="34">
        <v>44440</v>
      </c>
      <c r="B886" s="58">
        <v>274.31</v>
      </c>
      <c r="C886" s="58"/>
      <c r="D886" s="59"/>
    </row>
    <row r="887" spans="1:20">
      <c r="A887" s="34">
        <v>44470</v>
      </c>
      <c r="B887" s="58">
        <v>276.589</v>
      </c>
      <c r="C887" s="58"/>
      <c r="D887" s="59"/>
    </row>
    <row r="888" spans="1:20">
      <c r="A888" s="34">
        <v>44501</v>
      </c>
      <c r="B888" s="58">
        <v>277.94799999999998</v>
      </c>
      <c r="C888" s="58"/>
      <c r="D888" s="59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</row>
    <row r="889" spans="1:20">
      <c r="A889" s="34">
        <v>44531</v>
      </c>
      <c r="B889" s="58">
        <v>278.80200000000002</v>
      </c>
      <c r="C889" s="58"/>
      <c r="D889" s="59"/>
    </row>
    <row r="890" spans="1:20">
      <c r="A890" s="34">
        <v>44562</v>
      </c>
      <c r="B890" s="32">
        <v>281.14800000000002</v>
      </c>
    </row>
    <row r="891" spans="1:20">
      <c r="A891" s="34">
        <v>44593</v>
      </c>
      <c r="B891" s="32">
        <v>283.71600000000001</v>
      </c>
    </row>
    <row r="892" spans="1:20">
      <c r="A892" s="34">
        <v>44621</v>
      </c>
      <c r="B892" s="32">
        <v>287.50400000000002</v>
      </c>
    </row>
    <row r="893" spans="1:20">
      <c r="A893" s="34">
        <v>44652</v>
      </c>
      <c r="B893" s="32">
        <v>289.10899999999998</v>
      </c>
    </row>
    <row r="894" spans="1:20">
      <c r="A894" s="34">
        <v>44682</v>
      </c>
      <c r="B894" s="32">
        <v>292.29599999999999</v>
      </c>
    </row>
    <row r="895" spans="1:20">
      <c r="A895" s="34">
        <v>44713</v>
      </c>
      <c r="B895" s="32">
        <v>296.31099999999998</v>
      </c>
      <c r="G895" s="65"/>
      <c r="H895" s="65"/>
      <c r="I895" s="65"/>
      <c r="J895" s="65"/>
    </row>
    <row r="896" spans="1:20">
      <c r="A896" s="34">
        <v>44743</v>
      </c>
      <c r="B896" s="32">
        <v>296.27600000000001</v>
      </c>
    </row>
    <row r="897" spans="1:2">
      <c r="A897" s="34">
        <v>44774</v>
      </c>
      <c r="B897" s="32">
        <v>296.17099999999999</v>
      </c>
    </row>
    <row r="898" spans="1:2">
      <c r="A898" s="34">
        <v>44805</v>
      </c>
      <c r="B898" s="32">
        <v>296.80799999999999</v>
      </c>
    </row>
    <row r="899" spans="1:2">
      <c r="A899" s="34">
        <v>44835</v>
      </c>
      <c r="B899" s="32">
        <v>298.012</v>
      </c>
    </row>
    <row r="900" spans="1:2">
      <c r="A900" s="34">
        <v>44866</v>
      </c>
      <c r="B900" s="32">
        <v>297.71100000000001</v>
      </c>
    </row>
    <row r="901" spans="1:2">
      <c r="A901" s="34">
        <v>44896</v>
      </c>
      <c r="B901" s="32">
        <v>296.79700000000003</v>
      </c>
    </row>
    <row r="902" spans="1:2">
      <c r="A902" s="34">
        <v>44927</v>
      </c>
      <c r="B902" s="66">
        <v>299.17</v>
      </c>
    </row>
    <row r="903" spans="1:2">
      <c r="A903" s="34">
        <v>44958</v>
      </c>
      <c r="B903" s="66">
        <v>300.83999999999997</v>
      </c>
    </row>
    <row r="904" spans="1:2">
      <c r="A904" s="34">
        <v>44986</v>
      </c>
      <c r="B904" s="66">
        <v>301.83600000000001</v>
      </c>
    </row>
    <row r="905" spans="1:2">
      <c r="A905" s="34">
        <v>45017</v>
      </c>
      <c r="B905" s="66">
        <v>303.363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J4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8" sqref="A28"/>
      <selection pane="bottomRight" activeCell="C48" sqref="C48"/>
    </sheetView>
  </sheetViews>
  <sheetFormatPr defaultColWidth="7" defaultRowHeight="12.75"/>
  <cols>
    <col min="1" max="1" width="7" style="32"/>
    <col min="2" max="7" width="13.42578125" style="32" customWidth="1"/>
    <col min="8" max="9" width="13.42578125" style="1" customWidth="1"/>
    <col min="10" max="10" width="13.5703125" style="1" customWidth="1"/>
    <col min="11" max="1024" width="7" style="1"/>
  </cols>
  <sheetData>
    <row r="1" spans="1:10" ht="51" customHeight="1">
      <c r="A1" s="2" t="s">
        <v>70</v>
      </c>
      <c r="B1" s="2" t="s">
        <v>71</v>
      </c>
      <c r="C1" s="2" t="s">
        <v>99</v>
      </c>
      <c r="D1" s="2" t="s">
        <v>100</v>
      </c>
      <c r="E1" s="2" t="s">
        <v>101</v>
      </c>
      <c r="F1" s="2" t="s">
        <v>102</v>
      </c>
      <c r="G1" s="2" t="s">
        <v>103</v>
      </c>
      <c r="H1" s="2" t="s">
        <v>104</v>
      </c>
      <c r="I1" s="2" t="s">
        <v>105</v>
      </c>
      <c r="J1" s="2" t="s">
        <v>140</v>
      </c>
    </row>
    <row r="2" spans="1:10">
      <c r="A2" s="34">
        <v>28095</v>
      </c>
      <c r="B2" s="32">
        <f>IPCA!B349</f>
        <v>2750000000000</v>
      </c>
      <c r="C2" s="40">
        <f>GEOMEAN(IPCA!D338:D349)</f>
        <v>1.9316721535531556E-9</v>
      </c>
      <c r="D2" s="40">
        <f>GEOMEAN(CPI!B338:B349)</f>
        <v>56.901455099439403</v>
      </c>
      <c r="E2" s="3">
        <f t="shared" ref="E2:E29" si="0">E3/(C3/C2)</f>
        <v>7.7980262962441763E-11</v>
      </c>
      <c r="F2" s="3">
        <f t="shared" ref="F2:F29" si="1">F3/(D3/D2)</f>
        <v>29.139062087072219</v>
      </c>
      <c r="G2" s="1">
        <f t="shared" ref="G2:G45" si="2">E2/F2</f>
        <v>2.6761418308325832E-12</v>
      </c>
      <c r="H2" s="1">
        <f t="shared" ref="H2:H30" si="3">$H$31*(G2/$G$31)*B2</f>
        <v>11.56394504361981</v>
      </c>
      <c r="I2" s="1">
        <f t="shared" ref="I2:I34" si="4">$I$37*(G2/$G$37)*B2</f>
        <v>10.489097552548873</v>
      </c>
      <c r="J2" s="1">
        <f t="shared" ref="J2:J38" si="5">$J$43*(G2/$G$43)*B2</f>
        <v>10.985044764070594</v>
      </c>
    </row>
    <row r="3" spans="1:10">
      <c r="A3" s="34">
        <v>28460</v>
      </c>
      <c r="B3" s="32">
        <f>IPCA!B361</f>
        <v>2750000000000</v>
      </c>
      <c r="C3" s="40">
        <f>GEOMEAN(IPCA!D350:D361)</f>
        <v>2.7653052911734125E-9</v>
      </c>
      <c r="D3" s="40">
        <f>GEOMEAN(CPI!B350:B361)</f>
        <v>60.598356582266369</v>
      </c>
      <c r="E3" s="3">
        <f t="shared" si="0"/>
        <v>1.1163345362746119E-10</v>
      </c>
      <c r="F3" s="3">
        <f t="shared" si="1"/>
        <v>31.032234092069778</v>
      </c>
      <c r="G3" s="1">
        <f t="shared" si="2"/>
        <v>3.5973386027011471E-12</v>
      </c>
      <c r="H3" s="1">
        <f t="shared" si="3"/>
        <v>15.544552020991357</v>
      </c>
      <c r="I3" s="1">
        <f t="shared" si="4"/>
        <v>14.099714409210891</v>
      </c>
      <c r="J3" s="1">
        <f t="shared" si="5"/>
        <v>14.7663793924917</v>
      </c>
    </row>
    <row r="4" spans="1:10">
      <c r="A4" s="34">
        <v>28825</v>
      </c>
      <c r="B4" s="32">
        <f>IPCA!B373</f>
        <v>2750000000000</v>
      </c>
      <c r="C4" s="40">
        <f>GEOMEAN(IPCA!D362:D373)</f>
        <v>3.9149135597192783E-9</v>
      </c>
      <c r="D4" s="40">
        <f>GEOMEAN(CPI!B362:B373)</f>
        <v>65.210747289913286</v>
      </c>
      <c r="E4" s="3">
        <f t="shared" si="0"/>
        <v>1.5804234082920812E-10</v>
      </c>
      <c r="F4" s="3">
        <f t="shared" si="1"/>
        <v>33.394225344579638</v>
      </c>
      <c r="G4" s="1">
        <f t="shared" si="2"/>
        <v>4.7326248535021236E-12</v>
      </c>
      <c r="H4" s="1">
        <f t="shared" si="3"/>
        <v>20.45026653200263</v>
      </c>
      <c r="I4" s="1">
        <f t="shared" si="4"/>
        <v>18.549451750304705</v>
      </c>
      <c r="J4" s="1">
        <f t="shared" si="5"/>
        <v>19.426509936171687</v>
      </c>
    </row>
    <row r="5" spans="1:10">
      <c r="A5" s="34">
        <v>29190</v>
      </c>
      <c r="B5" s="32">
        <f>IPCA!B385</f>
        <v>2750000000000</v>
      </c>
      <c r="C5" s="40">
        <f>GEOMEAN(IPCA!D374:D385)</f>
        <v>5.8761047932216944E-9</v>
      </c>
      <c r="D5" s="40">
        <f>GEOMEAN(CPI!B374:B385)</f>
        <v>72.52664089484675</v>
      </c>
      <c r="E5" s="3">
        <f t="shared" si="0"/>
        <v>2.3721426854315466E-10</v>
      </c>
      <c r="F5" s="3">
        <f t="shared" si="1"/>
        <v>37.140672207916019</v>
      </c>
      <c r="G5" s="1">
        <f t="shared" si="2"/>
        <v>6.3869137105331051E-12</v>
      </c>
      <c r="H5" s="1">
        <f t="shared" si="3"/>
        <v>27.598656504677308</v>
      </c>
      <c r="I5" s="1">
        <f t="shared" si="4"/>
        <v>25.033411980504503</v>
      </c>
      <c r="J5" s="1">
        <f t="shared" si="5"/>
        <v>26.21704582549517</v>
      </c>
    </row>
    <row r="6" spans="1:10">
      <c r="A6" s="34">
        <v>29556</v>
      </c>
      <c r="B6" s="32">
        <f>IPCA!B397</f>
        <v>2750000000000</v>
      </c>
      <c r="C6" s="40">
        <f>GEOMEAN(IPCA!D386:D397)</f>
        <v>1.091640799083687E-8</v>
      </c>
      <c r="D6" s="40">
        <f>GEOMEAN(CPI!B386:B397)</f>
        <v>82.370106153438712</v>
      </c>
      <c r="E6" s="3">
        <f t="shared" si="0"/>
        <v>4.4068780727874925E-10</v>
      </c>
      <c r="F6" s="3">
        <f t="shared" si="1"/>
        <v>42.181480827322929</v>
      </c>
      <c r="G6" s="1">
        <f t="shared" si="2"/>
        <v>1.0447423813373927E-11</v>
      </c>
      <c r="H6" s="1">
        <f t="shared" si="3"/>
        <v>45.144630764085605</v>
      </c>
      <c r="I6" s="1">
        <f t="shared" si="4"/>
        <v>40.948520100374587</v>
      </c>
      <c r="J6" s="1">
        <f t="shared" si="5"/>
        <v>42.884654668480202</v>
      </c>
    </row>
    <row r="7" spans="1:10">
      <c r="A7" s="34">
        <v>29921</v>
      </c>
      <c r="B7" s="32">
        <f>IPCA!B409</f>
        <v>2750000000000</v>
      </c>
      <c r="C7" s="40">
        <f>GEOMEAN(IPCA!D398:D409)</f>
        <v>2.2047737536635691E-8</v>
      </c>
      <c r="D7" s="40">
        <f>GEOMEAN(CPI!B398:B409)</f>
        <v>90.894670656067845</v>
      </c>
      <c r="E7" s="3">
        <f t="shared" si="0"/>
        <v>8.9005184843155525E-10</v>
      </c>
      <c r="F7" s="3">
        <f t="shared" si="1"/>
        <v>46.546884381120798</v>
      </c>
      <c r="G7" s="1">
        <f t="shared" si="2"/>
        <v>1.912162028169078E-11</v>
      </c>
      <c r="H7" s="1">
        <f t="shared" si="3"/>
        <v>82.626923406987117</v>
      </c>
      <c r="I7" s="1">
        <f t="shared" si="4"/>
        <v>74.946902360198195</v>
      </c>
      <c r="J7" s="1">
        <f t="shared" si="5"/>
        <v>78.490553951911977</v>
      </c>
    </row>
    <row r="8" spans="1:10">
      <c r="A8" s="34">
        <v>30286</v>
      </c>
      <c r="B8" s="32">
        <f>IPCA!B421</f>
        <v>2750000000000</v>
      </c>
      <c r="C8" s="40">
        <f>GEOMEAN(IPCA!D410:D421)</f>
        <v>4.4107969742559447E-8</v>
      </c>
      <c r="D8" s="40">
        <f>GEOMEAN(CPI!B410:B421)</f>
        <v>96.488512706115998</v>
      </c>
      <c r="E8" s="3">
        <f t="shared" si="0"/>
        <v>1.780608097982586E-9</v>
      </c>
      <c r="F8" s="3">
        <f t="shared" si="1"/>
        <v>49.411473880928412</v>
      </c>
      <c r="G8" s="1">
        <f t="shared" si="2"/>
        <v>3.6036328369266802E-11</v>
      </c>
      <c r="H8" s="1">
        <f t="shared" si="3"/>
        <v>155.71750197798411</v>
      </c>
      <c r="I8" s="1">
        <f t="shared" si="4"/>
        <v>141.24384565347449</v>
      </c>
      <c r="J8" s="1">
        <f t="shared" si="5"/>
        <v>147.92216006951523</v>
      </c>
    </row>
    <row r="9" spans="1:10">
      <c r="A9" s="34">
        <v>30651</v>
      </c>
      <c r="B9" s="32">
        <f>IPCA!B433</f>
        <v>2750000000000</v>
      </c>
      <c r="C9" s="40">
        <f>GEOMEAN(IPCA!D422:D433)</f>
        <v>1.0157184022543264E-7</v>
      </c>
      <c r="D9" s="40">
        <f>GEOMEAN(CPI!B422:B433)</f>
        <v>99.591932561324086</v>
      </c>
      <c r="E9" s="3">
        <f t="shared" si="0"/>
        <v>4.1003846308955959E-9</v>
      </c>
      <c r="F9" s="3">
        <f t="shared" si="1"/>
        <v>51.000725749533999</v>
      </c>
      <c r="G9" s="1">
        <f t="shared" si="2"/>
        <v>8.0398554542786322E-11</v>
      </c>
      <c r="H9" s="1">
        <f t="shared" si="3"/>
        <v>347.41225431613287</v>
      </c>
      <c r="I9" s="1">
        <f t="shared" si="4"/>
        <v>315.12092220495015</v>
      </c>
      <c r="J9" s="1">
        <f t="shared" si="5"/>
        <v>330.02052075256023</v>
      </c>
    </row>
    <row r="10" spans="1:10">
      <c r="A10" s="34">
        <v>31017</v>
      </c>
      <c r="B10" s="32">
        <f>IPCA!B445</f>
        <v>2750000000000</v>
      </c>
      <c r="C10" s="40">
        <f>GEOMEAN(IPCA!D434:D445)</f>
        <v>2.9270978113272575E-7</v>
      </c>
      <c r="D10" s="40">
        <f>GEOMEAN(CPI!B434:B445)</f>
        <v>103.87676303685494</v>
      </c>
      <c r="E10" s="3">
        <f t="shared" si="0"/>
        <v>1.1816490527351082E-8</v>
      </c>
      <c r="F10" s="3">
        <f t="shared" si="1"/>
        <v>53.194974403472244</v>
      </c>
      <c r="G10" s="1">
        <f t="shared" si="2"/>
        <v>2.2213546786817842E-10</v>
      </c>
      <c r="H10" s="1">
        <f t="shared" si="3"/>
        <v>959.87526261536505</v>
      </c>
      <c r="I10" s="1">
        <f t="shared" si="4"/>
        <v>870.65661674049443</v>
      </c>
      <c r="J10" s="1">
        <f t="shared" si="5"/>
        <v>911.82314408968989</v>
      </c>
    </row>
    <row r="11" spans="1:10">
      <c r="A11" s="34">
        <v>31382</v>
      </c>
      <c r="B11" s="32">
        <f>IPCA!B457</f>
        <v>2750000000000</v>
      </c>
      <c r="C11" s="40">
        <f>GEOMEAN(IPCA!D446:D457)</f>
        <v>9.5005902712718119E-7</v>
      </c>
      <c r="D11" s="40">
        <f>GEOMEAN(CPI!B446:B457)</f>
        <v>107.56056355912023</v>
      </c>
      <c r="E11" s="3">
        <f t="shared" si="0"/>
        <v>3.8353222946732554E-8</v>
      </c>
      <c r="F11" s="3">
        <f t="shared" si="1"/>
        <v>55.081437446413567</v>
      </c>
      <c r="G11" s="1">
        <f t="shared" si="2"/>
        <v>6.9630032774734326E-10</v>
      </c>
      <c r="H11" s="1">
        <f t="shared" si="3"/>
        <v>3008.8011895167983</v>
      </c>
      <c r="I11" s="1">
        <f t="shared" si="4"/>
        <v>2729.1386351303372</v>
      </c>
      <c r="J11" s="1">
        <f t="shared" si="5"/>
        <v>2858.1782106675269</v>
      </c>
    </row>
    <row r="12" spans="1:10">
      <c r="A12" s="34">
        <v>31747</v>
      </c>
      <c r="B12" s="32">
        <f>IPCA!B469</f>
        <v>2750000000</v>
      </c>
      <c r="C12" s="40">
        <f>GEOMEAN(IPCA!D458:D469)</f>
        <v>2.474793949491033E-6</v>
      </c>
      <c r="D12" s="40">
        <f>GEOMEAN(CPI!B458:B469)</f>
        <v>109.60660351639206</v>
      </c>
      <c r="E12" s="3">
        <f t="shared" si="0"/>
        <v>9.9905712573528598E-8</v>
      </c>
      <c r="F12" s="3">
        <f t="shared" si="1"/>
        <v>56.129208285373394</v>
      </c>
      <c r="G12" s="1">
        <f t="shared" si="2"/>
        <v>1.7799237798898875E-9</v>
      </c>
      <c r="H12" s="1">
        <f t="shared" si="3"/>
        <v>7.6912742573419877</v>
      </c>
      <c r="I12" s="1">
        <f t="shared" si="4"/>
        <v>6.9763844159030013</v>
      </c>
      <c r="J12" s="1">
        <f t="shared" si="5"/>
        <v>7.3062429552327188</v>
      </c>
    </row>
    <row r="13" spans="1:10">
      <c r="A13" s="34">
        <v>32112</v>
      </c>
      <c r="B13" s="32">
        <f>IPCA!B481</f>
        <v>2750000000</v>
      </c>
      <c r="C13" s="40">
        <f>GEOMEAN(IPCA!D470:D481)</f>
        <v>7.4654470747812778E-6</v>
      </c>
      <c r="D13" s="40">
        <f>GEOMEAN(CPI!B470:B481)</f>
        <v>113.61578384650795</v>
      </c>
      <c r="E13" s="3">
        <f t="shared" si="0"/>
        <v>3.0137491237982782E-7</v>
      </c>
      <c r="F13" s="3">
        <f t="shared" si="1"/>
        <v>58.182297338251878</v>
      </c>
      <c r="G13" s="1">
        <f t="shared" si="2"/>
        <v>5.179838647960868E-9</v>
      </c>
      <c r="H13" s="1">
        <f t="shared" si="3"/>
        <v>22.38273351947192</v>
      </c>
      <c r="I13" s="1">
        <f t="shared" si="4"/>
        <v>20.302299474172884</v>
      </c>
      <c r="J13" s="1">
        <f t="shared" si="5"/>
        <v>21.262236090383318</v>
      </c>
    </row>
    <row r="14" spans="1:10">
      <c r="A14" s="34">
        <v>32478</v>
      </c>
      <c r="B14" s="32">
        <f>IPCA!B493</f>
        <v>2750000000</v>
      </c>
      <c r="C14" s="40">
        <f>GEOMEAN(IPCA!D482:D493)</f>
        <v>4.682351612807912E-5</v>
      </c>
      <c r="D14" s="40">
        <f>GEOMEAN(CPI!B482:B493)</f>
        <v>118.24681257362299</v>
      </c>
      <c r="E14" s="3">
        <f t="shared" si="0"/>
        <v>1.8902328191548711E-6</v>
      </c>
      <c r="F14" s="3">
        <f t="shared" si="1"/>
        <v>60.55383306384266</v>
      </c>
      <c r="G14" s="1">
        <f t="shared" si="2"/>
        <v>3.1215741820372876E-8</v>
      </c>
      <c r="H14" s="1">
        <f t="shared" si="3"/>
        <v>134.88714190993076</v>
      </c>
      <c r="I14" s="1">
        <f t="shared" si="4"/>
        <v>122.34962936445129</v>
      </c>
      <c r="J14" s="1">
        <f t="shared" si="5"/>
        <v>128.1345843817941</v>
      </c>
    </row>
    <row r="15" spans="1:10">
      <c r="A15" s="34">
        <v>32843</v>
      </c>
      <c r="B15" s="32">
        <f>IPCA!B505</f>
        <v>2750000</v>
      </c>
      <c r="C15" s="40">
        <f>GEOMEAN(IPCA!D494:D505)</f>
        <v>6.104145496970485E-4</v>
      </c>
      <c r="D15" s="40">
        <f>GEOMEAN(CPI!B494:B505)</f>
        <v>123.9565448224136</v>
      </c>
      <c r="E15" s="3">
        <f t="shared" si="0"/>
        <v>2.4642011334024467E-5</v>
      </c>
      <c r="F15" s="3">
        <f t="shared" si="1"/>
        <v>63.477769581938965</v>
      </c>
      <c r="G15" s="1">
        <f t="shared" si="2"/>
        <v>3.8819907341287151E-7</v>
      </c>
      <c r="H15" s="1">
        <f t="shared" si="3"/>
        <v>1.6774569640555845</v>
      </c>
      <c r="I15" s="1">
        <f t="shared" si="4"/>
        <v>1.521540414608699</v>
      </c>
      <c r="J15" s="1">
        <f t="shared" si="5"/>
        <v>1.5934821352440856</v>
      </c>
    </row>
    <row r="16" spans="1:10">
      <c r="A16" s="34">
        <v>33208</v>
      </c>
      <c r="B16" s="32">
        <f>IPCA!B517</f>
        <v>2750000</v>
      </c>
      <c r="C16" s="40">
        <f>GEOMEAN(IPCA!D506:D517)</f>
        <v>2.3510657274785889E-2</v>
      </c>
      <c r="D16" s="40">
        <f>GEOMEAN(CPI!B506:B517)</f>
        <v>130.63915678285605</v>
      </c>
      <c r="E16" s="3">
        <f t="shared" si="0"/>
        <v>9.4910890201285768E-4</v>
      </c>
      <c r="F16" s="3">
        <f t="shared" si="1"/>
        <v>66.899914841297402</v>
      </c>
      <c r="G16" s="1">
        <f t="shared" si="2"/>
        <v>1.4186997162318831E-5</v>
      </c>
      <c r="H16" s="1">
        <f t="shared" si="3"/>
        <v>61.303796991957128</v>
      </c>
      <c r="I16" s="1">
        <f t="shared" si="4"/>
        <v>55.605721452737761</v>
      </c>
      <c r="J16" s="1">
        <f t="shared" si="5"/>
        <v>58.234880192179304</v>
      </c>
    </row>
    <row r="17" spans="1:10">
      <c r="A17" s="34">
        <v>33573</v>
      </c>
      <c r="B17" s="32">
        <f>IPCA!B529</f>
        <v>2750000</v>
      </c>
      <c r="C17" s="40">
        <f>GEOMEAN(IPCA!D518:D529)</f>
        <v>0.13264096608695639</v>
      </c>
      <c r="D17" s="40">
        <f>GEOMEAN(CPI!B518:B529)</f>
        <v>136.18695577122563</v>
      </c>
      <c r="E17" s="3">
        <f t="shared" si="0"/>
        <v>5.3546236591066271E-3</v>
      </c>
      <c r="F17" s="3">
        <f t="shared" si="1"/>
        <v>69.740925829262281</v>
      </c>
      <c r="G17" s="1">
        <f t="shared" si="2"/>
        <v>7.6778786565232329E-5</v>
      </c>
      <c r="H17" s="1">
        <f t="shared" si="3"/>
        <v>331.77078214869306</v>
      </c>
      <c r="I17" s="1">
        <f t="shared" si="4"/>
        <v>300.93329619921485</v>
      </c>
      <c r="J17" s="1">
        <f t="shared" si="5"/>
        <v>315.16207311318044</v>
      </c>
    </row>
    <row r="18" spans="1:10">
      <c r="A18" s="34">
        <v>33939</v>
      </c>
      <c r="B18" s="32">
        <f>IPCA!B541</f>
        <v>2750000</v>
      </c>
      <c r="C18" s="40">
        <f>GEOMEAN(IPCA!D530:D541)</f>
        <v>1.2250357772765721</v>
      </c>
      <c r="D18" s="40">
        <f>GEOMEAN(CPI!B530:B541)</f>
        <v>140.31106634186997</v>
      </c>
      <c r="E18" s="3">
        <f t="shared" si="0"/>
        <v>4.9453843331907596E-2</v>
      </c>
      <c r="F18" s="3">
        <f t="shared" si="1"/>
        <v>71.852870308747853</v>
      </c>
      <c r="G18" s="1">
        <f t="shared" si="2"/>
        <v>6.882653834064963E-4</v>
      </c>
      <c r="H18" s="1">
        <f t="shared" si="3"/>
        <v>2974.0811856232867</v>
      </c>
      <c r="I18" s="1">
        <f t="shared" si="4"/>
        <v>2697.6457919448831</v>
      </c>
      <c r="J18" s="1">
        <f t="shared" si="5"/>
        <v>2825.1963177633088</v>
      </c>
    </row>
    <row r="19" spans="1:10">
      <c r="A19" s="34">
        <v>34304</v>
      </c>
      <c r="B19" s="32">
        <f>IPCA!B553</f>
        <v>2750</v>
      </c>
      <c r="C19" s="40">
        <f>GEOMEAN(IPCA!D542:D553)</f>
        <v>20.707091164555031</v>
      </c>
      <c r="D19" s="40">
        <f>GEOMEAN(CPI!B542:B553)</f>
        <v>144.45487163126597</v>
      </c>
      <c r="E19" s="3">
        <f t="shared" si="0"/>
        <v>0.83593088569872631</v>
      </c>
      <c r="F19" s="3">
        <f t="shared" si="1"/>
        <v>73.974900393803409</v>
      </c>
      <c r="G19" s="1">
        <f t="shared" si="2"/>
        <v>1.1300196164491882E-2</v>
      </c>
      <c r="H19" s="1">
        <f t="shared" si="3"/>
        <v>48.829567223517749</v>
      </c>
      <c r="I19" s="1">
        <f t="shared" si="4"/>
        <v>44.29094847167277</v>
      </c>
      <c r="J19" s="1">
        <f t="shared" si="5"/>
        <v>46.38512028007974</v>
      </c>
    </row>
    <row r="20" spans="1:10">
      <c r="A20" s="34">
        <v>34669</v>
      </c>
      <c r="B20" s="32">
        <f>IPCA!B565</f>
        <v>1</v>
      </c>
      <c r="C20" s="40">
        <f>GEOMEAN(IPCA!D554:D565)</f>
        <v>573.8417944402139</v>
      </c>
      <c r="D20" s="40">
        <f>GEOMEAN(CPI!B554:B565)</f>
        <v>148.22029489435164</v>
      </c>
      <c r="E20" s="3">
        <f t="shared" si="0"/>
        <v>23.165594610336107</v>
      </c>
      <c r="F20" s="3">
        <f t="shared" si="1"/>
        <v>75.903162194058154</v>
      </c>
      <c r="G20" s="1">
        <f t="shared" si="2"/>
        <v>0.30519933479332112</v>
      </c>
      <c r="H20" s="1">
        <f t="shared" si="3"/>
        <v>0.47956533329737938</v>
      </c>
      <c r="I20" s="1">
        <f t="shared" si="4"/>
        <v>0.43499061477744999</v>
      </c>
      <c r="J20" s="1">
        <f t="shared" si="5"/>
        <v>0.45555791156882863</v>
      </c>
    </row>
    <row r="21" spans="1:10">
      <c r="A21" s="34">
        <v>35034</v>
      </c>
      <c r="B21" s="32">
        <f>IPCA!B577</f>
        <v>1</v>
      </c>
      <c r="C21" s="40">
        <f>GEOMEAN(IPCA!D566:D577)</f>
        <v>1139.0368381293997</v>
      </c>
      <c r="D21" s="40">
        <f>GEOMEAN(CPI!B566:B577)</f>
        <v>152.37971614996027</v>
      </c>
      <c r="E21" s="3">
        <f t="shared" si="0"/>
        <v>45.982125899499628</v>
      </c>
      <c r="F21" s="3">
        <f t="shared" si="1"/>
        <v>78.033189167914259</v>
      </c>
      <c r="G21" s="1">
        <f t="shared" si="2"/>
        <v>0.5892637016353881</v>
      </c>
      <c r="H21" s="1">
        <f t="shared" si="3"/>
        <v>0.9259209023708741</v>
      </c>
      <c r="I21" s="1">
        <f>$I$37*(G21/$G$37)*B21</f>
        <v>0.83985825203057651</v>
      </c>
      <c r="J21" s="1">
        <f>$J$43*(G21/$G$43)*B21</f>
        <v>0.87956856610491307</v>
      </c>
    </row>
    <row r="22" spans="1:10">
      <c r="A22" s="34">
        <v>35400</v>
      </c>
      <c r="B22" s="32">
        <f>IPCA!B589</f>
        <v>1</v>
      </c>
      <c r="C22" s="40">
        <f>GEOMEAN(IPCA!D578:D589)</f>
        <v>1320.5288584446914</v>
      </c>
      <c r="D22" s="40">
        <f>GEOMEAN(CPI!B578:B589)</f>
        <v>156.84444535588827</v>
      </c>
      <c r="E22" s="3">
        <f t="shared" si="0"/>
        <v>53.308832682396677</v>
      </c>
      <c r="F22" s="3">
        <f t="shared" si="1"/>
        <v>80.319563414515585</v>
      </c>
      <c r="G22" s="1">
        <f t="shared" si="2"/>
        <v>0.66370919382714855</v>
      </c>
      <c r="H22" s="1">
        <f t="shared" si="3"/>
        <v>1.0428984747486312</v>
      </c>
      <c r="I22" s="1">
        <f t="shared" si="4"/>
        <v>0.94596297351639913</v>
      </c>
      <c r="J22" s="1">
        <f t="shared" si="5"/>
        <v>0.99069014823928558</v>
      </c>
    </row>
    <row r="23" spans="1:10">
      <c r="A23" s="34">
        <v>35765</v>
      </c>
      <c r="B23" s="32">
        <f>IPCA!B601</f>
        <v>1</v>
      </c>
      <c r="C23" s="40">
        <f>GEOMEAN(IPCA!D590:D601)</f>
        <v>1412.3836947714688</v>
      </c>
      <c r="D23" s="40">
        <f>GEOMEAN(CPI!B590:B601)</f>
        <v>160.51491705856557</v>
      </c>
      <c r="E23" s="3">
        <f t="shared" si="0"/>
        <v>57.016948616023726</v>
      </c>
      <c r="F23" s="3">
        <f t="shared" si="1"/>
        <v>82.199200809486342</v>
      </c>
      <c r="G23" s="1">
        <f t="shared" si="2"/>
        <v>0.69364358843551654</v>
      </c>
      <c r="H23" s="1">
        <f t="shared" si="3"/>
        <v>1.0899349400710041</v>
      </c>
      <c r="I23" s="1">
        <f t="shared" si="4"/>
        <v>0.98862748562125902</v>
      </c>
      <c r="J23" s="1">
        <f t="shared" si="5"/>
        <v>1.0353719307244935</v>
      </c>
    </row>
    <row r="24" spans="1:10">
      <c r="A24" s="34">
        <v>36130</v>
      </c>
      <c r="B24" s="32">
        <f>IPCA!B613</f>
        <v>1</v>
      </c>
      <c r="C24" s="40">
        <f>GEOMEAN(IPCA!D602:D613)</f>
        <v>1457.6017780176046</v>
      </c>
      <c r="D24" s="40">
        <f>GEOMEAN(CPI!B602:B613)</f>
        <v>163.00642212871722</v>
      </c>
      <c r="E24" s="3">
        <f t="shared" si="0"/>
        <v>58.842371224982102</v>
      </c>
      <c r="F24" s="3">
        <f t="shared" si="1"/>
        <v>83.475092977841783</v>
      </c>
      <c r="G24" s="1">
        <f t="shared" si="2"/>
        <v>0.70490932236040316</v>
      </c>
      <c r="H24" s="1">
        <f t="shared" si="3"/>
        <v>1.1076369951825804</v>
      </c>
      <c r="I24" s="1">
        <f t="shared" si="4"/>
        <v>1.0046841671642388</v>
      </c>
      <c r="J24" s="1">
        <f t="shared" si="5"/>
        <v>1.052187806888139</v>
      </c>
    </row>
    <row r="25" spans="1:10">
      <c r="A25" s="34">
        <v>36495</v>
      </c>
      <c r="B25" s="32">
        <f>IPCA!B625</f>
        <v>1</v>
      </c>
      <c r="C25" s="40">
        <f>GEOMEAN(IPCA!D614:D625)</f>
        <v>1528.0216829109006</v>
      </c>
      <c r="D25" s="40">
        <f>GEOMEAN(CPI!B614:B625)</f>
        <v>166.56923319564615</v>
      </c>
      <c r="E25" s="3">
        <f t="shared" si="0"/>
        <v>61.685173866863352</v>
      </c>
      <c r="F25" s="3">
        <f t="shared" si="1"/>
        <v>85.299597688702391</v>
      </c>
      <c r="G25" s="1">
        <f t="shared" si="2"/>
        <v>0.72315902464137083</v>
      </c>
      <c r="H25" s="1">
        <f t="shared" si="3"/>
        <v>1.1363130883427341</v>
      </c>
      <c r="I25" s="1">
        <f t="shared" si="4"/>
        <v>1.0306948700384091</v>
      </c>
      <c r="J25" s="1">
        <f t="shared" si="5"/>
        <v>1.0794283520338239</v>
      </c>
    </row>
    <row r="26" spans="1:10">
      <c r="A26" s="34">
        <v>36861</v>
      </c>
      <c r="B26" s="32">
        <f>IPCA!B637</f>
        <v>1</v>
      </c>
      <c r="C26" s="40">
        <f>GEOMEAN(IPCA!D626:D637)</f>
        <v>1635.8002579595382</v>
      </c>
      <c r="D26" s="40">
        <f>GEOMEAN(CPI!B626:B637)</f>
        <v>172.19205139097508</v>
      </c>
      <c r="E26" s="3">
        <f t="shared" si="0"/>
        <v>66.03612007093345</v>
      </c>
      <c r="F26" s="3">
        <f t="shared" si="1"/>
        <v>88.179025784375511</v>
      </c>
      <c r="G26" s="1">
        <f t="shared" si="2"/>
        <v>0.74888693182448862</v>
      </c>
      <c r="H26" s="1">
        <f t="shared" si="3"/>
        <v>1.1767398225349017</v>
      </c>
      <c r="I26" s="1">
        <f t="shared" si="4"/>
        <v>1.0673640134036799</v>
      </c>
      <c r="J26" s="1">
        <f t="shared" si="5"/>
        <v>1.1178312917824145</v>
      </c>
    </row>
    <row r="27" spans="1:10">
      <c r="A27" s="34">
        <v>37226</v>
      </c>
      <c r="B27" s="32">
        <f>IPCA!B649</f>
        <v>1</v>
      </c>
      <c r="C27" s="40">
        <f>GEOMEAN(IPCA!D638:D649)</f>
        <v>1747.5765170898653</v>
      </c>
      <c r="D27" s="40">
        <f>GEOMEAN(CPI!B638:B649)</f>
        <v>177.06429159584917</v>
      </c>
      <c r="E27" s="3">
        <f t="shared" si="0"/>
        <v>70.548450004306432</v>
      </c>
      <c r="F27" s="3">
        <f t="shared" si="1"/>
        <v>90.674085174066832</v>
      </c>
      <c r="G27" s="1">
        <f t="shared" si="2"/>
        <v>0.77804424349994528</v>
      </c>
      <c r="H27" s="1">
        <f t="shared" si="3"/>
        <v>1.2225552431391602</v>
      </c>
      <c r="I27" s="1">
        <f t="shared" si="4"/>
        <v>1.1089209746583746</v>
      </c>
      <c r="J27" s="1">
        <f t="shared" si="5"/>
        <v>1.1613531560185457</v>
      </c>
    </row>
    <row r="28" spans="1:10">
      <c r="A28" s="34">
        <v>37591</v>
      </c>
      <c r="B28" s="32">
        <f>IPCA!B661</f>
        <v>1</v>
      </c>
      <c r="C28" s="40">
        <f>GEOMEAN(IPCA!D650:D661)</f>
        <v>1894.6345046517333</v>
      </c>
      <c r="D28" s="40">
        <f>GEOMEAN(CPI!B650:B661)</f>
        <v>179.87028197237368</v>
      </c>
      <c r="E28" s="3">
        <f t="shared" si="0"/>
        <v>76.485078805269467</v>
      </c>
      <c r="F28" s="3">
        <f t="shared" si="1"/>
        <v>92.111024311289015</v>
      </c>
      <c r="G28" s="1">
        <f t="shared" si="2"/>
        <v>0.83035748844555568</v>
      </c>
      <c r="H28" s="1">
        <f t="shared" si="3"/>
        <v>1.3047560079776492</v>
      </c>
      <c r="I28" s="1">
        <f t="shared" si="4"/>
        <v>1.1834813291077197</v>
      </c>
      <c r="J28" s="1">
        <f t="shared" si="5"/>
        <v>1.2394388852385965</v>
      </c>
    </row>
    <row r="29" spans="1:10">
      <c r="A29" s="34">
        <v>37956</v>
      </c>
      <c r="B29" s="32">
        <f>IPCA!B673</f>
        <v>1</v>
      </c>
      <c r="C29" s="40">
        <f>GEOMEAN(IPCA!D662:D673)</f>
        <v>2174.3042019677378</v>
      </c>
      <c r="D29" s="40">
        <f>GEOMEAN(CPI!B662:B673)</f>
        <v>183.9561405229895</v>
      </c>
      <c r="E29" s="3">
        <f t="shared" si="0"/>
        <v>87.775150207506712</v>
      </c>
      <c r="F29" s="3">
        <f t="shared" si="1"/>
        <v>94.203380047663885</v>
      </c>
      <c r="G29" s="1">
        <f t="shared" si="2"/>
        <v>0.93176221663272918</v>
      </c>
      <c r="H29" s="1">
        <f t="shared" si="3"/>
        <v>1.4640951241783582</v>
      </c>
      <c r="I29" s="1">
        <f t="shared" si="4"/>
        <v>1.3280101665815951</v>
      </c>
      <c r="J29" s="1">
        <f t="shared" si="5"/>
        <v>1.3908013586444998</v>
      </c>
    </row>
    <row r="30" spans="1:10">
      <c r="A30" s="34">
        <v>38322</v>
      </c>
      <c r="B30" s="32">
        <f>IPCA!B685</f>
        <v>1</v>
      </c>
      <c r="C30" s="40">
        <f>GEOMEAN(IPCA!D674:D685)</f>
        <v>2317.6574980858009</v>
      </c>
      <c r="D30" s="40">
        <f>GEOMEAN(CPI!B674:B685)</f>
        <v>188.87519802535761</v>
      </c>
      <c r="E30" s="41">
        <f>E$31/(C31/C30)</f>
        <v>93.562223188424809</v>
      </c>
      <c r="F30" s="41">
        <f>F$31/(D31/D30)</f>
        <v>96.722414433004147</v>
      </c>
      <c r="G30" s="1">
        <f t="shared" si="2"/>
        <v>0.96732720886772028</v>
      </c>
      <c r="H30" s="1">
        <f t="shared" si="3"/>
        <v>1.5199790512073676</v>
      </c>
      <c r="I30" s="1">
        <f t="shared" si="4"/>
        <v>1.3786997850479346</v>
      </c>
      <c r="J30" s="1">
        <f t="shared" si="5"/>
        <v>1.4438876918716215</v>
      </c>
    </row>
    <row r="31" spans="1:10">
      <c r="A31" s="42">
        <v>38687</v>
      </c>
      <c r="B31" s="32">
        <f>IPCA!B697</f>
        <v>1</v>
      </c>
      <c r="C31" s="40">
        <f>GEOMEAN(IPCA!D686:D697)</f>
        <v>2477.1295712140936</v>
      </c>
      <c r="D31" s="40">
        <f>GEOMEAN(CPI!B686:B697)</f>
        <v>195.27552029440304</v>
      </c>
      <c r="E31" s="41">
        <v>100</v>
      </c>
      <c r="F31" s="41">
        <v>100</v>
      </c>
      <c r="G31" s="1">
        <f t="shared" si="2"/>
        <v>1</v>
      </c>
      <c r="H31" s="43">
        <v>1.5713184093999999</v>
      </c>
      <c r="I31" s="1">
        <f t="shared" si="4"/>
        <v>1.4252672440194625</v>
      </c>
      <c r="J31" s="1">
        <f t="shared" si="5"/>
        <v>1.4926569609901976</v>
      </c>
    </row>
    <row r="32" spans="1:10">
      <c r="A32" s="34">
        <v>39052</v>
      </c>
      <c r="B32" s="32">
        <f>IPCA!B709</f>
        <v>1</v>
      </c>
      <c r="C32" s="40">
        <f>GEOMEAN(IPCA!D698:D709)</f>
        <v>2580.9805520816876</v>
      </c>
      <c r="D32" s="40">
        <f>GEOMEAN(CPI!B698:B709)</f>
        <v>201.58425327305793</v>
      </c>
      <c r="E32" s="41">
        <f>E$31*(C32/C31)</f>
        <v>104.19239195536689</v>
      </c>
      <c r="F32" s="41">
        <f>F$31*(D32/D31)</f>
        <v>103.23068296996145</v>
      </c>
      <c r="G32" s="1">
        <f t="shared" si="2"/>
        <v>1.0093161156909645</v>
      </c>
      <c r="H32" s="1">
        <f t="shared" ref="H32:H45" si="6">H$31*(G32/$G$31)*B32</f>
        <v>1.5859569934893125</v>
      </c>
      <c r="I32" s="1">
        <f t="shared" si="4"/>
        <v>1.43854519855529</v>
      </c>
      <c r="J32" s="1">
        <f t="shared" si="5"/>
        <v>1.5065627259257057</v>
      </c>
    </row>
    <row r="33" spans="1:10">
      <c r="A33" s="34">
        <v>39417</v>
      </c>
      <c r="B33" s="32">
        <f>IPCA!B721</f>
        <v>1</v>
      </c>
      <c r="C33" s="40">
        <f>GEOMEAN(IPCA!D710:D721)</f>
        <v>2674.8485314536806</v>
      </c>
      <c r="D33" s="40">
        <f>GEOMEAN(CPI!B710:B721)</f>
        <v>207.32922308145598</v>
      </c>
      <c r="E33" s="40">
        <f t="shared" ref="E33:E45" si="7">E32*(C33/C32)</f>
        <v>107.98177707525734</v>
      </c>
      <c r="F33" s="40">
        <f t="shared" ref="F33:F45" si="8">F32*(D33/D32)</f>
        <v>106.17266453515546</v>
      </c>
      <c r="G33" s="1">
        <f t="shared" si="2"/>
        <v>1.0170393438652268</v>
      </c>
      <c r="H33" s="1">
        <f t="shared" si="6"/>
        <v>1.5980926440995276</v>
      </c>
      <c r="I33" s="1">
        <f t="shared" si="4"/>
        <v>1.4495528626901542</v>
      </c>
      <c r="J33" s="1">
        <f t="shared" si="5"/>
        <v>1.5180908562213342</v>
      </c>
    </row>
    <row r="34" spans="1:10">
      <c r="A34" s="34">
        <v>39783</v>
      </c>
      <c r="B34" s="32">
        <f>IPCA!B733</f>
        <v>1</v>
      </c>
      <c r="C34" s="40">
        <f>GEOMEAN(IPCA!D722:D733)</f>
        <v>2826.5068831333829</v>
      </c>
      <c r="D34" s="40">
        <f>GEOMEAN(CPI!B722:B733)</f>
        <v>215.27690110393684</v>
      </c>
      <c r="E34" s="40">
        <f t="shared" si="7"/>
        <v>114.1041193799181</v>
      </c>
      <c r="F34" s="40">
        <f t="shared" si="8"/>
        <v>110.24264627710588</v>
      </c>
      <c r="G34" s="1">
        <f t="shared" si="2"/>
        <v>1.0350270356637306</v>
      </c>
      <c r="H34" s="1">
        <f t="shared" si="6"/>
        <v>1.62635703536513</v>
      </c>
      <c r="I34" s="1">
        <f t="shared" si="4"/>
        <v>1.4751901306060791</v>
      </c>
      <c r="J34" s="1">
        <f t="shared" si="5"/>
        <v>1.5449403095965168</v>
      </c>
    </row>
    <row r="35" spans="1:10">
      <c r="A35" s="34">
        <v>40148</v>
      </c>
      <c r="B35" s="32">
        <f>IPCA!B745</f>
        <v>1</v>
      </c>
      <c r="C35" s="40">
        <f>GEOMEAN(IPCA!D734:D745)</f>
        <v>2964.9160548984046</v>
      </c>
      <c r="D35" s="40">
        <f>GEOMEAN(CPI!B734:B745)</f>
        <v>214.52995803812553</v>
      </c>
      <c r="E35" s="40">
        <f t="shared" si="7"/>
        <v>119.6916014952434</v>
      </c>
      <c r="F35" s="40">
        <f t="shared" si="8"/>
        <v>109.86013900497817</v>
      </c>
      <c r="G35" s="1">
        <f t="shared" si="2"/>
        <v>1.0894907159167142</v>
      </c>
      <c r="H35" s="1">
        <f t="shared" si="6"/>
        <v>1.7119368187903186</v>
      </c>
      <c r="I35" s="1">
        <f>$I$37*(G35/$G$37)*B35</f>
        <v>1.5528154300594064</v>
      </c>
      <c r="J35" s="1">
        <f t="shared" si="5"/>
        <v>1.6262359010472773</v>
      </c>
    </row>
    <row r="36" spans="1:10">
      <c r="A36" s="34">
        <v>40513</v>
      </c>
      <c r="B36" s="32">
        <f>IPCA!B757</f>
        <v>1</v>
      </c>
      <c r="C36" s="40">
        <f>GEOMEAN(IPCA!D746:D757)</f>
        <v>3114.2186857449387</v>
      </c>
      <c r="D36" s="40">
        <f>GEOMEAN(CPI!B746:B757)</f>
        <v>218.05429996491446</v>
      </c>
      <c r="E36" s="40">
        <f t="shared" si="7"/>
        <v>125.71884498631995</v>
      </c>
      <c r="F36" s="40">
        <f t="shared" si="8"/>
        <v>111.66494378617938</v>
      </c>
      <c r="G36" s="1">
        <f t="shared" si="2"/>
        <v>1.125857773475009</v>
      </c>
      <c r="H36" s="1">
        <f t="shared" si="6"/>
        <v>1.7690810458273767</v>
      </c>
      <c r="I36" s="1">
        <f>$I$37*(G36/$G$37)*B36</f>
        <v>1.6046482059586145</v>
      </c>
      <c r="J36" s="1">
        <f t="shared" si="5"/>
        <v>1.6805194426623975</v>
      </c>
    </row>
    <row r="37" spans="1:10">
      <c r="A37" s="42">
        <v>40878</v>
      </c>
      <c r="B37" s="32">
        <f>IPCA!B769</f>
        <v>1</v>
      </c>
      <c r="C37" s="40">
        <f>GEOMEAN(IPCA!D758:D769)</f>
        <v>3320.7852637128963</v>
      </c>
      <c r="D37" s="40">
        <f>GEOMEAN(CPI!B758:B769)</f>
        <v>224.92964432951018</v>
      </c>
      <c r="E37" s="40">
        <f t="shared" si="7"/>
        <v>134.05779424308872</v>
      </c>
      <c r="F37" s="40">
        <f t="shared" si="8"/>
        <v>115.185786723497</v>
      </c>
      <c r="G37" s="1">
        <f t="shared" si="2"/>
        <v>1.1638397241223337</v>
      </c>
      <c r="H37" s="1">
        <f t="shared" si="6"/>
        <v>1.82876278410444</v>
      </c>
      <c r="I37" s="43">
        <v>1.65878263608021</v>
      </c>
      <c r="J37" s="1">
        <f t="shared" si="5"/>
        <v>1.7372134656881126</v>
      </c>
    </row>
    <row r="38" spans="1:10">
      <c r="A38" s="34">
        <v>41244</v>
      </c>
      <c r="B38" s="32">
        <f>IPCA!B781</f>
        <v>1</v>
      </c>
      <c r="C38" s="40">
        <f>GEOMEAN(IPCA!D770:D781)</f>
        <v>3500.2483589974086</v>
      </c>
      <c r="D38" s="40">
        <f>GEOMEAN(CPI!B770:B781)</f>
        <v>229.59024757502394</v>
      </c>
      <c r="E38" s="40">
        <f t="shared" si="7"/>
        <v>141.30259473192845</v>
      </c>
      <c r="F38" s="40">
        <f t="shared" si="8"/>
        <v>117.572467470007</v>
      </c>
      <c r="G38" s="1">
        <f t="shared" si="2"/>
        <v>1.2018340498635454</v>
      </c>
      <c r="H38" s="1">
        <f t="shared" si="6"/>
        <v>1.8884639675943462</v>
      </c>
      <c r="I38" s="1">
        <f>$I$37*(G38/$G$37)*B38</f>
        <v>1.7129347040177643</v>
      </c>
      <c r="J38" s="1">
        <f t="shared" si="5"/>
        <v>1.7939259604838613</v>
      </c>
    </row>
    <row r="39" spans="1:10">
      <c r="A39" s="34">
        <v>41609</v>
      </c>
      <c r="B39" s="32">
        <f>IPCA!B793</f>
        <v>1</v>
      </c>
      <c r="C39" s="40">
        <f>GEOMEAN(IPCA!D782:D793)</f>
        <v>3717.5174125133008</v>
      </c>
      <c r="D39" s="40">
        <f>GEOMEAN(CPI!B782:B793)</f>
        <v>232.95504462591532</v>
      </c>
      <c r="E39" s="40">
        <f t="shared" si="7"/>
        <v>150.07359549186867</v>
      </c>
      <c r="F39" s="40">
        <f t="shared" si="8"/>
        <v>119.29556980552684</v>
      </c>
      <c r="G39" s="1">
        <f t="shared" si="2"/>
        <v>1.2579980609214201</v>
      </c>
      <c r="H39" s="1">
        <f t="shared" si="6"/>
        <v>1.9767155121153299</v>
      </c>
      <c r="I39" s="1">
        <f t="shared" ref="I39:I45" si="9">$I$37*(G39/$G$37)*B39</f>
        <v>1.7929834292713003</v>
      </c>
      <c r="J39" s="1">
        <f t="shared" ref="J39:J41" si="10">$J$43*(G39/$G$43)*B39</f>
        <v>1.8777595625465284</v>
      </c>
    </row>
    <row r="40" spans="1:10">
      <c r="A40" s="34">
        <v>41974</v>
      </c>
      <c r="B40" s="32">
        <f>IPCA!B805</f>
        <v>1</v>
      </c>
      <c r="C40" s="40">
        <f>GEOMEAN(IPCA!D794:D805)</f>
        <v>3952.6509974445721</v>
      </c>
      <c r="D40" s="40">
        <f>GEOMEAN(CPI!B794:B805)</f>
        <v>236.73161971899572</v>
      </c>
      <c r="E40" s="40">
        <f t="shared" si="7"/>
        <v>159.56577497507701</v>
      </c>
      <c r="F40" s="40">
        <f t="shared" si="8"/>
        <v>121.2295424240029</v>
      </c>
      <c r="G40" s="1">
        <f t="shared" si="2"/>
        <v>1.3162284686103352</v>
      </c>
      <c r="H40" s="1">
        <f t="shared" si="6"/>
        <v>2.0682140237037894</v>
      </c>
      <c r="I40" s="1">
        <f t="shared" si="9"/>
        <v>1.8759773219562099</v>
      </c>
      <c r="J40" s="1">
        <f t="shared" si="10"/>
        <v>1.9646775859246848</v>
      </c>
    </row>
    <row r="41" spans="1:10">
      <c r="A41" s="34">
        <v>42339</v>
      </c>
      <c r="B41" s="32">
        <f>IPCA!B817</f>
        <v>1</v>
      </c>
      <c r="C41" s="40">
        <f>GEOMEAN(IPCA!D806:D817)</f>
        <v>4308.7150544726292</v>
      </c>
      <c r="D41" s="40">
        <f>GEOMEAN(CPI!B806:B817)</f>
        <v>237.01228811665661</v>
      </c>
      <c r="E41" s="40">
        <f t="shared" si="7"/>
        <v>173.93983360994861</v>
      </c>
      <c r="F41" s="40">
        <f t="shared" si="8"/>
        <v>121.37327185677447</v>
      </c>
      <c r="G41" s="1">
        <f t="shared" si="2"/>
        <v>1.433098333339855</v>
      </c>
      <c r="H41" s="1">
        <f t="shared" si="6"/>
        <v>2.2518537936573719</v>
      </c>
      <c r="I41" s="1">
        <f t="shared" si="9"/>
        <v>2.0425481119681801</v>
      </c>
      <c r="J41" s="1">
        <f t="shared" si="10"/>
        <v>2.1391242030431852</v>
      </c>
    </row>
    <row r="42" spans="1:10">
      <c r="A42" s="34">
        <v>42705</v>
      </c>
      <c r="B42" s="32">
        <f>IPCA!B829</f>
        <v>1</v>
      </c>
      <c r="C42" s="40">
        <f>GEOMEAN(IPCA!D818:D829)</f>
        <v>4686.2497974602738</v>
      </c>
      <c r="D42" s="40">
        <f>GEOMEAN(CPI!B818:B829)</f>
        <v>240.00141436424741</v>
      </c>
      <c r="E42" s="40">
        <f t="shared" si="7"/>
        <v>189.18064892194727</v>
      </c>
      <c r="F42" s="40">
        <f t="shared" si="8"/>
        <v>122.90399431655042</v>
      </c>
      <c r="G42" s="1">
        <f t="shared" si="2"/>
        <v>1.5392554975446548</v>
      </c>
      <c r="H42" s="1">
        <f t="shared" si="6"/>
        <v>2.4186605000620727</v>
      </c>
      <c r="I42" s="1">
        <f t="shared" si="9"/>
        <v>2.1938504408272768</v>
      </c>
      <c r="J42" s="1">
        <f>$J$43*(G42/$G$43)*B42</f>
        <v>2.2975804331524592</v>
      </c>
    </row>
    <row r="43" spans="1:10">
      <c r="A43" s="53">
        <v>43070</v>
      </c>
      <c r="B43" s="32">
        <f>IPCA!B841</f>
        <v>1</v>
      </c>
      <c r="C43" s="40">
        <f>GEOMEAN(IPCA!D830:D841)</f>
        <v>4848.1912282465273</v>
      </c>
      <c r="D43" s="40">
        <f>GEOMEAN(CPI!B830:B841)</f>
        <v>245.11623580774514</v>
      </c>
      <c r="E43" s="40">
        <f t="shared" si="7"/>
        <v>195.71811198678333</v>
      </c>
      <c r="F43" s="40">
        <f t="shared" si="8"/>
        <v>125.52327882071484</v>
      </c>
      <c r="G43" s="1">
        <f t="shared" si="2"/>
        <v>1.5592176513037708</v>
      </c>
      <c r="H43" s="1">
        <f t="shared" si="6"/>
        <v>2.4500273997550446</v>
      </c>
      <c r="I43" s="1">
        <f t="shared" si="9"/>
        <v>2.2223018447002243</v>
      </c>
      <c r="J43" s="52">
        <v>2.3273770809173602</v>
      </c>
    </row>
    <row r="44" spans="1:10">
      <c r="A44" s="34">
        <v>43435</v>
      </c>
      <c r="B44" s="32">
        <f>IPCA!B853</f>
        <v>1</v>
      </c>
      <c r="C44" s="40">
        <f>GEOMEAN(IPCA!D842:D853)</f>
        <v>5025.5895199663682</v>
      </c>
      <c r="D44" s="40">
        <f>GEOMEAN(CPI!B842:B853)</f>
        <v>251.10243394642686</v>
      </c>
      <c r="E44" s="40">
        <f t="shared" si="7"/>
        <v>202.87955779007629</v>
      </c>
      <c r="F44" s="40">
        <f t="shared" si="8"/>
        <v>128.58879268013601</v>
      </c>
      <c r="G44" s="1">
        <f t="shared" si="2"/>
        <v>1.577739035895128</v>
      </c>
      <c r="H44" s="1">
        <f t="shared" si="6"/>
        <v>2.4791303923310219</v>
      </c>
      <c r="I44" s="1">
        <f t="shared" si="9"/>
        <v>2.2486997674721727</v>
      </c>
      <c r="J44" s="1">
        <f>$J$43*(G44/$G$43)*B44</f>
        <v>2.3550231545548259</v>
      </c>
    </row>
    <row r="45" spans="1:10">
      <c r="A45" s="34">
        <v>43800</v>
      </c>
      <c r="B45" s="32">
        <f>IPCA!B865</f>
        <v>1</v>
      </c>
      <c r="C45" s="40">
        <f>GEOMEAN(IPCA!D854:D865)</f>
        <v>5213.3676223333832</v>
      </c>
      <c r="D45" s="40">
        <f>GEOMEAN(CPI!B854:B865)</f>
        <v>255.65147307629726</v>
      </c>
      <c r="E45" s="40">
        <f t="shared" si="7"/>
        <v>210.46002933864293</v>
      </c>
      <c r="F45" s="40">
        <f t="shared" si="8"/>
        <v>130.9183417823543</v>
      </c>
      <c r="G45" s="1">
        <f t="shared" si="2"/>
        <v>1.6075671786961907</v>
      </c>
      <c r="H45" s="1">
        <f t="shared" si="6"/>
        <v>2.5259999022325439</v>
      </c>
      <c r="I45" s="1">
        <f t="shared" si="9"/>
        <v>2.2912128423564622</v>
      </c>
      <c r="J45" s="1">
        <f t="shared" ref="J45" si="11">$J$43*(G45/$G$43)*B45</f>
        <v>2.3995463395402421</v>
      </c>
    </row>
    <row r="46" spans="1:10">
      <c r="A46" s="34">
        <v>44166</v>
      </c>
      <c r="B46" s="32">
        <f>IPCA!B866</f>
        <v>1</v>
      </c>
      <c r="C46" s="40">
        <f>GEOMEAN(IPCA!D866:D877)</f>
        <v>5380.5745379060045</v>
      </c>
      <c r="D46" s="40">
        <f>GEOMEAN(CPI!B866:B877)</f>
        <v>258.807188187858</v>
      </c>
      <c r="E46" s="40">
        <f t="shared" ref="E46" si="12">E45*(C46/C45)</f>
        <v>217.21005636652544</v>
      </c>
      <c r="F46" s="40">
        <f t="shared" ref="F46" si="13">F45*(D46/D45)</f>
        <v>132.53437389267879</v>
      </c>
      <c r="G46" s="1">
        <f t="shared" ref="G46" si="14">E46/F46</f>
        <v>1.6388960085359723</v>
      </c>
      <c r="H46" s="1">
        <f t="shared" ref="H46" si="15">H$31*(G46/$G$31)*B46</f>
        <v>2.5752274693047528</v>
      </c>
      <c r="I46" s="1">
        <f t="shared" ref="I46" si="16">$I$37*(G46/$G$37)*B46</f>
        <v>2.3358647973205624</v>
      </c>
      <c r="J46" s="1">
        <f>$J$43*(G46/$G$43)*B46</f>
        <v>2.4463095354802697</v>
      </c>
    </row>
    <row r="47" spans="1:10">
      <c r="A47" s="67" t="s">
        <v>146</v>
      </c>
      <c r="B47" s="32">
        <f>IPCA!B867</f>
        <v>1</v>
      </c>
      <c r="C47" s="40">
        <f>GEOMEAN(IPCA!D878:D889)</f>
        <v>5825.2301707143361</v>
      </c>
      <c r="D47" s="40">
        <f>GEOMEAN(CPI!B878:B889)</f>
        <v>270.91244147143715</v>
      </c>
      <c r="E47" s="40">
        <f t="shared" ref="E47" si="17">E46*(C47/C46)</f>
        <v>235.16049537365399</v>
      </c>
      <c r="F47" s="40">
        <f t="shared" ref="F47" si="18">F46*(D47/D46)</f>
        <v>138.73343728031125</v>
      </c>
      <c r="G47" s="1">
        <f t="shared" ref="G47" si="19">E47/F47</f>
        <v>1.6950527571699361</v>
      </c>
      <c r="H47" s="1">
        <f t="shared" ref="H47" si="20">H$31*(G47/$G$31)*B47</f>
        <v>2.6634676022453481</v>
      </c>
      <c r="I47" s="1">
        <f t="shared" ref="I47" si="21">$I$37*(G47/$G$37)*B47</f>
        <v>2.4159031716791861</v>
      </c>
      <c r="J47" s="1">
        <f>$J$43*(G47/$G$43)*B47</f>
        <v>2.5301322972353324</v>
      </c>
    </row>
    <row r="48" spans="1:10">
      <c r="A48" s="64" t="s">
        <v>147</v>
      </c>
      <c r="B48" s="32">
        <f>IPCA!B868</f>
        <v>1</v>
      </c>
      <c r="C48" s="40">
        <f>GEOMEAN(IPCA!D890:D901)</f>
        <v>6367.9302108227776</v>
      </c>
      <c r="D48" s="40">
        <f>GEOMEAN(CPI!B890:B901)</f>
        <v>292.60032910375912</v>
      </c>
      <c r="E48" s="40">
        <f t="shared" ref="E48" si="22">E47*(C48/C47)</f>
        <v>257.06891899488801</v>
      </c>
      <c r="F48" s="40">
        <f t="shared" ref="F48" si="23">F47*(D48/D47)</f>
        <v>149.83973857175047</v>
      </c>
      <c r="G48" s="1">
        <f t="shared" ref="G48" si="24">E48/F48</f>
        <v>1.7156257842227285</v>
      </c>
      <c r="H48" s="1">
        <f t="shared" ref="H48" si="25">H$31*(G48/$G$31)*B48</f>
        <v>2.695794378390485</v>
      </c>
      <c r="I48" s="1">
        <f t="shared" ref="I48" si="26">$I$37*(G48/$G$37)*B48</f>
        <v>2.4452252332478568</v>
      </c>
      <c r="J48" s="1">
        <f>$J$43*(G48/$G$43)*B48</f>
        <v>2.5608407692743227</v>
      </c>
    </row>
  </sheetData>
  <autoFilter ref="A1:I42" xr:uid="{00000000-0009-0000-0000-00000B000000}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MJ569"/>
  <sheetViews>
    <sheetView zoomScaleNormal="100" workbookViewId="0">
      <pane xSplit="1" ySplit="1" topLeftCell="B532" activePane="bottomRight" state="frozen"/>
      <selection pane="topRight" activeCell="B1" sqref="B1"/>
      <selection pane="bottomLeft" activeCell="A515" sqref="A515"/>
      <selection pane="bottomRight" activeCell="D539" sqref="D539"/>
    </sheetView>
  </sheetViews>
  <sheetFormatPr defaultColWidth="7" defaultRowHeight="12.75"/>
  <cols>
    <col min="1" max="1" width="7" style="32"/>
    <col min="2" max="7" width="13.42578125" style="32" customWidth="1"/>
    <col min="8" max="9" width="13.42578125" style="1" customWidth="1"/>
    <col min="10" max="10" width="11.5703125" style="1" customWidth="1"/>
    <col min="11" max="1024" width="7" style="1"/>
  </cols>
  <sheetData>
    <row r="1" spans="1:10" ht="51" customHeight="1">
      <c r="A1" s="2" t="s">
        <v>70</v>
      </c>
      <c r="B1" s="2" t="s">
        <v>71</v>
      </c>
      <c r="C1" s="2" t="s">
        <v>99</v>
      </c>
      <c r="D1" s="2" t="s">
        <v>100</v>
      </c>
      <c r="E1" s="2" t="s">
        <v>101</v>
      </c>
      <c r="F1" s="2" t="s">
        <v>102</v>
      </c>
      <c r="G1" s="2" t="s">
        <v>103</v>
      </c>
      <c r="H1" s="2" t="s">
        <v>104</v>
      </c>
      <c r="I1" s="2" t="s">
        <v>105</v>
      </c>
      <c r="J1" s="2" t="s">
        <v>140</v>
      </c>
    </row>
    <row r="2" spans="1:10">
      <c r="A2" s="34">
        <v>27760</v>
      </c>
      <c r="B2" s="32">
        <f>IPCA!B338</f>
        <v>2750000000000</v>
      </c>
      <c r="C2" s="40">
        <f>GEOMEAN(IPCA!D327:D338)</f>
        <v>1.421123820164429E-9</v>
      </c>
      <c r="D2" s="40">
        <f>GEOMEAN(CPI!B327:B338)</f>
        <v>54.097839178219004</v>
      </c>
      <c r="E2" s="3">
        <f t="shared" ref="E2:E65" si="0">E14/(C14/C2)</f>
        <v>5.741652797711272E-11</v>
      </c>
      <c r="F2" s="3">
        <f t="shared" ref="F2:F65" si="1">F14/(D14/D2)</f>
        <v>27.691944449319273</v>
      </c>
      <c r="G2" s="1">
        <f t="shared" ref="G2:G65" si="2">E2/F2</f>
        <v>2.0734018184311409E-12</v>
      </c>
      <c r="H2" s="1">
        <f t="shared" ref="H2:H65" si="3">$H$361*(G2/$G$361)*B2</f>
        <v>8.9594297303067911</v>
      </c>
      <c r="I2" s="1">
        <f t="shared" ref="I2:I65" si="4">$I$433*(G2/$G$433)*B2</f>
        <v>8.1266671626258091</v>
      </c>
    </row>
    <row r="3" spans="1:10">
      <c r="A3" s="34">
        <v>27791</v>
      </c>
      <c r="B3" s="32">
        <f>IPCA!B339</f>
        <v>2750000000000</v>
      </c>
      <c r="C3" s="40">
        <f>GEOMEAN(IPCA!D328:D339)</f>
        <v>1.4564637280615494E-9</v>
      </c>
      <c r="D3" s="40">
        <f>GEOMEAN(CPI!B328:B339)</f>
        <v>54.373358590818064</v>
      </c>
      <c r="E3" s="3">
        <f t="shared" si="0"/>
        <v>5.8886666184500313E-11</v>
      </c>
      <c r="F3" s="3">
        <f t="shared" si="1"/>
        <v>27.832403295223955</v>
      </c>
      <c r="G3" s="1">
        <f t="shared" si="2"/>
        <v>2.1157593025610286E-12</v>
      </c>
      <c r="H3" s="1">
        <f t="shared" si="3"/>
        <v>9.1424617404269846</v>
      </c>
      <c r="I3" s="1">
        <f t="shared" si="4"/>
        <v>8.2926866829666661</v>
      </c>
      <c r="J3" s="1">
        <f t="shared" ref="J3:J66" si="5">$J$505*(G3/$G$505)*B3</f>
        <v>8.6847828395555844</v>
      </c>
    </row>
    <row r="4" spans="1:10">
      <c r="A4" s="34">
        <v>27820</v>
      </c>
      <c r="B4" s="32">
        <f>IPCA!B340</f>
        <v>2750000000000</v>
      </c>
      <c r="C4" s="40">
        <f>GEOMEAN(IPCA!D329:D340)</f>
        <v>1.4940951284353755E-9</v>
      </c>
      <c r="D4" s="40">
        <f>GEOMEAN(CPI!B329:B340)</f>
        <v>54.641119980651602</v>
      </c>
      <c r="E4" s="3">
        <f t="shared" si="0"/>
        <v>6.0441818909106948E-11</v>
      </c>
      <c r="F4" s="3">
        <f t="shared" si="1"/>
        <v>27.974275474509209</v>
      </c>
      <c r="G4" s="1">
        <f t="shared" si="2"/>
        <v>2.1606214239286696E-12</v>
      </c>
      <c r="H4" s="1">
        <f t="shared" si="3"/>
        <v>9.3363166026986892</v>
      </c>
      <c r="I4" s="1">
        <f t="shared" si="4"/>
        <v>8.4685230911936085</v>
      </c>
      <c r="J4" s="1">
        <f t="shared" si="5"/>
        <v>8.8689331733521239</v>
      </c>
    </row>
    <row r="5" spans="1:10">
      <c r="A5" s="34">
        <v>27851</v>
      </c>
      <c r="B5" s="32">
        <f>IPCA!B341</f>
        <v>2750000000000</v>
      </c>
      <c r="C5" s="40">
        <f>GEOMEAN(IPCA!D330:D341)</f>
        <v>1.5337944721894433E-9</v>
      </c>
      <c r="D5" s="40">
        <f>GEOMEAN(CPI!B330:B341)</f>
        <v>54.909209522249597</v>
      </c>
      <c r="E5" s="3">
        <f t="shared" si="0"/>
        <v>6.2078523196818942E-11</v>
      </c>
      <c r="F5" s="3">
        <f t="shared" si="1"/>
        <v>28.111671817448958</v>
      </c>
      <c r="G5" s="1">
        <f t="shared" si="2"/>
        <v>2.2082828655635737E-12</v>
      </c>
      <c r="H5" s="1">
        <f t="shared" si="3"/>
        <v>9.5422676795122285</v>
      </c>
      <c r="I5" s="1">
        <f t="shared" si="4"/>
        <v>8.6553313929972866</v>
      </c>
      <c r="J5" s="1">
        <f t="shared" si="5"/>
        <v>9.0645741755768352</v>
      </c>
    </row>
    <row r="6" spans="1:10">
      <c r="A6" s="34">
        <v>27881</v>
      </c>
      <c r="B6" s="32">
        <f>IPCA!B342</f>
        <v>2750000000000</v>
      </c>
      <c r="C6" s="40">
        <f>GEOMEAN(IPCA!D331:D342)</f>
        <v>1.5784753937950617E-9</v>
      </c>
      <c r="D6" s="40">
        <f>GEOMEAN(CPI!B331:B342)</f>
        <v>55.185281162758955</v>
      </c>
      <c r="E6" s="3">
        <f t="shared" si="0"/>
        <v>6.39023729427777E-11</v>
      </c>
      <c r="F6" s="3">
        <f t="shared" si="1"/>
        <v>28.251809844045766</v>
      </c>
      <c r="G6" s="1">
        <f t="shared" si="2"/>
        <v>2.2618859922790221E-12</v>
      </c>
      <c r="H6" s="1">
        <f t="shared" si="3"/>
        <v>9.7738935239880362</v>
      </c>
      <c r="I6" s="1">
        <f t="shared" si="4"/>
        <v>8.8654280398798093</v>
      </c>
      <c r="J6" s="1">
        <f t="shared" si="5"/>
        <v>9.2846046461891323</v>
      </c>
    </row>
    <row r="7" spans="1:10">
      <c r="A7" s="34">
        <v>27912</v>
      </c>
      <c r="B7" s="32">
        <f>IPCA!B343</f>
        <v>2750000000000</v>
      </c>
      <c r="C7" s="40">
        <f>GEOMEAN(IPCA!D332:D343)</f>
        <v>1.6239351542481316E-9</v>
      </c>
      <c r="D7" s="40">
        <f>GEOMEAN(CPI!B332:B343)</f>
        <v>55.452596773161915</v>
      </c>
      <c r="E7" s="3">
        <f t="shared" si="0"/>
        <v>6.5750881217767837E-11</v>
      </c>
      <c r="F7" s="3">
        <f t="shared" si="1"/>
        <v>28.394063686671949</v>
      </c>
      <c r="G7" s="1">
        <f t="shared" si="2"/>
        <v>2.3156559041117814E-12</v>
      </c>
      <c r="H7" s="1">
        <f t="shared" si="3"/>
        <v>10.006240067908267</v>
      </c>
      <c r="I7" s="1">
        <f t="shared" si="4"/>
        <v>9.0761783985146867</v>
      </c>
      <c r="J7" s="1">
        <f t="shared" si="5"/>
        <v>9.5053197374588763</v>
      </c>
    </row>
    <row r="8" spans="1:10">
      <c r="A8" s="34">
        <v>27942</v>
      </c>
      <c r="B8" s="32">
        <f>IPCA!B344</f>
        <v>2750000000000</v>
      </c>
      <c r="C8" s="40">
        <f>GEOMEAN(IPCA!D333:D344)</f>
        <v>1.6711937372155097E-9</v>
      </c>
      <c r="D8" s="40">
        <f>GEOMEAN(CPI!B333:B344)</f>
        <v>55.693984577070033</v>
      </c>
      <c r="E8" s="3">
        <f t="shared" si="0"/>
        <v>6.7666868052411688E-11</v>
      </c>
      <c r="F8" s="3">
        <f t="shared" si="1"/>
        <v>28.522994898089728</v>
      </c>
      <c r="G8" s="1">
        <f t="shared" si="2"/>
        <v>2.3723619589801051E-12</v>
      </c>
      <c r="H8" s="1">
        <f t="shared" si="3"/>
        <v>10.251274054740639</v>
      </c>
      <c r="I8" s="1">
        <f t="shared" si="4"/>
        <v>9.2984369255035144</v>
      </c>
      <c r="J8" s="1">
        <f t="shared" si="5"/>
        <v>9.7380871281649881</v>
      </c>
    </row>
    <row r="9" spans="1:10">
      <c r="A9" s="34">
        <v>27973</v>
      </c>
      <c r="B9" s="32">
        <f>IPCA!B345</f>
        <v>2750000000000</v>
      </c>
      <c r="C9" s="40">
        <f>GEOMEAN(IPCA!D334:D345)</f>
        <v>1.7179758459300627E-9</v>
      </c>
      <c r="D9" s="40">
        <f>GEOMEAN(CPI!B334:B345)</f>
        <v>55.95225944953723</v>
      </c>
      <c r="E9" s="3">
        <f t="shared" si="0"/>
        <v>6.9562170066119831E-11</v>
      </c>
      <c r="F9" s="3">
        <f t="shared" si="1"/>
        <v>28.659590252113553</v>
      </c>
      <c r="G9" s="1">
        <f t="shared" si="2"/>
        <v>2.427186482925723E-12</v>
      </c>
      <c r="H9" s="1">
        <f t="shared" si="3"/>
        <v>10.488177710087076</v>
      </c>
      <c r="I9" s="1">
        <f t="shared" si="4"/>
        <v>9.5133208204123019</v>
      </c>
      <c r="J9" s="1">
        <f t="shared" si="5"/>
        <v>9.9631311982410899</v>
      </c>
    </row>
    <row r="10" spans="1:10">
      <c r="A10" s="34">
        <v>28004</v>
      </c>
      <c r="B10" s="32">
        <f>IPCA!B346</f>
        <v>2750000000000</v>
      </c>
      <c r="C10" s="40">
        <f>GEOMEAN(IPCA!D335:D346)</f>
        <v>1.7673758979323259E-9</v>
      </c>
      <c r="D10" s="40">
        <f>GEOMEAN(CPI!B335:B346)</f>
        <v>56.202217180112413</v>
      </c>
      <c r="E10" s="3">
        <f t="shared" si="0"/>
        <v>7.1544144783196699E-11</v>
      </c>
      <c r="F10" s="3">
        <f t="shared" si="1"/>
        <v>28.784823255145238</v>
      </c>
      <c r="G10" s="1">
        <f t="shared" si="2"/>
        <v>2.485481468794786E-12</v>
      </c>
      <c r="H10" s="1">
        <f t="shared" si="3"/>
        <v>10.740077667384446</v>
      </c>
      <c r="I10" s="1">
        <f t="shared" si="4"/>
        <v>9.7418071384991229</v>
      </c>
      <c r="J10" s="1">
        <f t="shared" si="5"/>
        <v>10.202420843473865</v>
      </c>
    </row>
    <row r="11" spans="1:10">
      <c r="A11" s="34">
        <v>28034</v>
      </c>
      <c r="B11" s="32">
        <f>IPCA!B347</f>
        <v>2750000000000</v>
      </c>
      <c r="C11" s="40">
        <f>GEOMEAN(IPCA!D336:D347)</f>
        <v>1.819197563244905E-9</v>
      </c>
      <c r="D11" s="40">
        <f>GEOMEAN(CPI!B336:B347)</f>
        <v>56.451952458689902</v>
      </c>
      <c r="E11" s="3">
        <f t="shared" si="0"/>
        <v>7.3588828799085329E-11</v>
      </c>
      <c r="F11" s="3">
        <f t="shared" si="1"/>
        <v>28.909222588303365</v>
      </c>
      <c r="G11" s="1">
        <f t="shared" si="2"/>
        <v>2.5455139298301047E-12</v>
      </c>
      <c r="H11" s="1">
        <f t="shared" si="3"/>
        <v>10.999485473147004</v>
      </c>
      <c r="I11" s="1">
        <f t="shared" si="4"/>
        <v>9.9771034643007876</v>
      </c>
      <c r="J11" s="1">
        <f t="shared" si="5"/>
        <v>10.448842488310653</v>
      </c>
    </row>
    <row r="12" spans="1:10">
      <c r="A12" s="34">
        <v>28065</v>
      </c>
      <c r="B12" s="32">
        <f>IPCA!B348</f>
        <v>2750000000000</v>
      </c>
      <c r="C12" s="40">
        <f>GEOMEAN(IPCA!D337:D348)</f>
        <v>1.8742436229082044E-9</v>
      </c>
      <c r="D12" s="40">
        <f>GEOMEAN(CPI!B337:B348)</f>
        <v>56.676654339326184</v>
      </c>
      <c r="E12" s="3">
        <f t="shared" si="0"/>
        <v>7.5739067246106226E-11</v>
      </c>
      <c r="F12" s="3">
        <f t="shared" si="1"/>
        <v>29.026559850130205</v>
      </c>
      <c r="G12" s="1">
        <f t="shared" si="2"/>
        <v>2.6093022265525718E-12</v>
      </c>
      <c r="H12" s="1">
        <f t="shared" si="3"/>
        <v>11.275122716743779</v>
      </c>
      <c r="I12" s="1">
        <f t="shared" si="4"/>
        <v>10.227120731444185</v>
      </c>
      <c r="J12" s="1">
        <f t="shared" si="5"/>
        <v>10.710681112425023</v>
      </c>
    </row>
    <row r="13" spans="1:10">
      <c r="A13" s="34">
        <v>28095</v>
      </c>
      <c r="B13" s="32">
        <f>IPCA!B349</f>
        <v>2750000000000</v>
      </c>
      <c r="C13" s="40">
        <f>GEOMEAN(IPCA!D338:D349)</f>
        <v>1.9316721535531556E-9</v>
      </c>
      <c r="D13" s="40">
        <f>GEOMEAN(CPI!B338:B349)</f>
        <v>56.901455099439403</v>
      </c>
      <c r="E13" s="3">
        <f t="shared" si="0"/>
        <v>7.7980262962441763E-11</v>
      </c>
      <c r="F13" s="3">
        <f t="shared" si="1"/>
        <v>29.139062087072219</v>
      </c>
      <c r="G13" s="1">
        <f t="shared" si="2"/>
        <v>2.6761418308325832E-12</v>
      </c>
      <c r="H13" s="1">
        <f t="shared" si="3"/>
        <v>11.56394504361981</v>
      </c>
      <c r="I13" s="1">
        <f t="shared" si="4"/>
        <v>10.489097552548873</v>
      </c>
      <c r="J13" s="1">
        <f t="shared" si="5"/>
        <v>10.985044764070594</v>
      </c>
    </row>
    <row r="14" spans="1:10">
      <c r="A14" s="34">
        <v>28126</v>
      </c>
      <c r="B14" s="32">
        <f>IPCA!B350</f>
        <v>2750000000000</v>
      </c>
      <c r="C14" s="40">
        <f>GEOMEAN(IPCA!D339:D350)</f>
        <v>1.9921210962476303E-9</v>
      </c>
      <c r="D14" s="40">
        <f>GEOMEAN(CPI!B339:B350)</f>
        <v>57.143055910414027</v>
      </c>
      <c r="E14" s="3">
        <f t="shared" si="0"/>
        <v>8.048607379141972E-11</v>
      </c>
      <c r="F14" s="3">
        <f t="shared" si="1"/>
        <v>29.250749271565009</v>
      </c>
      <c r="G14" s="1">
        <f t="shared" si="2"/>
        <v>2.7515901573728628E-12</v>
      </c>
      <c r="H14" s="1">
        <f t="shared" si="3"/>
        <v>11.88996674086051</v>
      </c>
      <c r="I14" s="1">
        <f t="shared" si="4"/>
        <v>10.784816130742223</v>
      </c>
      <c r="J14" s="1">
        <f t="shared" si="5"/>
        <v>11.294745556035471</v>
      </c>
    </row>
    <row r="15" spans="1:10">
      <c r="A15" s="34">
        <v>28157</v>
      </c>
      <c r="B15" s="32">
        <f>IPCA!B351</f>
        <v>2750000000000</v>
      </c>
      <c r="C15" s="40">
        <f>GEOMEAN(IPCA!D340:D351)</f>
        <v>2.0525343645858981E-9</v>
      </c>
      <c r="D15" s="40">
        <f>GEOMEAN(CPI!B340:B351)</f>
        <v>57.417317957482638</v>
      </c>
      <c r="E15" s="3">
        <f t="shared" si="0"/>
        <v>8.2986554097334501E-11</v>
      </c>
      <c r="F15" s="3">
        <f t="shared" si="1"/>
        <v>29.390532255857803</v>
      </c>
      <c r="G15" s="1">
        <f t="shared" si="2"/>
        <v>2.8235811918919747E-12</v>
      </c>
      <c r="H15" s="1">
        <f t="shared" si="3"/>
        <v>12.201049044952498</v>
      </c>
      <c r="I15" s="1">
        <f t="shared" si="4"/>
        <v>11.066983904990925</v>
      </c>
      <c r="J15" s="1">
        <f t="shared" si="5"/>
        <v>11.590254832746027</v>
      </c>
    </row>
    <row r="16" spans="1:10">
      <c r="A16" s="34">
        <v>28185</v>
      </c>
      <c r="B16" s="32">
        <f>IPCA!B352</f>
        <v>2750000000000</v>
      </c>
      <c r="C16" s="40">
        <f>GEOMEAN(IPCA!D341:D352)</f>
        <v>2.1156148482808616E-9</v>
      </c>
      <c r="D16" s="40">
        <f>GEOMEAN(CPI!B341:B352)</f>
        <v>57.716723031818503</v>
      </c>
      <c r="E16" s="3">
        <f t="shared" si="0"/>
        <v>8.5584650607299319E-11</v>
      </c>
      <c r="F16" s="3">
        <f t="shared" si="1"/>
        <v>29.548872902857124</v>
      </c>
      <c r="G16" s="1">
        <f t="shared" si="2"/>
        <v>2.8963761456709915E-12</v>
      </c>
      <c r="H16" s="1">
        <f t="shared" si="3"/>
        <v>12.515605185159574</v>
      </c>
      <c r="I16" s="1">
        <f t="shared" si="4"/>
        <v>11.352302628656568</v>
      </c>
      <c r="J16" s="1">
        <f t="shared" si="5"/>
        <v>11.889064042574851</v>
      </c>
    </row>
    <row r="17" spans="1:10">
      <c r="A17" s="34">
        <v>28216</v>
      </c>
      <c r="B17" s="32">
        <f>IPCA!B353</f>
        <v>2750000000000</v>
      </c>
      <c r="C17" s="40">
        <f>GEOMEAN(IPCA!D342:D353)</f>
        <v>2.1818407388110147E-9</v>
      </c>
      <c r="D17" s="40">
        <f>GEOMEAN(CPI!B342:B353)</f>
        <v>58.040885690692555</v>
      </c>
      <c r="E17" s="3">
        <f t="shared" si="0"/>
        <v>8.830743190950482E-11</v>
      </c>
      <c r="F17" s="3">
        <f t="shared" si="1"/>
        <v>29.714984876438116</v>
      </c>
      <c r="G17" s="1">
        <f t="shared" si="2"/>
        <v>2.9718148024206592E-12</v>
      </c>
      <c r="H17" s="1">
        <f t="shared" si="3"/>
        <v>12.841585098020264</v>
      </c>
      <c r="I17" s="1">
        <f t="shared" si="4"/>
        <v>11.647983306251424</v>
      </c>
      <c r="J17" s="1">
        <f t="shared" si="5"/>
        <v>12.19872514191899</v>
      </c>
    </row>
    <row r="18" spans="1:10">
      <c r="A18" s="34">
        <v>28246</v>
      </c>
      <c r="B18" s="32">
        <f>IPCA!B354</f>
        <v>2750000000000</v>
      </c>
      <c r="C18" s="40">
        <f>GEOMEAN(IPCA!D343:D354)</f>
        <v>2.2498294852476169E-9</v>
      </c>
      <c r="D18" s="40">
        <f>GEOMEAN(CPI!B343:B354)</f>
        <v>58.356571628609117</v>
      </c>
      <c r="E18" s="3">
        <f t="shared" si="0"/>
        <v>9.1081206200048521E-11</v>
      </c>
      <c r="F18" s="3">
        <f t="shared" si="1"/>
        <v>29.875335054276928</v>
      </c>
      <c r="G18" s="1">
        <f t="shared" si="2"/>
        <v>3.0487091118668277E-12</v>
      </c>
      <c r="H18" s="1">
        <f t="shared" si="3"/>
        <v>13.173855069050143</v>
      </c>
      <c r="I18" s="1">
        <f t="shared" si="4"/>
        <v>11.949369392640504</v>
      </c>
      <c r="J18" s="1">
        <f t="shared" si="5"/>
        <v>12.514361414121224</v>
      </c>
    </row>
    <row r="19" spans="1:10">
      <c r="A19" s="34">
        <v>28277</v>
      </c>
      <c r="B19" s="32">
        <f>IPCA!B355</f>
        <v>2750000000000</v>
      </c>
      <c r="C19" s="40">
        <f>GEOMEAN(IPCA!D344:D355)</f>
        <v>2.3200238902022123E-9</v>
      </c>
      <c r="D19" s="40">
        <f>GEOMEAN(CPI!B344:B355)</f>
        <v>58.680409066927673</v>
      </c>
      <c r="E19" s="3">
        <f t="shared" si="0"/>
        <v>9.3934548327267257E-11</v>
      </c>
      <c r="F19" s="3">
        <f t="shared" si="1"/>
        <v>30.046839447791307</v>
      </c>
      <c r="G19" s="1">
        <f t="shared" si="2"/>
        <v>3.1262705180851304E-12</v>
      </c>
      <c r="H19" s="1">
        <f t="shared" si="3"/>
        <v>13.509007649037011</v>
      </c>
      <c r="I19" s="1">
        <f t="shared" si="4"/>
        <v>12.253370154768849</v>
      </c>
      <c r="J19" s="1">
        <f t="shared" si="5"/>
        <v>12.832735989585053</v>
      </c>
    </row>
    <row r="20" spans="1:10">
      <c r="A20" s="34">
        <v>28307</v>
      </c>
      <c r="B20" s="32">
        <f>IPCA!B356</f>
        <v>2750000000000</v>
      </c>
      <c r="C20" s="40">
        <f>GEOMEAN(IPCA!D345:D356)</f>
        <v>2.392101239135412E-9</v>
      </c>
      <c r="D20" s="40">
        <f>GEOMEAN(CPI!B345:B356)</f>
        <v>59.004383437126847</v>
      </c>
      <c r="E20" s="3">
        <f t="shared" si="0"/>
        <v>9.685651358787549E-11</v>
      </c>
      <c r="F20" s="3">
        <f t="shared" si="1"/>
        <v>30.218375297123302</v>
      </c>
      <c r="G20" s="1">
        <f t="shared" si="2"/>
        <v>3.2052190971728362E-12</v>
      </c>
      <c r="H20" s="1">
        <f t="shared" si="3"/>
        <v>13.850154377257343</v>
      </c>
      <c r="I20" s="1">
        <f t="shared" si="4"/>
        <v>12.562807920041715</v>
      </c>
      <c r="J20" s="1">
        <f t="shared" si="5"/>
        <v>13.156804641457814</v>
      </c>
    </row>
    <row r="21" spans="1:10">
      <c r="A21" s="34">
        <v>28338</v>
      </c>
      <c r="B21" s="32">
        <f>IPCA!B357</f>
        <v>2750000000000</v>
      </c>
      <c r="C21" s="40">
        <f>GEOMEAN(IPCA!D346:D357)</f>
        <v>2.4645332714659819E-9</v>
      </c>
      <c r="D21" s="40">
        <f>GEOMEAN(CPI!B346:B357)</f>
        <v>59.320422751623845</v>
      </c>
      <c r="E21" s="3">
        <f t="shared" si="0"/>
        <v>9.9790857344979457E-11</v>
      </c>
      <c r="F21" s="3">
        <f t="shared" si="1"/>
        <v>30.384814239306916</v>
      </c>
      <c r="G21" s="1">
        <f t="shared" si="2"/>
        <v>3.2842345705667116E-12</v>
      </c>
      <c r="H21" s="1">
        <f t="shared" si="3"/>
        <v>14.191590164178287</v>
      </c>
      <c r="I21" s="1">
        <f t="shared" si="4"/>
        <v>12.872507876538913</v>
      </c>
      <c r="J21" s="1">
        <f t="shared" si="5"/>
        <v>13.481147881522899</v>
      </c>
    </row>
    <row r="22" spans="1:10">
      <c r="A22" s="34">
        <v>28369</v>
      </c>
      <c r="B22" s="32">
        <f>IPCA!B358</f>
        <v>2750000000000</v>
      </c>
      <c r="C22" s="40">
        <f>GEOMEAN(IPCA!D347:D358)</f>
        <v>2.5364871185207692E-9</v>
      </c>
      <c r="D22" s="40">
        <f>GEOMEAN(CPI!B347:B358)</f>
        <v>59.637083253725891</v>
      </c>
      <c r="E22" s="3">
        <f t="shared" si="0"/>
        <v>1.0267810139340938E-10</v>
      </c>
      <c r="F22" s="3">
        <f t="shared" si="1"/>
        <v>30.544042335723528</v>
      </c>
      <c r="G22" s="1">
        <f t="shared" si="2"/>
        <v>3.3616408812176019E-12</v>
      </c>
      <c r="H22" s="1">
        <f t="shared" si="3"/>
        <v>14.526072556734354</v>
      </c>
      <c r="I22" s="1">
        <f t="shared" si="4"/>
        <v>13.175900743929462</v>
      </c>
      <c r="J22" s="1">
        <f t="shared" si="5"/>
        <v>13.798885819671359</v>
      </c>
    </row>
    <row r="23" spans="1:10">
      <c r="A23" s="34">
        <v>28399</v>
      </c>
      <c r="B23" s="32">
        <f>IPCA!B359</f>
        <v>2750000000000</v>
      </c>
      <c r="C23" s="40">
        <f>GEOMEAN(IPCA!D348:D359)</f>
        <v>2.610174906099324E-9</v>
      </c>
      <c r="D23" s="40">
        <f>GEOMEAN(CPI!B348:B359)</f>
        <v>59.9457282261478</v>
      </c>
      <c r="E23" s="3">
        <f t="shared" si="0"/>
        <v>1.0558485685194023E-10</v>
      </c>
      <c r="F23" s="3">
        <f t="shared" si="1"/>
        <v>30.698396158676715</v>
      </c>
      <c r="G23" s="1">
        <f t="shared" si="2"/>
        <v>3.4394258353492945E-12</v>
      </c>
      <c r="H23" s="1">
        <f t="shared" si="3"/>
        <v>14.862191115338378</v>
      </c>
      <c r="I23" s="1">
        <f t="shared" si="4"/>
        <v>13.480777698733473</v>
      </c>
      <c r="J23" s="1">
        <f t="shared" si="5"/>
        <v>14.118178016095037</v>
      </c>
    </row>
    <row r="24" spans="1:10">
      <c r="A24" s="34">
        <v>28430</v>
      </c>
      <c r="B24" s="32">
        <f>IPCA!B360</f>
        <v>2750000000000</v>
      </c>
      <c r="C24" s="40">
        <f>GEOMEAN(IPCA!D349:D360)</f>
        <v>2.6863927073403539E-9</v>
      </c>
      <c r="D24" s="40">
        <f>GEOMEAN(CPI!B349:B360)</f>
        <v>60.27170284790909</v>
      </c>
      <c r="E24" s="3">
        <f t="shared" si="0"/>
        <v>1.0855839412967584E-10</v>
      </c>
      <c r="F24" s="3">
        <f t="shared" si="1"/>
        <v>30.867739290146947</v>
      </c>
      <c r="G24" s="1">
        <f t="shared" si="2"/>
        <v>3.5168883963046795E-12</v>
      </c>
      <c r="H24" s="1">
        <f t="shared" si="3"/>
        <v>15.196916572526661</v>
      </c>
      <c r="I24" s="1">
        <f t="shared" si="4"/>
        <v>13.784391038344294</v>
      </c>
      <c r="J24" s="1">
        <f t="shared" si="5"/>
        <v>14.436146850867042</v>
      </c>
    </row>
    <row r="25" spans="1:10">
      <c r="A25" s="34">
        <v>28460</v>
      </c>
      <c r="B25" s="32">
        <f>IPCA!B361</f>
        <v>2750000000000</v>
      </c>
      <c r="C25" s="40">
        <f>GEOMEAN(IPCA!D350:D361)</f>
        <v>2.7653052911734125E-9</v>
      </c>
      <c r="D25" s="40">
        <f>GEOMEAN(CPI!B350:B361)</f>
        <v>60.598356582266369</v>
      </c>
      <c r="E25" s="3">
        <f t="shared" si="0"/>
        <v>1.1163345362746119E-10</v>
      </c>
      <c r="F25" s="3">
        <f t="shared" si="1"/>
        <v>31.032234092069778</v>
      </c>
      <c r="G25" s="1">
        <f t="shared" si="2"/>
        <v>3.5973386027011471E-12</v>
      </c>
      <c r="H25" s="1">
        <f t="shared" si="3"/>
        <v>15.544552020991357</v>
      </c>
      <c r="I25" s="1">
        <f t="shared" si="4"/>
        <v>14.099714409210891</v>
      </c>
      <c r="J25" s="1">
        <f t="shared" si="5"/>
        <v>14.7663793924917</v>
      </c>
    </row>
    <row r="26" spans="1:10">
      <c r="A26" s="34">
        <v>28491</v>
      </c>
      <c r="B26" s="32">
        <f>IPCA!B362</f>
        <v>2750000000000</v>
      </c>
      <c r="C26" s="40">
        <f>GEOMEAN(IPCA!D351:D362)</f>
        <v>2.8455424487471506E-9</v>
      </c>
      <c r="D26" s="40">
        <f>GEOMEAN(CPI!B351:B362)</f>
        <v>60.933275657510869</v>
      </c>
      <c r="E26" s="3">
        <f t="shared" si="0"/>
        <v>1.1496617346097881E-10</v>
      </c>
      <c r="F26" s="3">
        <f t="shared" si="1"/>
        <v>31.190910954207176</v>
      </c>
      <c r="G26" s="1">
        <f t="shared" si="2"/>
        <v>3.6858870082302496E-12</v>
      </c>
      <c r="H26" s="1">
        <f t="shared" si="3"/>
        <v>15.92718080525132</v>
      </c>
      <c r="I26" s="1">
        <f t="shared" si="4"/>
        <v>14.446778549465542</v>
      </c>
      <c r="J26" s="1">
        <f t="shared" si="5"/>
        <v>15.129853475710094</v>
      </c>
    </row>
    <row r="27" spans="1:10">
      <c r="A27" s="34">
        <v>28522</v>
      </c>
      <c r="B27" s="32">
        <f>IPCA!B363</f>
        <v>2750000000000</v>
      </c>
      <c r="C27" s="40">
        <f>GEOMEAN(IPCA!D352:D363)</f>
        <v>2.9271446905833591E-9</v>
      </c>
      <c r="D27" s="40">
        <f>GEOMEAN(CPI!B352:B363)</f>
        <v>61.250521300647527</v>
      </c>
      <c r="E27" s="3">
        <f t="shared" si="0"/>
        <v>1.1834815309649131E-10</v>
      </c>
      <c r="F27" s="3">
        <f t="shared" si="1"/>
        <v>31.352656062894102</v>
      </c>
      <c r="G27" s="1">
        <f t="shared" si="2"/>
        <v>3.7747408978391613E-12</v>
      </c>
      <c r="H27" s="1">
        <f t="shared" si="3"/>
        <v>16.311129624596838</v>
      </c>
      <c r="I27" s="1">
        <f t="shared" si="4"/>
        <v>14.795040029964625</v>
      </c>
      <c r="J27" s="1">
        <f t="shared" si="5"/>
        <v>15.494581512008535</v>
      </c>
    </row>
    <row r="28" spans="1:10">
      <c r="A28" s="34">
        <v>28550</v>
      </c>
      <c r="B28" s="32">
        <f>IPCA!B364</f>
        <v>2750000000000</v>
      </c>
      <c r="C28" s="40">
        <f>GEOMEAN(IPCA!D353:D364)</f>
        <v>3.0111231806788398E-9</v>
      </c>
      <c r="D28" s="40">
        <f>GEOMEAN(CPI!B353:B364)</f>
        <v>61.575433827408503</v>
      </c>
      <c r="E28" s="3">
        <f t="shared" si="0"/>
        <v>1.2181136163009487E-10</v>
      </c>
      <c r="F28" s="3">
        <f t="shared" si="1"/>
        <v>31.524393148608315</v>
      </c>
      <c r="G28" s="1">
        <f t="shared" si="2"/>
        <v>3.8640350999261787E-12</v>
      </c>
      <c r="H28" s="1">
        <f t="shared" si="3"/>
        <v>16.696981089474875</v>
      </c>
      <c r="I28" s="1">
        <f t="shared" si="4"/>
        <v>15.145027308582197</v>
      </c>
      <c r="J28" s="1">
        <f t="shared" si="5"/>
        <v>15.861116945891977</v>
      </c>
    </row>
    <row r="29" spans="1:10">
      <c r="A29" s="34">
        <v>28581</v>
      </c>
      <c r="B29" s="32">
        <f>IPCA!B365</f>
        <v>2750000000000</v>
      </c>
      <c r="C29" s="40">
        <f>GEOMEAN(IPCA!D354:D365)</f>
        <v>3.0945084753027492E-9</v>
      </c>
      <c r="D29" s="40">
        <f>GEOMEAN(CPI!B354:B365)</f>
        <v>61.899424935172597</v>
      </c>
      <c r="E29" s="3">
        <f t="shared" si="0"/>
        <v>1.2524658267454455E-10</v>
      </c>
      <c r="F29" s="3">
        <f t="shared" si="1"/>
        <v>31.690427427502659</v>
      </c>
      <c r="G29" s="1">
        <f t="shared" si="2"/>
        <v>3.9521897570194593E-12</v>
      </c>
      <c r="H29" s="1">
        <f t="shared" si="3"/>
        <v>17.077908437278669</v>
      </c>
      <c r="I29" s="1">
        <f t="shared" si="4"/>
        <v>15.490548157779953</v>
      </c>
      <c r="J29" s="1">
        <f t="shared" si="5"/>
        <v>16.222974767915449</v>
      </c>
    </row>
    <row r="30" spans="1:10">
      <c r="A30" s="34">
        <v>28611</v>
      </c>
      <c r="B30" s="32">
        <f>IPCA!B366</f>
        <v>2750000000000</v>
      </c>
      <c r="C30" s="40">
        <f>GEOMEAN(IPCA!D355:D366)</f>
        <v>3.1761472464995855E-9</v>
      </c>
      <c r="D30" s="40">
        <f>GEOMEAN(CPI!B355:B366)</f>
        <v>62.247724643371093</v>
      </c>
      <c r="E30" s="3">
        <f t="shared" si="0"/>
        <v>1.2858188772839647E-10</v>
      </c>
      <c r="F30" s="3">
        <f t="shared" si="1"/>
        <v>31.867390050298713</v>
      </c>
      <c r="G30" s="1">
        <f t="shared" si="2"/>
        <v>4.0349048831876709E-12</v>
      </c>
      <c r="H30" s="1">
        <f t="shared" si="3"/>
        <v>17.435330888609542</v>
      </c>
      <c r="I30" s="1">
        <f t="shared" si="4"/>
        <v>15.814748847539297</v>
      </c>
      <c r="J30" s="1">
        <f t="shared" si="5"/>
        <v>16.562504367264399</v>
      </c>
    </row>
    <row r="31" spans="1:10">
      <c r="A31" s="34">
        <v>28642</v>
      </c>
      <c r="B31" s="32">
        <f>IPCA!B367</f>
        <v>2750000000000</v>
      </c>
      <c r="C31" s="40">
        <f>GEOMEAN(IPCA!D356:D367)</f>
        <v>3.2632898542914165E-9</v>
      </c>
      <c r="D31" s="40">
        <f>GEOMEAN(CPI!B356:B367)</f>
        <v>62.619806782347126</v>
      </c>
      <c r="E31" s="3">
        <f t="shared" si="0"/>
        <v>1.3212607845046823E-10</v>
      </c>
      <c r="F31" s="3">
        <f t="shared" si="1"/>
        <v>32.063976897211639</v>
      </c>
      <c r="G31" s="1">
        <f t="shared" si="2"/>
        <v>4.1207015235205661E-12</v>
      </c>
      <c r="H31" s="1">
        <f t="shared" si="3"/>
        <v>17.806068949763855</v>
      </c>
      <c r="I31" s="1">
        <f t="shared" si="4"/>
        <v>16.151027485601134</v>
      </c>
      <c r="J31" s="1">
        <f t="shared" si="5"/>
        <v>16.914682986426186</v>
      </c>
    </row>
    <row r="32" spans="1:10">
      <c r="A32" s="34">
        <v>28672</v>
      </c>
      <c r="B32" s="32">
        <f>IPCA!B368</f>
        <v>2750000000000</v>
      </c>
      <c r="C32" s="40">
        <f>GEOMEAN(IPCA!D357:D368)</f>
        <v>3.3609238127464764E-9</v>
      </c>
      <c r="D32" s="40">
        <f>GEOMEAN(CPI!B357:B368)</f>
        <v>63.008337071966864</v>
      </c>
      <c r="E32" s="3">
        <f t="shared" si="0"/>
        <v>1.360842750345927E-10</v>
      </c>
      <c r="F32" s="3">
        <f t="shared" si="1"/>
        <v>32.268951314730586</v>
      </c>
      <c r="G32" s="1">
        <f t="shared" si="2"/>
        <v>4.2171892636768471E-12</v>
      </c>
      <c r="H32" s="1">
        <f t="shared" si="3"/>
        <v>18.223004596333514</v>
      </c>
      <c r="I32" s="1">
        <f t="shared" si="4"/>
        <v>16.529209728210208</v>
      </c>
      <c r="J32" s="1">
        <f t="shared" si="5"/>
        <v>17.310746503161024</v>
      </c>
    </row>
    <row r="33" spans="1:10">
      <c r="A33" s="34">
        <v>28703</v>
      </c>
      <c r="B33" s="32">
        <f>IPCA!B369</f>
        <v>2750000000000</v>
      </c>
      <c r="C33" s="40">
        <f>GEOMEAN(IPCA!D358:D369)</f>
        <v>3.465397402952194E-9</v>
      </c>
      <c r="D33" s="40">
        <f>GEOMEAN(CPI!B358:B369)</f>
        <v>63.406054146513505</v>
      </c>
      <c r="E33" s="3">
        <f t="shared" si="0"/>
        <v>1.4031661973707625E-10</v>
      </c>
      <c r="F33" s="3">
        <f t="shared" si="1"/>
        <v>32.47753619282004</v>
      </c>
      <c r="G33" s="1">
        <f t="shared" si="2"/>
        <v>4.320420702605412E-12</v>
      </c>
      <c r="H33" s="1">
        <f t="shared" si="3"/>
        <v>18.669080612481107</v>
      </c>
      <c r="I33" s="1">
        <f t="shared" si="4"/>
        <v>16.933823796469373</v>
      </c>
      <c r="J33" s="1">
        <f t="shared" si="5"/>
        <v>17.734491599412856</v>
      </c>
    </row>
    <row r="34" spans="1:10">
      <c r="A34" s="34">
        <v>28734</v>
      </c>
      <c r="B34" s="32">
        <f>IPCA!B370</f>
        <v>2750000000000</v>
      </c>
      <c r="C34" s="40">
        <f>GEOMEAN(IPCA!D359:D370)</f>
        <v>3.5745522535209622E-9</v>
      </c>
      <c r="D34" s="40">
        <f>GEOMEAN(CPI!B359:B370)</f>
        <v>63.829067552332518</v>
      </c>
      <c r="E34" s="3">
        <f t="shared" si="0"/>
        <v>1.446994293971062E-10</v>
      </c>
      <c r="F34" s="3">
        <f t="shared" si="1"/>
        <v>32.691031069940834</v>
      </c>
      <c r="G34" s="1">
        <f t="shared" si="2"/>
        <v>4.4262730376270171E-12</v>
      </c>
      <c r="H34" s="1">
        <f t="shared" si="3"/>
        <v>19.126481849899022</v>
      </c>
      <c r="I34" s="1">
        <f t="shared" si="4"/>
        <v>17.34871042744486</v>
      </c>
      <c r="J34" s="1">
        <f t="shared" si="5"/>
        <v>18.168994967357285</v>
      </c>
    </row>
    <row r="35" spans="1:10">
      <c r="A35" s="34">
        <v>28764</v>
      </c>
      <c r="B35" s="32">
        <f>IPCA!B371</f>
        <v>2750000000000</v>
      </c>
      <c r="C35" s="40">
        <f>GEOMEAN(IPCA!D360:D371)</f>
        <v>3.6874202272489123E-9</v>
      </c>
      <c r="D35" s="40">
        <f>GEOMEAN(CPI!B360:B371)</f>
        <v>64.285592460584439</v>
      </c>
      <c r="E35" s="3">
        <f t="shared" si="0"/>
        <v>1.4916078456552676E-10</v>
      </c>
      <c r="F35" s="3">
        <f t="shared" si="1"/>
        <v>32.920854296828011</v>
      </c>
      <c r="G35" s="1">
        <f t="shared" si="2"/>
        <v>4.530890456870637E-12</v>
      </c>
      <c r="H35" s="1">
        <f t="shared" si="3"/>
        <v>19.578546861102922</v>
      </c>
      <c r="I35" s="1">
        <f t="shared" si="4"/>
        <v>17.758756824649765</v>
      </c>
      <c r="J35" s="1">
        <f t="shared" si="5"/>
        <v>18.598429244813037</v>
      </c>
    </row>
    <row r="36" spans="1:10">
      <c r="A36" s="34">
        <v>28795</v>
      </c>
      <c r="B36" s="32">
        <f>IPCA!B372</f>
        <v>2750000000000</v>
      </c>
      <c r="C36" s="40">
        <f>GEOMEAN(IPCA!D361:D372)</f>
        <v>3.7999722174885854E-9</v>
      </c>
      <c r="D36" s="40">
        <f>GEOMEAN(CPI!B361:B372)</f>
        <v>64.743238807664667</v>
      </c>
      <c r="E36" s="3">
        <f t="shared" si="0"/>
        <v>1.5355866643799664E-10</v>
      </c>
      <c r="F36" s="3">
        <f t="shared" si="1"/>
        <v>33.157805767620637</v>
      </c>
      <c r="G36" s="1">
        <f t="shared" si="2"/>
        <v>4.631146810925294E-12</v>
      </c>
      <c r="H36" s="1">
        <f t="shared" si="3"/>
        <v>20.011767161762791</v>
      </c>
      <c r="I36" s="1">
        <f t="shared" si="4"/>
        <v>18.151710092606795</v>
      </c>
      <c r="J36" s="1">
        <f t="shared" si="5"/>
        <v>19.009962192911786</v>
      </c>
    </row>
    <row r="37" spans="1:10">
      <c r="A37" s="34">
        <v>28825</v>
      </c>
      <c r="B37" s="32">
        <f>IPCA!B373</f>
        <v>2750000000000</v>
      </c>
      <c r="C37" s="40">
        <f>GEOMEAN(IPCA!D362:D373)</f>
        <v>3.9149135597192783E-9</v>
      </c>
      <c r="D37" s="40">
        <f>GEOMEAN(CPI!B362:B373)</f>
        <v>65.210747289913286</v>
      </c>
      <c r="E37" s="3">
        <f t="shared" si="0"/>
        <v>1.5804234082920812E-10</v>
      </c>
      <c r="F37" s="3">
        <f t="shared" si="1"/>
        <v>33.394225344579638</v>
      </c>
      <c r="G37" s="1">
        <f t="shared" si="2"/>
        <v>4.7326248535021236E-12</v>
      </c>
      <c r="H37" s="1">
        <f t="shared" si="3"/>
        <v>20.45026653200263</v>
      </c>
      <c r="I37" s="1">
        <f t="shared" si="4"/>
        <v>18.549451750304705</v>
      </c>
      <c r="J37" s="1">
        <f t="shared" si="5"/>
        <v>19.426509936171687</v>
      </c>
    </row>
    <row r="38" spans="1:10">
      <c r="A38" s="34">
        <v>28856</v>
      </c>
      <c r="B38" s="32">
        <f>IPCA!B374</f>
        <v>2750000000000</v>
      </c>
      <c r="C38" s="40">
        <f>GEOMEAN(IPCA!D363:D374)</f>
        <v>4.0401194269617272E-9</v>
      </c>
      <c r="D38" s="40">
        <f>GEOMEAN(CPI!B363:B374)</f>
        <v>65.694785800223073</v>
      </c>
      <c r="E38" s="3">
        <f t="shared" si="0"/>
        <v>1.6322971075256829E-10</v>
      </c>
      <c r="F38" s="3">
        <f t="shared" si="1"/>
        <v>33.628262914467072</v>
      </c>
      <c r="G38" s="1">
        <f t="shared" si="2"/>
        <v>4.8539441709415783E-12</v>
      </c>
      <c r="H38" s="1">
        <f t="shared" si="3"/>
        <v>20.974502543500886</v>
      </c>
      <c r="I38" s="1">
        <f t="shared" si="4"/>
        <v>19.024960985641155</v>
      </c>
      <c r="J38" s="1">
        <f t="shared" si="5"/>
        <v>19.924502276287786</v>
      </c>
    </row>
    <row r="39" spans="1:10">
      <c r="A39" s="34">
        <v>28887</v>
      </c>
      <c r="B39" s="32">
        <f>IPCA!B375</f>
        <v>2750000000000</v>
      </c>
      <c r="C39" s="40">
        <f>GEOMEAN(IPCA!D364:D375)</f>
        <v>4.1681984760651353E-9</v>
      </c>
      <c r="D39" s="40">
        <f>GEOMEAN(CPI!B364:B375)</f>
        <v>66.211463051158816</v>
      </c>
      <c r="E39" s="3">
        <f t="shared" si="0"/>
        <v>1.6852552351404521E-10</v>
      </c>
      <c r="F39" s="3">
        <f t="shared" si="1"/>
        <v>33.892041804419016</v>
      </c>
      <c r="G39" s="1">
        <f t="shared" si="2"/>
        <v>4.9724216819557913E-12</v>
      </c>
      <c r="H39" s="1">
        <f t="shared" si="3"/>
        <v>21.486458752431329</v>
      </c>
      <c r="I39" s="1">
        <f t="shared" si="4"/>
        <v>19.489331803545312</v>
      </c>
      <c r="J39" s="1">
        <f t="shared" si="5"/>
        <v>20.410829550512222</v>
      </c>
    </row>
    <row r="40" spans="1:10">
      <c r="A40" s="34">
        <v>28915</v>
      </c>
      <c r="B40" s="32">
        <f>IPCA!B376</f>
        <v>2750000000000</v>
      </c>
      <c r="C40" s="40">
        <f>GEOMEAN(IPCA!D365:D376)</f>
        <v>4.3010911947125342E-9</v>
      </c>
      <c r="D40" s="40">
        <f>GEOMEAN(CPI!B365:B376)</f>
        <v>66.74422554522198</v>
      </c>
      <c r="E40" s="3">
        <f t="shared" si="0"/>
        <v>1.7399546397999907E-10</v>
      </c>
      <c r="F40" s="3">
        <f t="shared" si="1"/>
        <v>34.170627402878289</v>
      </c>
      <c r="G40" s="1">
        <f t="shared" si="2"/>
        <v>5.0919598849783758E-12</v>
      </c>
      <c r="H40" s="1">
        <f t="shared" si="3"/>
        <v>22.002998344780273</v>
      </c>
      <c r="I40" s="1">
        <f t="shared" si="4"/>
        <v>19.957859987782168</v>
      </c>
      <c r="J40" s="1">
        <f t="shared" si="5"/>
        <v>20.9015107603385</v>
      </c>
    </row>
    <row r="41" spans="1:10">
      <c r="A41" s="34">
        <v>28946</v>
      </c>
      <c r="B41" s="32">
        <f>IPCA!B377</f>
        <v>2750000000000</v>
      </c>
      <c r="C41" s="40">
        <f>GEOMEAN(IPCA!D366:D377)</f>
        <v>4.4430371494750206E-9</v>
      </c>
      <c r="D41" s="40">
        <f>GEOMEAN(CPI!B366:B377)</f>
        <v>67.301129312094787</v>
      </c>
      <c r="E41" s="3">
        <f t="shared" si="0"/>
        <v>1.7982669109133837E-10</v>
      </c>
      <c r="F41" s="3">
        <f t="shared" si="1"/>
        <v>34.455918717946076</v>
      </c>
      <c r="G41" s="1">
        <f t="shared" si="2"/>
        <v>5.2190363160358036E-12</v>
      </c>
      <c r="H41" s="1">
        <f t="shared" si="3"/>
        <v>22.552111567464092</v>
      </c>
      <c r="I41" s="1">
        <f t="shared" si="4"/>
        <v>20.455934143133053</v>
      </c>
      <c r="J41" s="1">
        <f t="shared" si="5"/>
        <v>21.423134938676565</v>
      </c>
    </row>
    <row r="42" spans="1:10">
      <c r="A42" s="34">
        <v>28976</v>
      </c>
      <c r="B42" s="32">
        <f>IPCA!B378</f>
        <v>2750000000000</v>
      </c>
      <c r="C42" s="40">
        <f>GEOMEAN(IPCA!D367:D378)</f>
        <v>4.5867792090975374E-9</v>
      </c>
      <c r="D42" s="40">
        <f>GEOMEAN(CPI!B367:B378)</f>
        <v>67.881465900555781</v>
      </c>
      <c r="E42" s="3">
        <f t="shared" si="0"/>
        <v>1.8568935364980715E-10</v>
      </c>
      <c r="F42" s="3">
        <f t="shared" si="1"/>
        <v>34.751553786623873</v>
      </c>
      <c r="G42" s="1">
        <f t="shared" si="2"/>
        <v>5.3433396040346355E-12</v>
      </c>
      <c r="H42" s="1">
        <f t="shared" si="3"/>
        <v>23.089241690613253</v>
      </c>
      <c r="I42" s="1">
        <f t="shared" si="4"/>
        <v>20.94313900608185</v>
      </c>
      <c r="J42" s="1">
        <f t="shared" si="5"/>
        <v>21.933375900966489</v>
      </c>
    </row>
    <row r="43" spans="1:10">
      <c r="A43" s="34">
        <v>29007</v>
      </c>
      <c r="B43" s="32">
        <f>IPCA!B379</f>
        <v>2750000000000</v>
      </c>
      <c r="C43" s="40">
        <f>GEOMEAN(IPCA!D368:D379)</f>
        <v>4.7312945755297888E-9</v>
      </c>
      <c r="D43" s="40">
        <f>GEOMEAN(CPI!B368:B379)</f>
        <v>68.468703475081483</v>
      </c>
      <c r="E43" s="3">
        <f t="shared" si="0"/>
        <v>1.9156355278604646E-10</v>
      </c>
      <c r="F43" s="3">
        <f t="shared" si="1"/>
        <v>35.058858198616107</v>
      </c>
      <c r="G43" s="1">
        <f t="shared" si="2"/>
        <v>5.4640556660686724E-12</v>
      </c>
      <c r="H43" s="1">
        <f t="shared" si="3"/>
        <v>23.610870959720231</v>
      </c>
      <c r="I43" s="1">
        <f t="shared" si="4"/>
        <v>21.416283790953216</v>
      </c>
      <c r="J43" s="1">
        <f t="shared" si="5"/>
        <v>22.428891994287167</v>
      </c>
    </row>
    <row r="44" spans="1:10">
      <c r="A44" s="34">
        <v>29037</v>
      </c>
      <c r="B44" s="32">
        <f>IPCA!B380</f>
        <v>2750000000000</v>
      </c>
      <c r="C44" s="40">
        <f>GEOMEAN(IPCA!D369:D380)</f>
        <v>4.8778484457742275E-9</v>
      </c>
      <c r="D44" s="40">
        <f>GEOMEAN(CPI!B369:B380)</f>
        <v>69.080388515065707</v>
      </c>
      <c r="E44" s="3">
        <f t="shared" si="0"/>
        <v>1.9750476549165165E-10</v>
      </c>
      <c r="F44" s="3">
        <f t="shared" si="1"/>
        <v>35.3786784001177</v>
      </c>
      <c r="G44" s="1">
        <f t="shared" si="2"/>
        <v>5.5825930877902601E-12</v>
      </c>
      <c r="H44" s="1">
        <f t="shared" si="3"/>
        <v>24.12308605034357</v>
      </c>
      <c r="I44" s="1">
        <f t="shared" si="4"/>
        <v>21.880889427971542</v>
      </c>
      <c r="J44" s="1">
        <f t="shared" si="5"/>
        <v>22.915465190381209</v>
      </c>
    </row>
    <row r="45" spans="1:10">
      <c r="A45" s="34">
        <v>29068</v>
      </c>
      <c r="B45" s="32">
        <f>IPCA!B381</f>
        <v>2750000000000</v>
      </c>
      <c r="C45" s="40">
        <f>GEOMEAN(IPCA!D370:D381)</f>
        <v>5.0377912166598897E-9</v>
      </c>
      <c r="D45" s="40">
        <f>GEOMEAN(CPI!B370:B381)</f>
        <v>69.726437024734835</v>
      </c>
      <c r="E45" s="3">
        <f t="shared" si="0"/>
        <v>2.0398406077774744E-10</v>
      </c>
      <c r="F45" s="3">
        <f t="shared" si="1"/>
        <v>35.714931524275158</v>
      </c>
      <c r="G45" s="1">
        <f t="shared" si="2"/>
        <v>5.7114504234482731E-12</v>
      </c>
      <c r="H45" s="1">
        <f t="shared" si="3"/>
        <v>24.679894785534167</v>
      </c>
      <c r="I45" s="1">
        <f t="shared" si="4"/>
        <v>22.385943812050257</v>
      </c>
      <c r="J45" s="1">
        <f t="shared" si="5"/>
        <v>23.444399637753815</v>
      </c>
    </row>
    <row r="46" spans="1:10">
      <c r="A46" s="34">
        <v>29099</v>
      </c>
      <c r="B46" s="32">
        <f>IPCA!B382</f>
        <v>2750000000000</v>
      </c>
      <c r="C46" s="40">
        <f>GEOMEAN(IPCA!D371:D382)</f>
        <v>5.2206524541007472E-9</v>
      </c>
      <c r="D46" s="40">
        <f>GEOMEAN(CPI!B371:B382)</f>
        <v>70.397500374460549</v>
      </c>
      <c r="E46" s="3">
        <f t="shared" si="0"/>
        <v>2.1133428122218112E-10</v>
      </c>
      <c r="F46" s="3">
        <f t="shared" si="1"/>
        <v>36.055154183488646</v>
      </c>
      <c r="G46" s="1">
        <f t="shared" si="2"/>
        <v>5.861416654791648E-12</v>
      </c>
      <c r="H46" s="1">
        <f t="shared" si="3"/>
        <v>25.327917710804172</v>
      </c>
      <c r="I46" s="1">
        <f t="shared" si="4"/>
        <v>22.973734194467841</v>
      </c>
      <c r="J46" s="1">
        <f t="shared" si="5"/>
        <v>24.059982020356237</v>
      </c>
    </row>
    <row r="47" spans="1:10">
      <c r="A47" s="34">
        <v>29129</v>
      </c>
      <c r="B47" s="32">
        <f>IPCA!B383</f>
        <v>2750000000000</v>
      </c>
      <c r="C47" s="40">
        <f>GEOMEAN(IPCA!D372:D383)</f>
        <v>5.4125809070461931E-9</v>
      </c>
      <c r="D47" s="40">
        <f>GEOMEAN(CPI!B372:B383)</f>
        <v>71.069269065279741</v>
      </c>
      <c r="E47" s="3">
        <f t="shared" si="0"/>
        <v>2.1894570319199538E-10</v>
      </c>
      <c r="F47" s="3">
        <f t="shared" si="1"/>
        <v>36.394796443925785</v>
      </c>
      <c r="G47" s="1">
        <f t="shared" si="2"/>
        <v>6.0158518410545186E-12</v>
      </c>
      <c r="H47" s="1">
        <f t="shared" si="3"/>
        <v>25.995251551697582</v>
      </c>
      <c r="I47" s="1">
        <f t="shared" si="4"/>
        <v>23.579040578305253</v>
      </c>
      <c r="J47" s="1">
        <f t="shared" si="5"/>
        <v>24.693908598798242</v>
      </c>
    </row>
    <row r="48" spans="1:10">
      <c r="A48" s="34">
        <v>29160</v>
      </c>
      <c r="B48" s="32">
        <f>IPCA!B384</f>
        <v>2750000000000</v>
      </c>
      <c r="C48" s="40">
        <f>GEOMEAN(IPCA!D373:D384)</f>
        <v>5.6298845086547868E-9</v>
      </c>
      <c r="D48" s="40">
        <f>GEOMEAN(CPI!B373:B384)</f>
        <v>71.776179627299825</v>
      </c>
      <c r="E48" s="3">
        <f t="shared" si="0"/>
        <v>2.2750628369602335E-10</v>
      </c>
      <c r="F48" s="3">
        <f t="shared" si="1"/>
        <v>36.759678178814042</v>
      </c>
      <c r="G48" s="1">
        <f t="shared" si="2"/>
        <v>6.1890172865317304E-12</v>
      </c>
      <c r="H48" s="1">
        <f t="shared" si="3"/>
        <v>26.743521195660893</v>
      </c>
      <c r="I48" s="1">
        <f t="shared" si="4"/>
        <v>24.257759930700701</v>
      </c>
      <c r="J48" s="1">
        <f t="shared" si="5"/>
        <v>25.404719269683195</v>
      </c>
    </row>
    <row r="49" spans="1:10">
      <c r="A49" s="34">
        <v>29190</v>
      </c>
      <c r="B49" s="32">
        <f>IPCA!B385</f>
        <v>2750000000000</v>
      </c>
      <c r="C49" s="40">
        <f>GEOMEAN(IPCA!D374:D385)</f>
        <v>5.8761047932216944E-9</v>
      </c>
      <c r="D49" s="40">
        <f>GEOMEAN(CPI!B374:B385)</f>
        <v>72.52664089484675</v>
      </c>
      <c r="E49" s="3">
        <f t="shared" si="0"/>
        <v>2.3721426854315466E-10</v>
      </c>
      <c r="F49" s="3">
        <f t="shared" si="1"/>
        <v>37.140672207916019</v>
      </c>
      <c r="G49" s="1">
        <f t="shared" si="2"/>
        <v>6.3869137105331051E-12</v>
      </c>
      <c r="H49" s="1">
        <f t="shared" si="3"/>
        <v>27.598656504677308</v>
      </c>
      <c r="I49" s="1">
        <f t="shared" si="4"/>
        <v>25.033411980504503</v>
      </c>
      <c r="J49" s="1">
        <f t="shared" si="5"/>
        <v>26.21704582549517</v>
      </c>
    </row>
    <row r="50" spans="1:10">
      <c r="A50" s="34">
        <v>29221</v>
      </c>
      <c r="B50" s="32">
        <f>IPCA!B386</f>
        <v>2750000000000</v>
      </c>
      <c r="C50" s="40">
        <f>GEOMEAN(IPCA!D375:D386)</f>
        <v>6.1368665093719078E-9</v>
      </c>
      <c r="D50" s="40">
        <f>GEOMEAN(CPI!B375:B386)</f>
        <v>73.318032904156311</v>
      </c>
      <c r="E50" s="3">
        <f t="shared" si="0"/>
        <v>2.4794290450102319E-10</v>
      </c>
      <c r="F50" s="3">
        <f t="shared" si="1"/>
        <v>37.530498910069419</v>
      </c>
      <c r="G50" s="1">
        <f t="shared" si="2"/>
        <v>6.6064377426781347E-12</v>
      </c>
      <c r="H50" s="1">
        <f t="shared" si="3"/>
        <v>28.547247425469116</v>
      </c>
      <c r="I50" s="1">
        <f t="shared" si="4"/>
        <v>25.893833114305814</v>
      </c>
      <c r="J50" s="1">
        <f t="shared" si="5"/>
        <v>27.118149530881436</v>
      </c>
    </row>
    <row r="51" spans="1:10">
      <c r="A51" s="34">
        <v>29252</v>
      </c>
      <c r="B51" s="32">
        <f>IPCA!B387</f>
        <v>2750000000000</v>
      </c>
      <c r="C51" s="40">
        <f>GEOMEAN(IPCA!D376:D387)</f>
        <v>6.4182339845929348E-9</v>
      </c>
      <c r="D51" s="40">
        <f>GEOMEAN(CPI!B376:B387)</f>
        <v>74.132853549951378</v>
      </c>
      <c r="E51" s="3">
        <f t="shared" si="0"/>
        <v>2.5949729805339008E-10</v>
      </c>
      <c r="F51" s="3">
        <f t="shared" si="1"/>
        <v>37.946809446794902</v>
      </c>
      <c r="G51" s="1">
        <f t="shared" si="2"/>
        <v>6.8384483922747285E-12</v>
      </c>
      <c r="H51" s="1">
        <f t="shared" si="3"/>
        <v>29.549794588911059</v>
      </c>
      <c r="I51" s="1">
        <f t="shared" si="4"/>
        <v>26.803195356923496</v>
      </c>
      <c r="J51" s="1">
        <f t="shared" si="5"/>
        <v>28.070508386528026</v>
      </c>
    </row>
    <row r="52" spans="1:10">
      <c r="A52" s="34">
        <v>29281</v>
      </c>
      <c r="B52" s="32">
        <f>IPCA!B388</f>
        <v>2750000000000</v>
      </c>
      <c r="C52" s="40">
        <f>GEOMEAN(IPCA!D377:D388)</f>
        <v>6.7263318271190138E-9</v>
      </c>
      <c r="D52" s="40">
        <f>GEOMEAN(CPI!B377:B388)</f>
        <v>74.988064095754751</v>
      </c>
      <c r="E52" s="3">
        <f t="shared" si="0"/>
        <v>2.7210565276592065E-10</v>
      </c>
      <c r="F52" s="3">
        <f t="shared" si="1"/>
        <v>38.39117432178557</v>
      </c>
      <c r="G52" s="1">
        <f t="shared" si="2"/>
        <v>7.0877137147511208E-12</v>
      </c>
      <c r="H52" s="1">
        <f t="shared" si="3"/>
        <v>30.626901361499563</v>
      </c>
      <c r="I52" s="1">
        <f t="shared" si="4"/>
        <v>27.780187029711257</v>
      </c>
      <c r="J52" s="1">
        <f t="shared" si="5"/>
        <v>29.093694338029618</v>
      </c>
    </row>
    <row r="53" spans="1:10">
      <c r="A53" s="34">
        <v>29312</v>
      </c>
      <c r="B53" s="32">
        <f>IPCA!B389</f>
        <v>2750000000000</v>
      </c>
      <c r="C53" s="40">
        <f>GEOMEAN(IPCA!D378:D389)</f>
        <v>7.0569396356444084E-9</v>
      </c>
      <c r="D53" s="40">
        <f>GEOMEAN(CPI!B378:B389)</f>
        <v>75.851731968658811</v>
      </c>
      <c r="E53" s="3">
        <f t="shared" si="0"/>
        <v>2.8562131290286291E-10</v>
      </c>
      <c r="F53" s="3">
        <f t="shared" si="1"/>
        <v>38.833540210117341</v>
      </c>
      <c r="G53" s="1">
        <f t="shared" si="2"/>
        <v>7.3550160855138748E-12</v>
      </c>
      <c r="H53" s="1">
        <f t="shared" si="3"/>
        <v>31.781948485652958</v>
      </c>
      <c r="I53" s="1">
        <f t="shared" si="4"/>
        <v>28.827874641277731</v>
      </c>
      <c r="J53" s="1">
        <f t="shared" si="5"/>
        <v>30.19091888515219</v>
      </c>
    </row>
    <row r="54" spans="1:10">
      <c r="A54" s="34">
        <v>29342</v>
      </c>
      <c r="B54" s="32">
        <f>IPCA!B390</f>
        <v>2750000000000</v>
      </c>
      <c r="C54" s="40">
        <f>GEOMEAN(IPCA!D379:D390)</f>
        <v>7.4272407105545234E-9</v>
      </c>
      <c r="D54" s="40">
        <f>GEOMEAN(CPI!B379:B390)</f>
        <v>76.7071958801546</v>
      </c>
      <c r="E54" s="3">
        <f t="shared" si="0"/>
        <v>3.0068147256989018E-10</v>
      </c>
      <c r="F54" s="3">
        <f t="shared" si="1"/>
        <v>39.269839095040233</v>
      </c>
      <c r="G54" s="1">
        <f t="shared" si="2"/>
        <v>7.6568042930398999E-12</v>
      </c>
      <c r="H54" s="1">
        <f t="shared" si="3"/>
        <v>33.086013242772999</v>
      </c>
      <c r="I54" s="1">
        <f t="shared" si="4"/>
        <v>30.010728970027756</v>
      </c>
      <c r="J54" s="1">
        <f t="shared" si="5"/>
        <v>31.4297011241005</v>
      </c>
    </row>
    <row r="55" spans="1:10">
      <c r="A55" s="34">
        <v>29373</v>
      </c>
      <c r="B55" s="32">
        <f>IPCA!B391</f>
        <v>2750000000000</v>
      </c>
      <c r="C55" s="40">
        <f>GEOMEAN(IPCA!D380:D391)</f>
        <v>7.835344389665127E-9</v>
      </c>
      <c r="D55" s="40">
        <f>GEOMEAN(CPI!B380:B391)</f>
        <v>77.571116296508166</v>
      </c>
      <c r="E55" s="3">
        <f t="shared" si="0"/>
        <v>3.1724222295298474E-10</v>
      </c>
      <c r="F55" s="3">
        <f t="shared" si="1"/>
        <v>39.719676706561181</v>
      </c>
      <c r="G55" s="1">
        <f t="shared" si="2"/>
        <v>7.9870293330101648E-12</v>
      </c>
      <c r="H55" s="1">
        <f t="shared" si="3"/>
        <v>34.512957125285851</v>
      </c>
      <c r="I55" s="1">
        <f t="shared" si="4"/>
        <v>31.305041034745503</v>
      </c>
      <c r="J55" s="1">
        <f t="shared" si="5"/>
        <v>32.785211061763924</v>
      </c>
    </row>
    <row r="56" spans="1:10">
      <c r="A56" s="34">
        <v>29403</v>
      </c>
      <c r="B56" s="32">
        <f>IPCA!B392</f>
        <v>2750000000000</v>
      </c>
      <c r="C56" s="40">
        <f>GEOMEAN(IPCA!D381:D392)</f>
        <v>8.2703268614357866E-9</v>
      </c>
      <c r="D56" s="40">
        <f>GEOMEAN(CPI!B381:B392)</f>
        <v>78.372864248699713</v>
      </c>
      <c r="E56" s="3">
        <f t="shared" si="0"/>
        <v>3.3486669080960333E-10</v>
      </c>
      <c r="F56" s="3">
        <f t="shared" si="1"/>
        <v>40.137706506183392</v>
      </c>
      <c r="G56" s="1">
        <f t="shared" si="2"/>
        <v>8.3429453239440977E-12</v>
      </c>
      <c r="H56" s="1">
        <f t="shared" si="3"/>
        <v>36.050914834360263</v>
      </c>
      <c r="I56" s="1">
        <f t="shared" si="4"/>
        <v>32.700048394372878</v>
      </c>
      <c r="J56" s="1">
        <f t="shared" si="5"/>
        <v>34.246177385600888</v>
      </c>
    </row>
    <row r="57" spans="1:10">
      <c r="A57" s="34">
        <v>29434</v>
      </c>
      <c r="B57" s="32">
        <f>IPCA!B393</f>
        <v>2750000000000</v>
      </c>
      <c r="C57" s="40">
        <f>GEOMEAN(IPCA!D382:D393)</f>
        <v>8.7274888431257756E-9</v>
      </c>
      <c r="D57" s="40">
        <f>GEOMEAN(CPI!B382:B393)</f>
        <v>79.167714166587871</v>
      </c>
      <c r="E57" s="3">
        <f t="shared" si="0"/>
        <v>3.5338276995798533E-10</v>
      </c>
      <c r="F57" s="3">
        <f t="shared" si="1"/>
        <v>40.550895916136575</v>
      </c>
      <c r="G57" s="1">
        <f t="shared" si="2"/>
        <v>8.714549012402026E-12</v>
      </c>
      <c r="H57" s="1">
        <f t="shared" si="3"/>
        <v>37.656661055216198</v>
      </c>
      <c r="I57" s="1">
        <f t="shared" si="4"/>
        <v>34.1565434478916</v>
      </c>
      <c r="J57" s="1">
        <f t="shared" si="5"/>
        <v>35.771538674443377</v>
      </c>
    </row>
    <row r="58" spans="1:10">
      <c r="A58" s="34">
        <v>29465</v>
      </c>
      <c r="B58" s="32">
        <f>IPCA!B394</f>
        <v>2750000000000</v>
      </c>
      <c r="C58" s="40">
        <f>GEOMEAN(IPCA!D383:D394)</f>
        <v>9.1946945126147169E-9</v>
      </c>
      <c r="D58" s="40">
        <f>GEOMEAN(CPI!B383:B394)</f>
        <v>79.954542727074156</v>
      </c>
      <c r="E58" s="3">
        <f t="shared" si="0"/>
        <v>3.7220523161901817E-10</v>
      </c>
      <c r="F58" s="3">
        <f t="shared" si="1"/>
        <v>40.949939278537627</v>
      </c>
      <c r="G58" s="1">
        <f t="shared" si="2"/>
        <v>9.0892743231513303E-12</v>
      </c>
      <c r="H58" s="1">
        <f t="shared" si="3"/>
        <v>39.275896198149624</v>
      </c>
      <c r="I58" s="1">
        <f t="shared" si="4"/>
        <v>35.625273652910593</v>
      </c>
      <c r="J58" s="1">
        <f t="shared" si="5"/>
        <v>37.309713619203578</v>
      </c>
    </row>
    <row r="59" spans="1:10">
      <c r="A59" s="34">
        <v>29495</v>
      </c>
      <c r="B59" s="32">
        <f>IPCA!B395</f>
        <v>2750000000000</v>
      </c>
      <c r="C59" s="40">
        <f>GEOMEAN(IPCA!D384:D395)</f>
        <v>9.733451500079345E-9</v>
      </c>
      <c r="D59" s="40">
        <f>GEOMEAN(CPI!B384:B395)</f>
        <v>80.759070442297897</v>
      </c>
      <c r="E59" s="3">
        <f t="shared" si="0"/>
        <v>3.9373035152153649E-10</v>
      </c>
      <c r="F59" s="3">
        <f t="shared" si="1"/>
        <v>41.356974236618683</v>
      </c>
      <c r="G59" s="1">
        <f t="shared" si="2"/>
        <v>9.5202891117918396E-12</v>
      </c>
      <c r="H59" s="1">
        <f t="shared" si="3"/>
        <v>41.138365246464453</v>
      </c>
      <c r="I59" s="1">
        <f t="shared" si="4"/>
        <v>37.314629617738142</v>
      </c>
      <c r="J59" s="1">
        <f t="shared" si="5"/>
        <v>39.078945986727007</v>
      </c>
    </row>
    <row r="60" spans="1:10">
      <c r="A60" s="34">
        <v>29526</v>
      </c>
      <c r="B60" s="32">
        <f>IPCA!B396</f>
        <v>2750000000000</v>
      </c>
      <c r="C60" s="40">
        <f>GEOMEAN(IPCA!D385:D396)</f>
        <v>1.0306941450677285E-8</v>
      </c>
      <c r="D60" s="40">
        <f>GEOMEAN(CPI!B385:B396)</f>
        <v>81.564592923162252</v>
      </c>
      <c r="E60" s="3">
        <f t="shared" si="0"/>
        <v>4.1650835680755043E-10</v>
      </c>
      <c r="F60" s="3">
        <f t="shared" si="1"/>
        <v>41.772746922588077</v>
      </c>
      <c r="G60" s="1">
        <f t="shared" si="2"/>
        <v>9.9708156032786269E-12</v>
      </c>
      <c r="H60" s="1">
        <f t="shared" si="3"/>
        <v>43.085146813952299</v>
      </c>
      <c r="I60" s="1">
        <f t="shared" si="4"/>
        <v>39.080461407655754</v>
      </c>
      <c r="J60" s="1">
        <f t="shared" si="5"/>
        <v>40.928270121704678</v>
      </c>
    </row>
    <row r="61" spans="1:10">
      <c r="A61" s="34">
        <v>29556</v>
      </c>
      <c r="B61" s="32">
        <f>IPCA!B397</f>
        <v>2750000000000</v>
      </c>
      <c r="C61" s="40">
        <f>GEOMEAN(IPCA!D386:D397)</f>
        <v>1.091640799083687E-8</v>
      </c>
      <c r="D61" s="40">
        <f>GEOMEAN(CPI!B386:B397)</f>
        <v>82.370106153438712</v>
      </c>
      <c r="E61" s="3">
        <f t="shared" si="0"/>
        <v>4.4068780727874925E-10</v>
      </c>
      <c r="F61" s="3">
        <f t="shared" si="1"/>
        <v>42.181480827322929</v>
      </c>
      <c r="G61" s="1">
        <f t="shared" si="2"/>
        <v>1.0447423813373927E-11</v>
      </c>
      <c r="H61" s="1">
        <f t="shared" si="3"/>
        <v>45.144630764085605</v>
      </c>
      <c r="I61" s="1">
        <f t="shared" si="4"/>
        <v>40.948520100374587</v>
      </c>
      <c r="J61" s="1">
        <f t="shared" si="5"/>
        <v>42.884654668480202</v>
      </c>
    </row>
    <row r="62" spans="1:10">
      <c r="A62" s="34">
        <v>29587</v>
      </c>
      <c r="B62" s="32">
        <f>IPCA!B398</f>
        <v>2750000000000</v>
      </c>
      <c r="C62" s="40">
        <f>GEOMEAN(IPCA!D387:D398)</f>
        <v>1.1563916369839766E-8</v>
      </c>
      <c r="D62" s="40">
        <f>GEOMEAN(CPI!B387:B398)</f>
        <v>83.140876174629128</v>
      </c>
      <c r="E62" s="3">
        <f t="shared" si="0"/>
        <v>4.6720765520422715E-10</v>
      </c>
      <c r="F62" s="3">
        <f t="shared" si="1"/>
        <v>42.558678118562121</v>
      </c>
      <c r="G62" s="1">
        <f t="shared" si="2"/>
        <v>1.0977964444822662E-11</v>
      </c>
      <c r="H62" s="1">
        <f t="shared" si="3"/>
        <v>47.437163482193363</v>
      </c>
      <c r="I62" s="1">
        <f t="shared" si="4"/>
        <v>43.027966105344127</v>
      </c>
      <c r="J62" s="1">
        <f t="shared" si="5"/>
        <v>45.062421376685457</v>
      </c>
    </row>
    <row r="63" spans="1:10">
      <c r="A63" s="34">
        <v>29618</v>
      </c>
      <c r="B63" s="32">
        <f>IPCA!B399</f>
        <v>2750000000000</v>
      </c>
      <c r="C63" s="40">
        <f>GEOMEAN(IPCA!D388:D399)</f>
        <v>1.2267107145458011E-8</v>
      </c>
      <c r="D63" s="40">
        <f>GEOMEAN(CPI!B388:B399)</f>
        <v>83.892651261663161</v>
      </c>
      <c r="E63" s="3">
        <f t="shared" si="0"/>
        <v>4.9597461962578835E-10</v>
      </c>
      <c r="F63" s="3">
        <f t="shared" si="1"/>
        <v>42.942613146109458</v>
      </c>
      <c r="G63" s="1">
        <f t="shared" si="2"/>
        <v>1.1549707465129494E-11</v>
      </c>
      <c r="H63" s="1">
        <f t="shared" si="3"/>
        <v>49.907736898642099</v>
      </c>
      <c r="I63" s="1">
        <f t="shared" si="4"/>
        <v>45.26890425215435</v>
      </c>
      <c r="J63" s="1">
        <f t="shared" si="5"/>
        <v>47.409315924371477</v>
      </c>
    </row>
    <row r="64" spans="1:10">
      <c r="A64" s="34">
        <v>29646</v>
      </c>
      <c r="B64" s="32">
        <f>IPCA!B400</f>
        <v>2750000000000</v>
      </c>
      <c r="C64" s="40">
        <f>GEOMEAN(IPCA!D389:D400)</f>
        <v>1.3002099468091279E-8</v>
      </c>
      <c r="D64" s="40">
        <f>GEOMEAN(CPI!B389:B400)</f>
        <v>84.592751100136283</v>
      </c>
      <c r="E64" s="3">
        <f t="shared" si="0"/>
        <v>5.2598427404788926E-10</v>
      </c>
      <c r="F64" s="3">
        <f t="shared" si="1"/>
        <v>43.308426387668348</v>
      </c>
      <c r="G64" s="1">
        <f t="shared" si="2"/>
        <v>1.2145079327972493E-11</v>
      </c>
      <c r="H64" s="1">
        <f t="shared" si="3"/>
        <v>52.480413512083032</v>
      </c>
      <c r="I64" s="1">
        <f t="shared" si="4"/>
        <v>47.602455290987024</v>
      </c>
      <c r="J64" s="1">
        <f t="shared" si="5"/>
        <v>49.85320230185981</v>
      </c>
    </row>
    <row r="65" spans="1:10">
      <c r="A65" s="34">
        <v>29677</v>
      </c>
      <c r="B65" s="32">
        <f>IPCA!B401</f>
        <v>2750000000000</v>
      </c>
      <c r="C65" s="40">
        <f>GEOMEAN(IPCA!D390:D401)</f>
        <v>1.3793891093002066E-8</v>
      </c>
      <c r="D65" s="40">
        <f>GEOMEAN(CPI!B390:B401)</f>
        <v>85.26730557667608</v>
      </c>
      <c r="E65" s="3">
        <f t="shared" si="0"/>
        <v>5.5829148149750174E-10</v>
      </c>
      <c r="F65" s="3">
        <f t="shared" si="1"/>
        <v>43.653997789903876</v>
      </c>
      <c r="G65" s="1">
        <f t="shared" si="2"/>
        <v>1.2789011539892027E-11</v>
      </c>
      <c r="H65" s="1">
        <f t="shared" si="3"/>
        <v>55.2629254943188</v>
      </c>
      <c r="I65" s="1">
        <f t="shared" si="4"/>
        <v>50.126337885786285</v>
      </c>
      <c r="J65" s="1">
        <f t="shared" si="5"/>
        <v>52.496419522810456</v>
      </c>
    </row>
    <row r="66" spans="1:10">
      <c r="A66" s="34">
        <v>29707</v>
      </c>
      <c r="B66" s="32">
        <f>IPCA!B402</f>
        <v>2750000000000</v>
      </c>
      <c r="C66" s="40">
        <f>GEOMEAN(IPCA!D391:D402)</f>
        <v>1.4632247952138153E-8</v>
      </c>
      <c r="D66" s="40">
        <f>GEOMEAN(CPI!B391:B402)</f>
        <v>85.932898168079177</v>
      </c>
      <c r="E66" s="3">
        <f t="shared" ref="E66:E129" si="6">E78/(C78/C66)</f>
        <v>5.9236613336154809E-10</v>
      </c>
      <c r="F66" s="3">
        <f t="shared" ref="F66:F129" si="7">F78/(D78/D66)</f>
        <v>43.99288808970794</v>
      </c>
      <c r="G66" s="1">
        <f t="shared" ref="G66:G129" si="8">E66/F66</f>
        <v>1.3465043080454886E-11</v>
      </c>
      <c r="H66" s="1">
        <f t="shared" ref="H66:H129" si="9">$H$361*(G66/$G$361)*B66</f>
        <v>58.18414270812783</v>
      </c>
      <c r="I66" s="1">
        <f t="shared" ref="I66:I129" si="10">$I$433*(G66/$G$433)*B66</f>
        <v>52.776033315178985</v>
      </c>
      <c r="J66" s="1">
        <f t="shared" si="5"/>
        <v>55.271398281203176</v>
      </c>
    </row>
    <row r="67" spans="1:10">
      <c r="A67" s="34">
        <v>29738</v>
      </c>
      <c r="B67" s="32">
        <f>IPCA!B403</f>
        <v>2750000000000</v>
      </c>
      <c r="C67" s="40">
        <f>GEOMEAN(IPCA!D392:D403)</f>
        <v>1.5524165429869324E-8</v>
      </c>
      <c r="D67" s="40">
        <f>GEOMEAN(CPI!B392:B403)</f>
        <v>86.588725978611208</v>
      </c>
      <c r="E67" s="3">
        <f t="shared" si="6"/>
        <v>6.2855191878453061E-10</v>
      </c>
      <c r="F67" s="3">
        <f t="shared" si="7"/>
        <v>44.337072437595822</v>
      </c>
      <c r="G67" s="1">
        <f t="shared" si="8"/>
        <v>1.4176667159727649E-11</v>
      </c>
      <c r="H67" s="1">
        <f t="shared" si="9"/>
        <v>61.259159753045267</v>
      </c>
      <c r="I67" s="1">
        <f t="shared" si="10"/>
        <v>55.56523316334718</v>
      </c>
      <c r="J67" s="1">
        <f t="shared" ref="J67:J130" si="11">$J$505*(G67/$G$505)*B67</f>
        <v>58.192477528923675</v>
      </c>
    </row>
    <row r="68" spans="1:10">
      <c r="A68" s="34">
        <v>29768</v>
      </c>
      <c r="B68" s="32">
        <f>IPCA!B404</f>
        <v>2750000000000</v>
      </c>
      <c r="C68" s="40">
        <f>GEOMEAN(IPCA!D393:D404)</f>
        <v>1.6479657601135976E-8</v>
      </c>
      <c r="D68" s="40">
        <f>GEOMEAN(CPI!B393:B404)</f>
        <v>87.329407450580888</v>
      </c>
      <c r="E68" s="3">
        <f t="shared" si="6"/>
        <v>6.6726364012288648E-10</v>
      </c>
      <c r="F68" s="3">
        <f t="shared" si="7"/>
        <v>44.724690863502239</v>
      </c>
      <c r="G68" s="1">
        <f t="shared" si="8"/>
        <v>1.4919357232883854E-11</v>
      </c>
      <c r="H68" s="1">
        <f t="shared" si="9"/>
        <v>64.468416860224963</v>
      </c>
      <c r="I68" s="1">
        <f t="shared" si="10"/>
        <v>58.476195706099062</v>
      </c>
      <c r="J68" s="1">
        <f t="shared" si="11"/>
        <v>61.241076674699727</v>
      </c>
    </row>
    <row r="69" spans="1:10">
      <c r="A69" s="34">
        <v>29799</v>
      </c>
      <c r="B69" s="32">
        <f>IPCA!B405</f>
        <v>2750000000000</v>
      </c>
      <c r="C69" s="40">
        <f>GEOMEAN(IPCA!D394:D405)</f>
        <v>1.7501583943199731E-8</v>
      </c>
      <c r="D69" s="40">
        <f>GEOMEAN(CPI!B394:B405)</f>
        <v>88.079242647981701</v>
      </c>
      <c r="E69" s="3">
        <f t="shared" si="6"/>
        <v>7.086526632883131E-10</v>
      </c>
      <c r="F69" s="3">
        <f t="shared" si="7"/>
        <v>45.115515063056463</v>
      </c>
      <c r="G69" s="1">
        <f t="shared" si="8"/>
        <v>1.5707515747029658E-11</v>
      </c>
      <c r="H69" s="1">
        <f t="shared" si="9"/>
        <v>67.874148812932248</v>
      </c>
      <c r="I69" s="1">
        <f t="shared" si="10"/>
        <v>61.565371117693488</v>
      </c>
      <c r="J69" s="1">
        <f t="shared" si="11"/>
        <v>64.476314979084151</v>
      </c>
    </row>
    <row r="70" spans="1:10">
      <c r="A70" s="34">
        <v>29830</v>
      </c>
      <c r="B70" s="32">
        <f>IPCA!B406</f>
        <v>2750000000000</v>
      </c>
      <c r="C70" s="40">
        <f>GEOMEAN(IPCA!D395:D406)</f>
        <v>1.8602067373394488E-8</v>
      </c>
      <c r="D70" s="40">
        <f>GEOMEAN(CPI!B395:B406)</f>
        <v>88.845402092200587</v>
      </c>
      <c r="E70" s="3">
        <f t="shared" si="6"/>
        <v>7.5301977524187938E-10</v>
      </c>
      <c r="F70" s="3">
        <f t="shared" si="7"/>
        <v>45.503528589638272</v>
      </c>
      <c r="G70" s="1">
        <f t="shared" si="8"/>
        <v>1.6548601802572109E-11</v>
      </c>
      <c r="H70" s="1">
        <f t="shared" si="9"/>
        <v>71.508587321081848</v>
      </c>
      <c r="I70" s="1">
        <f t="shared" si="10"/>
        <v>64.861995229700511</v>
      </c>
      <c r="J70" s="1">
        <f t="shared" si="11"/>
        <v>67.928810606976526</v>
      </c>
    </row>
    <row r="71" spans="1:10">
      <c r="A71" s="34">
        <v>29860</v>
      </c>
      <c r="B71" s="32">
        <f>IPCA!B407</f>
        <v>2750000000000</v>
      </c>
      <c r="C71" s="40">
        <f>GEOMEAN(IPCA!D396:D407)</f>
        <v>1.9704231121831568E-8</v>
      </c>
      <c r="D71" s="40">
        <f>GEOMEAN(CPI!B396:B407)</f>
        <v>89.563462692186221</v>
      </c>
      <c r="E71" s="3">
        <f t="shared" si="6"/>
        <v>7.9706092396896406E-10</v>
      </c>
      <c r="F71" s="3">
        <f t="shared" si="7"/>
        <v>45.865731227672477</v>
      </c>
      <c r="G71" s="1">
        <f t="shared" si="8"/>
        <v>1.7378136195244347E-11</v>
      </c>
      <c r="H71" s="1">
        <f t="shared" si="9"/>
        <v>75.093109642781769</v>
      </c>
      <c r="I71" s="1">
        <f t="shared" si="10"/>
        <v>68.113342773274638</v>
      </c>
      <c r="J71" s="1">
        <f t="shared" si="11"/>
        <v>71.333888892384749</v>
      </c>
    </row>
    <row r="72" spans="1:10">
      <c r="A72" s="34">
        <v>29891</v>
      </c>
      <c r="B72" s="32">
        <f>IPCA!B408</f>
        <v>2750000000000</v>
      </c>
      <c r="C72" s="40">
        <f>GEOMEAN(IPCA!D397:D408)</f>
        <v>2.0848702354240072E-8</v>
      </c>
      <c r="D72" s="40">
        <f>GEOMEAN(CPI!B397:B408)</f>
        <v>90.249609662724282</v>
      </c>
      <c r="E72" s="3">
        <f t="shared" si="6"/>
        <v>8.4250587826552785E-10</v>
      </c>
      <c r="F72" s="3">
        <f t="shared" si="7"/>
        <v>46.220718686781616</v>
      </c>
      <c r="G72" s="1">
        <f t="shared" si="8"/>
        <v>1.822788355963991E-11</v>
      </c>
      <c r="H72" s="1">
        <f t="shared" si="9"/>
        <v>78.76497475456992</v>
      </c>
      <c r="I72" s="1">
        <f t="shared" si="10"/>
        <v>71.443914754728027</v>
      </c>
      <c r="J72" s="1">
        <f t="shared" si="11"/>
        <v>74.821937518392062</v>
      </c>
    </row>
    <row r="73" spans="1:10">
      <c r="A73" s="34">
        <v>29921</v>
      </c>
      <c r="B73" s="32">
        <f>IPCA!B409</f>
        <v>2750000000000</v>
      </c>
      <c r="C73" s="40">
        <f>GEOMEAN(IPCA!D398:D409)</f>
        <v>2.2047737536635691E-8</v>
      </c>
      <c r="D73" s="40">
        <f>GEOMEAN(CPI!B398:B409)</f>
        <v>90.894670656067845</v>
      </c>
      <c r="E73" s="3">
        <f t="shared" si="6"/>
        <v>8.9005184843155525E-10</v>
      </c>
      <c r="F73" s="3">
        <f t="shared" si="7"/>
        <v>46.546884381120798</v>
      </c>
      <c r="G73" s="1">
        <f t="shared" si="8"/>
        <v>1.912162028169078E-11</v>
      </c>
      <c r="H73" s="1">
        <f t="shared" si="9"/>
        <v>82.626923406987117</v>
      </c>
      <c r="I73" s="1">
        <f t="shared" si="10"/>
        <v>74.946902360198195</v>
      </c>
      <c r="J73" s="1">
        <f t="shared" si="11"/>
        <v>78.490553951911977</v>
      </c>
    </row>
    <row r="74" spans="1:10">
      <c r="A74" s="34">
        <v>29952</v>
      </c>
      <c r="B74" s="32">
        <f>IPCA!B410</f>
        <v>2750000000000</v>
      </c>
      <c r="C74" s="40">
        <f>GEOMEAN(IPCA!D399:D410)</f>
        <v>2.3318046260284091E-8</v>
      </c>
      <c r="D74" s="40">
        <f>GEOMEAN(CPI!B399:B410)</f>
        <v>91.507029402404982</v>
      </c>
      <c r="E74" s="3">
        <f t="shared" si="6"/>
        <v>9.4210035499953958E-10</v>
      </c>
      <c r="F74" s="3">
        <f t="shared" si="7"/>
        <v>46.841197604688652</v>
      </c>
      <c r="G74" s="1">
        <f t="shared" si="8"/>
        <v>2.0112644491934133E-11</v>
      </c>
      <c r="H74" s="1">
        <f t="shared" si="9"/>
        <v>86.90926351770743</v>
      </c>
      <c r="I74" s="1">
        <f t="shared" si="10"/>
        <v>78.831206808646002</v>
      </c>
      <c r="J74" s="1">
        <f t="shared" si="11"/>
        <v>82.558516713218268</v>
      </c>
    </row>
    <row r="75" spans="1:10">
      <c r="A75" s="34">
        <v>29983</v>
      </c>
      <c r="B75" s="32">
        <f>IPCA!B411</f>
        <v>2750000000000</v>
      </c>
      <c r="C75" s="40">
        <f>GEOMEAN(IPCA!D400:D411)</f>
        <v>2.4666090376526516E-8</v>
      </c>
      <c r="D75" s="40">
        <f>GEOMEAN(CPI!B400:B411)</f>
        <v>92.068905175880616</v>
      </c>
      <c r="E75" s="3">
        <f t="shared" si="6"/>
        <v>9.9728115578436902E-10</v>
      </c>
      <c r="F75" s="3">
        <f t="shared" si="7"/>
        <v>47.127839188465472</v>
      </c>
      <c r="G75" s="1">
        <f t="shared" si="8"/>
        <v>2.1161189924202028E-11</v>
      </c>
      <c r="H75" s="1">
        <f t="shared" si="9"/>
        <v>91.440160054948194</v>
      </c>
      <c r="I75" s="1">
        <f t="shared" si="10"/>
        <v>82.940964819459566</v>
      </c>
      <c r="J75" s="1">
        <f t="shared" si="11"/>
        <v>86.86259296878842</v>
      </c>
    </row>
    <row r="76" spans="1:10">
      <c r="A76" s="34">
        <v>30011</v>
      </c>
      <c r="B76" s="32">
        <f>IPCA!B412</f>
        <v>2750000000000</v>
      </c>
      <c r="C76" s="40">
        <f>GEOMEAN(IPCA!D401:D412)</f>
        <v>2.6107362596784871E-8</v>
      </c>
      <c r="D76" s="40">
        <f>GEOMEAN(CPI!B401:B412)</f>
        <v>92.573572451000729</v>
      </c>
      <c r="E76" s="3">
        <f t="shared" si="6"/>
        <v>1.0561419097335044E-9</v>
      </c>
      <c r="F76" s="3">
        <f t="shared" si="7"/>
        <v>47.394318021313161</v>
      </c>
      <c r="G76" s="1">
        <f t="shared" si="8"/>
        <v>2.228414615563323E-11</v>
      </c>
      <c r="H76" s="1">
        <f t="shared" si="9"/>
        <v>96.292595003293499</v>
      </c>
      <c r="I76" s="1">
        <f t="shared" si="10"/>
        <v>87.342374835557237</v>
      </c>
      <c r="J76" s="1">
        <f t="shared" si="11"/>
        <v>91.47211116705445</v>
      </c>
    </row>
    <row r="77" spans="1:10">
      <c r="A77" s="34">
        <v>30042</v>
      </c>
      <c r="B77" s="32">
        <f>IPCA!B413</f>
        <v>2750000000000</v>
      </c>
      <c r="C77" s="40">
        <f>GEOMEAN(IPCA!D402:D413)</f>
        <v>2.7620388050456627E-8</v>
      </c>
      <c r="D77" s="40">
        <f>GEOMEAN(CPI!B402:B413)</f>
        <v>93.061360925606706</v>
      </c>
      <c r="E77" s="3">
        <f t="shared" si="6"/>
        <v>1.1179026469223273E-9</v>
      </c>
      <c r="F77" s="3">
        <f t="shared" si="7"/>
        <v>47.644292460006305</v>
      </c>
      <c r="G77" s="1">
        <f t="shared" si="8"/>
        <v>2.3463516597727211E-11</v>
      </c>
      <c r="H77" s="1">
        <f t="shared" si="9"/>
        <v>101.38880284299586</v>
      </c>
      <c r="I77" s="1">
        <f t="shared" si="10"/>
        <v>91.964899499680826</v>
      </c>
      <c r="J77" s="1">
        <f t="shared" si="11"/>
        <v>96.313198791993045</v>
      </c>
    </row>
    <row r="78" spans="1:10">
      <c r="A78" s="34">
        <v>30072</v>
      </c>
      <c r="B78" s="32">
        <f>IPCA!B414</f>
        <v>2750000000000</v>
      </c>
      <c r="C78" s="40">
        <f>GEOMEAN(IPCA!D403:D414)</f>
        <v>2.9246330963699684E-8</v>
      </c>
      <c r="D78" s="40">
        <f>GEOMEAN(CPI!B403:B414)</f>
        <v>93.564298049240961</v>
      </c>
      <c r="E78" s="3">
        <f t="shared" si="6"/>
        <v>1.183996884460076E-9</v>
      </c>
      <c r="F78" s="3">
        <f t="shared" si="7"/>
        <v>47.899742485367916</v>
      </c>
      <c r="G78" s="1">
        <f t="shared" si="8"/>
        <v>2.4718230684053369E-11</v>
      </c>
      <c r="H78" s="1">
        <f t="shared" si="9"/>
        <v>106.81058003453478</v>
      </c>
      <c r="I78" s="1">
        <f t="shared" si="10"/>
        <v>96.882732441269653</v>
      </c>
      <c r="J78" s="1">
        <f t="shared" si="11"/>
        <v>101.46355750826282</v>
      </c>
    </row>
    <row r="79" spans="1:10">
      <c r="A79" s="34">
        <v>30103</v>
      </c>
      <c r="B79" s="32">
        <f>IPCA!B415</f>
        <v>2750000000000</v>
      </c>
      <c r="C79" s="40">
        <f>GEOMEAN(IPCA!D404:D415)</f>
        <v>3.1006540750045987E-8</v>
      </c>
      <c r="D79" s="40">
        <f>GEOMEAN(CPI!B404:B415)</f>
        <v>94.098014211610433</v>
      </c>
      <c r="E79" s="3">
        <f t="shared" si="6"/>
        <v>1.2554118140105518E-9</v>
      </c>
      <c r="F79" s="3">
        <f t="shared" si="7"/>
        <v>48.182144097658288</v>
      </c>
      <c r="G79" s="1">
        <f t="shared" si="8"/>
        <v>2.6055540647298972E-11</v>
      </c>
      <c r="H79" s="1">
        <f t="shared" si="9"/>
        <v>112.58926438641988</v>
      </c>
      <c r="I79" s="1">
        <f t="shared" si="10"/>
        <v>102.12429867698543</v>
      </c>
      <c r="J79" s="1">
        <f t="shared" si="11"/>
        <v>106.95295632877308</v>
      </c>
    </row>
    <row r="80" spans="1:10">
      <c r="A80" s="34">
        <v>30133</v>
      </c>
      <c r="B80" s="32">
        <f>IPCA!B416</f>
        <v>2750000000000</v>
      </c>
      <c r="C80" s="40">
        <f>GEOMEAN(IPCA!D405:D416)</f>
        <v>3.2875321159404945E-8</v>
      </c>
      <c r="D80" s="40">
        <f>GEOMEAN(CPI!B405:B416)</f>
        <v>94.588764666965844</v>
      </c>
      <c r="E80" s="3">
        <f t="shared" si="6"/>
        <v>1.3311263497077372E-9</v>
      </c>
      <c r="F80" s="3">
        <f t="shared" si="7"/>
        <v>48.442482119034132</v>
      </c>
      <c r="G80" s="1">
        <f t="shared" si="8"/>
        <v>2.7478491841868442E-11</v>
      </c>
      <c r="H80" s="1">
        <f t="shared" si="9"/>
        <v>118.73801525760788</v>
      </c>
      <c r="I80" s="1">
        <f t="shared" si="10"/>
        <v>107.70153442749557</v>
      </c>
      <c r="J80" s="1">
        <f t="shared" si="11"/>
        <v>112.79389584451253</v>
      </c>
    </row>
    <row r="81" spans="1:10">
      <c r="A81" s="34">
        <v>30164</v>
      </c>
      <c r="B81" s="32">
        <f>IPCA!B417</f>
        <v>2750000000000</v>
      </c>
      <c r="C81" s="40">
        <f>GEOMEAN(IPCA!D406:D417)</f>
        <v>3.4869842428073613E-8</v>
      </c>
      <c r="D81" s="40">
        <f>GEOMEAN(CPI!B406:B417)</f>
        <v>95.038000834147496</v>
      </c>
      <c r="E81" s="3">
        <f t="shared" si="6"/>
        <v>1.4119068757030721E-9</v>
      </c>
      <c r="F81" s="3">
        <f t="shared" si="7"/>
        <v>48.679895844835642</v>
      </c>
      <c r="G81" s="1">
        <f t="shared" si="8"/>
        <v>2.9003900916375084E-11</v>
      </c>
      <c r="H81" s="1">
        <f t="shared" si="9"/>
        <v>125.32949949936267</v>
      </c>
      <c r="I81" s="1">
        <f t="shared" si="10"/>
        <v>113.68035229346255</v>
      </c>
      <c r="J81" s="1">
        <f t="shared" si="11"/>
        <v>119.05540514641741</v>
      </c>
    </row>
    <row r="82" spans="1:10">
      <c r="A82" s="34">
        <v>30195</v>
      </c>
      <c r="B82" s="32">
        <f>IPCA!B418</f>
        <v>2750000000000</v>
      </c>
      <c r="C82" s="40">
        <f>GEOMEAN(IPCA!D407:D418)</f>
        <v>3.6980195233073302E-8</v>
      </c>
      <c r="D82" s="40">
        <f>GEOMEAN(CPI!B407:B418)</f>
        <v>95.428447203358019</v>
      </c>
      <c r="E82" s="3">
        <f t="shared" si="6"/>
        <v>1.4969743816022002E-9</v>
      </c>
      <c r="F82" s="3">
        <f t="shared" si="7"/>
        <v>48.875135610016962</v>
      </c>
      <c r="G82" s="1">
        <f t="shared" si="8"/>
        <v>3.0628546865768597E-11</v>
      </c>
      <c r="H82" s="1">
        <f t="shared" si="9"/>
        <v>132.34979874422038</v>
      </c>
      <c r="I82" s="1">
        <f t="shared" si="10"/>
        <v>120.04812759416112</v>
      </c>
      <c r="J82" s="1">
        <f t="shared" si="11"/>
        <v>125.72426263156099</v>
      </c>
    </row>
    <row r="83" spans="1:10">
      <c r="A83" s="34">
        <v>30225</v>
      </c>
      <c r="B83" s="32">
        <f>IPCA!B419</f>
        <v>2750000000000</v>
      </c>
      <c r="C83" s="40">
        <f>GEOMEAN(IPCA!D408:D419)</f>
        <v>3.9198458957515913E-8</v>
      </c>
      <c r="D83" s="40">
        <f>GEOMEAN(CPI!B408:B419)</f>
        <v>95.82781256537406</v>
      </c>
      <c r="E83" s="3">
        <f t="shared" si="6"/>
        <v>1.5856269509658983E-9</v>
      </c>
      <c r="F83" s="3">
        <f t="shared" si="7"/>
        <v>49.073724520508883</v>
      </c>
      <c r="G83" s="1">
        <f t="shared" si="8"/>
        <v>3.2311118963534818E-11</v>
      </c>
      <c r="H83" s="1">
        <f t="shared" si="9"/>
        <v>139.62040415321817</v>
      </c>
      <c r="I83" s="1">
        <f t="shared" si="10"/>
        <v>126.64294355994122</v>
      </c>
      <c r="J83" s="1">
        <f t="shared" si="11"/>
        <v>132.63089575533223</v>
      </c>
    </row>
    <row r="84" spans="1:10">
      <c r="A84" s="34">
        <v>30256</v>
      </c>
      <c r="B84" s="32">
        <f>IPCA!B420</f>
        <v>2750000000000</v>
      </c>
      <c r="C84" s="40">
        <f>GEOMEAN(IPCA!D409:D420)</f>
        <v>4.1550341340674631E-8</v>
      </c>
      <c r="D84" s="40">
        <f>GEOMEAN(CPI!B409:B420)</f>
        <v>96.186793769871443</v>
      </c>
      <c r="E84" s="3">
        <f t="shared" si="6"/>
        <v>1.6790688565966398E-9</v>
      </c>
      <c r="F84" s="3">
        <f t="shared" si="7"/>
        <v>49.261406812011515</v>
      </c>
      <c r="G84" s="1">
        <f t="shared" si="8"/>
        <v>3.4084874250632012E-11</v>
      </c>
      <c r="H84" s="1">
        <f t="shared" si="9"/>
        <v>147.2850235782808</v>
      </c>
      <c r="I84" s="1">
        <f t="shared" si="10"/>
        <v>133.59515066135765</v>
      </c>
      <c r="J84" s="1">
        <f t="shared" si="11"/>
        <v>139.91181824037392</v>
      </c>
    </row>
    <row r="85" spans="1:10">
      <c r="A85" s="34">
        <v>30286</v>
      </c>
      <c r="B85" s="32">
        <f>IPCA!B421</f>
        <v>2750000000000</v>
      </c>
      <c r="C85" s="40">
        <f>GEOMEAN(IPCA!D410:D421)</f>
        <v>4.4107969742559447E-8</v>
      </c>
      <c r="D85" s="40">
        <f>GEOMEAN(CPI!B410:B421)</f>
        <v>96.488512706115998</v>
      </c>
      <c r="E85" s="3">
        <f t="shared" si="6"/>
        <v>1.780608097982586E-9</v>
      </c>
      <c r="F85" s="3">
        <f t="shared" si="7"/>
        <v>49.411473880928412</v>
      </c>
      <c r="G85" s="1">
        <f t="shared" si="8"/>
        <v>3.6036328369266802E-11</v>
      </c>
      <c r="H85" s="1">
        <f t="shared" si="9"/>
        <v>155.71750197798411</v>
      </c>
      <c r="I85" s="1">
        <f t="shared" si="10"/>
        <v>141.24384565347449</v>
      </c>
      <c r="J85" s="1">
        <f t="shared" si="11"/>
        <v>147.92216006951523</v>
      </c>
    </row>
    <row r="86" spans="1:10">
      <c r="A86" s="34">
        <v>30317</v>
      </c>
      <c r="B86" s="32">
        <f>IPCA!B422</f>
        <v>2750000000000</v>
      </c>
      <c r="C86" s="40">
        <f>GEOMEAN(IPCA!D411:D422)</f>
        <v>4.6883743144433867E-8</v>
      </c>
      <c r="D86" s="40">
        <f>GEOMEAN(CPI!B411:B422)</f>
        <v>96.781988803878093</v>
      </c>
      <c r="E86" s="3">
        <f t="shared" si="6"/>
        <v>1.8942063398899978E-9</v>
      </c>
      <c r="F86" s="3">
        <f t="shared" si="7"/>
        <v>49.541377222524851</v>
      </c>
      <c r="G86" s="1">
        <f t="shared" si="8"/>
        <v>3.8234834114154659E-11</v>
      </c>
      <c r="H86" s="1">
        <f t="shared" si="9"/>
        <v>165.21752149079748</v>
      </c>
      <c r="I86" s="1">
        <f t="shared" si="10"/>
        <v>149.86085576941196</v>
      </c>
      <c r="J86" s="1">
        <f t="shared" si="11"/>
        <v>156.94660105519566</v>
      </c>
    </row>
    <row r="87" spans="1:10">
      <c r="A87" s="34">
        <v>30348</v>
      </c>
      <c r="B87" s="32">
        <f>IPCA!B423</f>
        <v>2750000000000</v>
      </c>
      <c r="C87" s="40">
        <f>GEOMEAN(IPCA!D412:D423)</f>
        <v>4.9881519736361513E-8</v>
      </c>
      <c r="D87" s="40">
        <f>GEOMEAN(CPI!B412:B423)</f>
        <v>97.058931346870509</v>
      </c>
      <c r="E87" s="3">
        <f t="shared" si="6"/>
        <v>2.0167727797794867E-9</v>
      </c>
      <c r="F87" s="3">
        <f t="shared" si="7"/>
        <v>49.682112539315021</v>
      </c>
      <c r="G87" s="1">
        <f t="shared" si="8"/>
        <v>4.0593539137120043E-11</v>
      </c>
      <c r="H87" s="1">
        <f t="shared" si="9"/>
        <v>175.40978220935432</v>
      </c>
      <c r="I87" s="1">
        <f t="shared" si="10"/>
        <v>159.10576454013798</v>
      </c>
      <c r="J87" s="1">
        <f t="shared" si="11"/>
        <v>166.62862910168818</v>
      </c>
    </row>
    <row r="88" spans="1:10">
      <c r="A88" s="34">
        <v>30376</v>
      </c>
      <c r="B88" s="32">
        <f>IPCA!B424</f>
        <v>2750000000000</v>
      </c>
      <c r="C88" s="40">
        <f>GEOMEAN(IPCA!D413:D424)</f>
        <v>5.3138784563302586E-8</v>
      </c>
      <c r="D88" s="40">
        <f>GEOMEAN(CPI!B413:B424)</f>
        <v>97.345245683501361</v>
      </c>
      <c r="E88" s="3">
        <f t="shared" si="6"/>
        <v>2.1496655283178664E-9</v>
      </c>
      <c r="F88" s="3">
        <f t="shared" si="7"/>
        <v>49.837241986407243</v>
      </c>
      <c r="G88" s="1">
        <f t="shared" si="8"/>
        <v>4.3133717730691691E-11</v>
      </c>
      <c r="H88" s="1">
        <f t="shared" si="9"/>
        <v>186.38621302427237</v>
      </c>
      <c r="I88" s="1">
        <f t="shared" si="10"/>
        <v>169.061956234425</v>
      </c>
      <c r="J88" s="1">
        <f t="shared" si="11"/>
        <v>177.05557106628399</v>
      </c>
    </row>
    <row r="89" spans="1:10">
      <c r="A89" s="34">
        <v>30407</v>
      </c>
      <c r="B89" s="32">
        <f>IPCA!B425</f>
        <v>2750000000000</v>
      </c>
      <c r="C89" s="40">
        <f>GEOMEAN(IPCA!D414:D425)</f>
        <v>5.6639483087953936E-8</v>
      </c>
      <c r="D89" s="40">
        <f>GEOMEAN(CPI!B414:B425)</f>
        <v>97.656008812083527</v>
      </c>
      <c r="E89" s="3">
        <f t="shared" si="6"/>
        <v>2.2924163103236817E-9</v>
      </c>
      <c r="F89" s="3">
        <f t="shared" si="7"/>
        <v>49.996597922517722</v>
      </c>
      <c r="G89" s="1">
        <f t="shared" si="8"/>
        <v>4.585144600991364E-11</v>
      </c>
      <c r="H89" s="1">
        <f t="shared" si="9"/>
        <v>198.12985833571554</v>
      </c>
      <c r="I89" s="1">
        <f t="shared" si="10"/>
        <v>179.71405124435617</v>
      </c>
      <c r="J89" s="1">
        <f t="shared" si="11"/>
        <v>188.21132015995053</v>
      </c>
    </row>
    <row r="90" spans="1:10">
      <c r="A90" s="34">
        <v>30437</v>
      </c>
      <c r="B90" s="32">
        <f>IPCA!B426</f>
        <v>2750000000000</v>
      </c>
      <c r="C90" s="40">
        <f>GEOMEAN(IPCA!D415:D426)</f>
        <v>6.0362513814285174E-8</v>
      </c>
      <c r="D90" s="40">
        <f>GEOMEAN(CPI!B415:B426)</f>
        <v>97.940237090708791</v>
      </c>
      <c r="E90" s="3">
        <f t="shared" si="6"/>
        <v>2.4436921124567297E-9</v>
      </c>
      <c r="F90" s="3">
        <f t="shared" si="7"/>
        <v>50.139981097617913</v>
      </c>
      <c r="G90" s="1">
        <f t="shared" si="8"/>
        <v>4.8737395965488836E-11</v>
      </c>
      <c r="H90" s="1">
        <f t="shared" si="9"/>
        <v>210.60041064367221</v>
      </c>
      <c r="I90" s="1">
        <f t="shared" si="10"/>
        <v>191.02548857814824</v>
      </c>
      <c r="J90" s="1">
        <f t="shared" si="11"/>
        <v>200.05758670816184</v>
      </c>
    </row>
    <row r="91" spans="1:10">
      <c r="A91" s="34">
        <v>30468</v>
      </c>
      <c r="B91" s="32">
        <f>IPCA!B427</f>
        <v>2750000000000</v>
      </c>
      <c r="C91" s="40">
        <f>GEOMEAN(IPCA!D416:D427)</f>
        <v>6.44675609416301E-8</v>
      </c>
      <c r="D91" s="40">
        <f>GEOMEAN(CPI!B416:B427)</f>
        <v>98.148145158763683</v>
      </c>
      <c r="E91" s="3">
        <f t="shared" si="6"/>
        <v>2.6102020950675578E-9</v>
      </c>
      <c r="F91" s="3">
        <f t="shared" si="7"/>
        <v>50.255981622765646</v>
      </c>
      <c r="G91" s="1">
        <f t="shared" si="8"/>
        <v>5.1938137725781731E-11</v>
      </c>
      <c r="H91" s="1">
        <f t="shared" si="9"/>
        <v>224.43121788580206</v>
      </c>
      <c r="I91" s="1">
        <f t="shared" si="10"/>
        <v>203.57074764380252</v>
      </c>
      <c r="J91" s="1">
        <f t="shared" si="11"/>
        <v>213.19601274745315</v>
      </c>
    </row>
    <row r="92" spans="1:10">
      <c r="A92" s="34">
        <v>30498</v>
      </c>
      <c r="B92" s="32">
        <f>IPCA!B428</f>
        <v>2750000000000</v>
      </c>
      <c r="C92" s="40">
        <f>GEOMEAN(IPCA!D417:D428)</f>
        <v>6.9049339426523226E-8</v>
      </c>
      <c r="D92" s="40">
        <f>GEOMEAN(CPI!B417:B428)</f>
        <v>98.347238369516219</v>
      </c>
      <c r="E92" s="3">
        <f t="shared" si="6"/>
        <v>2.7958174064639946E-9</v>
      </c>
      <c r="F92" s="3">
        <f t="shared" si="7"/>
        <v>50.367338583453559</v>
      </c>
      <c r="G92" s="1">
        <f t="shared" si="8"/>
        <v>5.5508539563423813E-11</v>
      </c>
      <c r="H92" s="1">
        <f t="shared" si="9"/>
        <v>239.85937276101919</v>
      </c>
      <c r="I92" s="1">
        <f t="shared" si="10"/>
        <v>217.56488380854245</v>
      </c>
      <c r="J92" s="1">
        <f t="shared" si="11"/>
        <v>227.85182192779695</v>
      </c>
    </row>
    <row r="93" spans="1:10">
      <c r="A93" s="34">
        <v>30529</v>
      </c>
      <c r="B93" s="32">
        <f>IPCA!B429</f>
        <v>2750000000000</v>
      </c>
      <c r="C93" s="40">
        <f>GEOMEAN(IPCA!D418:D429)</f>
        <v>7.4136835163543356E-8</v>
      </c>
      <c r="D93" s="40">
        <f>GEOMEAN(CPI!B418:B429)</f>
        <v>98.554531796881591</v>
      </c>
      <c r="E93" s="3">
        <f t="shared" si="6"/>
        <v>3.0018577665266177E-9</v>
      </c>
      <c r="F93" s="3">
        <f t="shared" si="7"/>
        <v>50.481115983080883</v>
      </c>
      <c r="G93" s="1">
        <f t="shared" si="8"/>
        <v>5.9464964434080905E-11</v>
      </c>
      <c r="H93" s="1">
        <f t="shared" si="9"/>
        <v>256.95558165636584</v>
      </c>
      <c r="I93" s="1">
        <f t="shared" si="10"/>
        <v>233.07203143036406</v>
      </c>
      <c r="J93" s="1">
        <f t="shared" si="11"/>
        <v>244.09218101830484</v>
      </c>
    </row>
    <row r="94" spans="1:10">
      <c r="A94" s="34">
        <v>30560</v>
      </c>
      <c r="B94" s="32">
        <f>IPCA!B430</f>
        <v>2750000000000</v>
      </c>
      <c r="C94" s="40">
        <f>GEOMEAN(IPCA!D419:D430)</f>
        <v>7.9921437211317159E-8</v>
      </c>
      <c r="D94" s="40">
        <f>GEOMEAN(CPI!B419:B430)</f>
        <v>98.786401120999699</v>
      </c>
      <c r="E94" s="3">
        <f t="shared" si="6"/>
        <v>3.2352545272440862E-9</v>
      </c>
      <c r="F94" s="3">
        <f t="shared" si="7"/>
        <v>50.594962956124611</v>
      </c>
      <c r="G94" s="1">
        <f t="shared" si="8"/>
        <v>6.3944201916891661E-11</v>
      </c>
      <c r="H94" s="1">
        <f t="shared" si="9"/>
        <v>276.31092952760724</v>
      </c>
      <c r="I94" s="1">
        <f t="shared" si="10"/>
        <v>250.62833520205854</v>
      </c>
      <c r="J94" s="1">
        <f t="shared" si="11"/>
        <v>262.47858479208048</v>
      </c>
    </row>
    <row r="95" spans="1:10">
      <c r="A95" s="34">
        <v>30590</v>
      </c>
      <c r="B95" s="32">
        <f>IPCA!B431</f>
        <v>2750000000000</v>
      </c>
      <c r="C95" s="40">
        <f>GEOMEAN(IPCA!D420:D431)</f>
        <v>8.6455771395098803E-8</v>
      </c>
      <c r="D95" s="40">
        <f>GEOMEAN(CPI!B420:B431)</f>
        <v>99.018115006705429</v>
      </c>
      <c r="E95" s="3">
        <f t="shared" si="6"/>
        <v>3.4972446579900627E-9</v>
      </c>
      <c r="F95" s="3">
        <f t="shared" si="7"/>
        <v>50.707488445112688</v>
      </c>
      <c r="G95" s="1">
        <f t="shared" si="8"/>
        <v>6.8968997779797075E-11</v>
      </c>
      <c r="H95" s="1">
        <f t="shared" si="9"/>
        <v>298.02370369547288</v>
      </c>
      <c r="I95" s="1">
        <f t="shared" si="10"/>
        <v>270.32294681808844</v>
      </c>
      <c r="J95" s="1">
        <f t="shared" si="11"/>
        <v>283.10440022846188</v>
      </c>
    </row>
    <row r="96" spans="1:10">
      <c r="A96" s="34">
        <v>30621</v>
      </c>
      <c r="B96" s="32">
        <f>IPCA!B432</f>
        <v>2750000000000</v>
      </c>
      <c r="C96" s="40">
        <f>GEOMEAN(IPCA!D421:D432)</f>
        <v>9.3678086683982977E-8</v>
      </c>
      <c r="D96" s="40">
        <f>GEOMEAN(CPI!B421:B432)</f>
        <v>99.283601832581809</v>
      </c>
      <c r="E96" s="3">
        <f t="shared" si="6"/>
        <v>3.7855755890664444E-9</v>
      </c>
      <c r="F96" s="3">
        <f t="shared" si="7"/>
        <v>50.847415824442869</v>
      </c>
      <c r="G96" s="1">
        <f t="shared" si="8"/>
        <v>7.4449714458186484E-11</v>
      </c>
      <c r="H96" s="1">
        <f t="shared" si="9"/>
        <v>321.70656898248478</v>
      </c>
      <c r="I96" s="1">
        <f t="shared" si="10"/>
        <v>291.80453319560229</v>
      </c>
      <c r="J96" s="1">
        <f t="shared" si="11"/>
        <v>305.60168245679773</v>
      </c>
    </row>
    <row r="97" spans="1:10">
      <c r="A97" s="34">
        <v>30651</v>
      </c>
      <c r="B97" s="32">
        <f>IPCA!B433</f>
        <v>2750000000000</v>
      </c>
      <c r="C97" s="40">
        <f>GEOMEAN(IPCA!D422:D433)</f>
        <v>1.0157184022543264E-7</v>
      </c>
      <c r="D97" s="40">
        <f>GEOMEAN(CPI!B422:B433)</f>
        <v>99.591932561324086</v>
      </c>
      <c r="E97" s="3">
        <f t="shared" si="6"/>
        <v>4.1003846308955959E-9</v>
      </c>
      <c r="F97" s="3">
        <f t="shared" si="7"/>
        <v>51.000725749533999</v>
      </c>
      <c r="G97" s="1">
        <f t="shared" si="8"/>
        <v>8.0398554542786322E-11</v>
      </c>
      <c r="H97" s="1">
        <f t="shared" si="9"/>
        <v>347.41225431613287</v>
      </c>
      <c r="I97" s="1">
        <f t="shared" si="10"/>
        <v>315.12092220495015</v>
      </c>
      <c r="J97" s="1">
        <f t="shared" si="11"/>
        <v>330.02052075256023</v>
      </c>
    </row>
    <row r="98" spans="1:10">
      <c r="A98" s="34">
        <v>30682</v>
      </c>
      <c r="B98" s="32">
        <f>IPCA!B434</f>
        <v>2750000000000</v>
      </c>
      <c r="C98" s="40">
        <f>GEOMEAN(IPCA!D423:D434)</f>
        <v>1.102172117311366E-7</v>
      </c>
      <c r="D98" s="40">
        <f>GEOMEAN(CPI!B423:B434)</f>
        <v>99.933347943087838</v>
      </c>
      <c r="E98" s="3">
        <f t="shared" si="6"/>
        <v>4.4530177674370113E-9</v>
      </c>
      <c r="F98" s="3">
        <f t="shared" si="7"/>
        <v>51.154514892134152</v>
      </c>
      <c r="G98" s="1">
        <f t="shared" si="8"/>
        <v>8.7050337136942251E-11</v>
      </c>
      <c r="H98" s="1">
        <f t="shared" si="9"/>
        <v>376.15544254132305</v>
      </c>
      <c r="I98" s="1">
        <f t="shared" si="10"/>
        <v>341.19248378087053</v>
      </c>
      <c r="J98" s="1">
        <f t="shared" si="11"/>
        <v>357.32480213100098</v>
      </c>
    </row>
    <row r="99" spans="1:10">
      <c r="A99" s="34">
        <v>30713</v>
      </c>
      <c r="B99" s="32">
        <f>IPCA!B435</f>
        <v>2750000000000</v>
      </c>
      <c r="C99" s="40">
        <f>GEOMEAN(IPCA!D424:D435)</f>
        <v>1.1974917445780259E-7</v>
      </c>
      <c r="D99" s="40">
        <f>GEOMEAN(CPI!B424:B435)</f>
        <v>100.30830135371519</v>
      </c>
      <c r="E99" s="3">
        <f t="shared" si="6"/>
        <v>4.8416102140431167E-9</v>
      </c>
      <c r="F99" s="3">
        <f t="shared" si="7"/>
        <v>51.345386223887047</v>
      </c>
      <c r="G99" s="1">
        <f t="shared" si="8"/>
        <v>9.4294941962880569E-11</v>
      </c>
      <c r="H99" s="1">
        <f t="shared" si="9"/>
        <v>407.46029010384171</v>
      </c>
      <c r="I99" s="1">
        <f t="shared" si="10"/>
        <v>369.58760315512734</v>
      </c>
      <c r="J99" s="1">
        <f t="shared" si="11"/>
        <v>387.06250414441604</v>
      </c>
    </row>
    <row r="100" spans="1:10">
      <c r="A100" s="34">
        <v>30742</v>
      </c>
      <c r="B100" s="32">
        <f>IPCA!B436</f>
        <v>2750000000000</v>
      </c>
      <c r="C100" s="40">
        <f>GEOMEAN(IPCA!D425:D436)</f>
        <v>1.3026537696823965E-7</v>
      </c>
      <c r="D100" s="40">
        <f>GEOMEAN(CPI!B425:B436)</f>
        <v>100.70103442860471</v>
      </c>
      <c r="E100" s="3">
        <f t="shared" si="6"/>
        <v>5.2697289315748172E-9</v>
      </c>
      <c r="F100" s="3">
        <f t="shared" si="7"/>
        <v>51.555284347600065</v>
      </c>
      <c r="G100" s="1">
        <f t="shared" si="8"/>
        <v>1.022151074959618E-10</v>
      </c>
      <c r="H100" s="1">
        <f t="shared" si="9"/>
        <v>441.68432034981294</v>
      </c>
      <c r="I100" s="1">
        <f t="shared" si="10"/>
        <v>400.63057253428707</v>
      </c>
      <c r="J100" s="1">
        <f t="shared" si="11"/>
        <v>419.57325223607398</v>
      </c>
    </row>
    <row r="101" spans="1:10">
      <c r="A101" s="34">
        <v>30773</v>
      </c>
      <c r="B101" s="32">
        <f>IPCA!B437</f>
        <v>2750000000000</v>
      </c>
      <c r="C101" s="40">
        <f>GEOMEAN(IPCA!D426:D437)</f>
        <v>1.4202936104979272E-7</v>
      </c>
      <c r="D101" s="40">
        <f>GEOMEAN(CPI!B426:B437)</f>
        <v>101.07623992584627</v>
      </c>
      <c r="E101" s="3">
        <f t="shared" si="6"/>
        <v>5.7484709616751837E-9</v>
      </c>
      <c r="F101" s="3">
        <f t="shared" si="7"/>
        <v>51.747641425902451</v>
      </c>
      <c r="G101" s="1">
        <f t="shared" si="8"/>
        <v>1.1108662739550034E-10</v>
      </c>
      <c r="H101" s="1">
        <f t="shared" si="9"/>
        <v>480.01927232794719</v>
      </c>
      <c r="I101" s="1">
        <f t="shared" si="10"/>
        <v>435.40236100735467</v>
      </c>
      <c r="J101" s="1">
        <f t="shared" si="11"/>
        <v>455.98912605074941</v>
      </c>
    </row>
    <row r="102" spans="1:10">
      <c r="A102" s="34">
        <v>30803</v>
      </c>
      <c r="B102" s="32">
        <f>IPCA!B438</f>
        <v>2750000000000</v>
      </c>
      <c r="C102" s="40">
        <f>GEOMEAN(IPCA!D427:D438)</f>
        <v>1.5516346522668906E-7</v>
      </c>
      <c r="D102" s="40">
        <f>GEOMEAN(CPI!B427:B438)</f>
        <v>101.42612102884071</v>
      </c>
      <c r="E102" s="3">
        <f t="shared" si="6"/>
        <v>6.2815762988681351E-9</v>
      </c>
      <c r="F102" s="3">
        <f t="shared" si="7"/>
        <v>51.924560755154864</v>
      </c>
      <c r="G102" s="1">
        <f t="shared" si="8"/>
        <v>1.2097504933143849E-10</v>
      </c>
      <c r="H102" s="1">
        <f t="shared" si="9"/>
        <v>522.74838575454669</v>
      </c>
      <c r="I102" s="1">
        <f t="shared" si="10"/>
        <v>474.15988167827908</v>
      </c>
      <c r="J102" s="1">
        <f t="shared" si="11"/>
        <v>496.57918609943658</v>
      </c>
    </row>
    <row r="103" spans="1:10">
      <c r="A103" s="34">
        <v>30834</v>
      </c>
      <c r="B103" s="32">
        <f>IPCA!B439</f>
        <v>2750000000000</v>
      </c>
      <c r="C103" s="40">
        <f>GEOMEAN(IPCA!D428:D439)</f>
        <v>1.6953780960823937E-7</v>
      </c>
      <c r="D103" s="40">
        <f>GEOMEAN(CPI!B428:B439)</f>
        <v>101.77617449209198</v>
      </c>
      <c r="E103" s="3">
        <f t="shared" si="6"/>
        <v>6.8643506806975762E-9</v>
      </c>
      <c r="F103" s="3">
        <f t="shared" si="7"/>
        <v>52.113685354279532</v>
      </c>
      <c r="G103" s="1">
        <f t="shared" si="8"/>
        <v>1.3171877279513646E-10</v>
      </c>
      <c r="H103" s="1">
        <f t="shared" si="9"/>
        <v>569.17336453057794</v>
      </c>
      <c r="I103" s="1">
        <f t="shared" si="10"/>
        <v>516.26974379021215</v>
      </c>
      <c r="J103" s="1">
        <f t="shared" si="11"/>
        <v>540.68009354080357</v>
      </c>
    </row>
    <row r="104" spans="1:10">
      <c r="A104" s="34">
        <v>30864</v>
      </c>
      <c r="B104" s="32">
        <f>IPCA!B440</f>
        <v>2750000000000</v>
      </c>
      <c r="C104" s="40">
        <f>GEOMEAN(IPCA!D429:D440)</f>
        <v>1.8519410863130083E-7</v>
      </c>
      <c r="D104" s="40">
        <f>GEOMEAN(CPI!B429:B440)</f>
        <v>102.12605584763756</v>
      </c>
      <c r="E104" s="3">
        <f t="shared" si="6"/>
        <v>7.4985353485813271E-9</v>
      </c>
      <c r="F104" s="3">
        <f t="shared" si="7"/>
        <v>52.302613864397337</v>
      </c>
      <c r="G104" s="1">
        <f t="shared" si="8"/>
        <v>1.4336827157477152E-10</v>
      </c>
      <c r="H104" s="1">
        <f t="shared" si="9"/>
        <v>619.51231223556726</v>
      </c>
      <c r="I104" s="1">
        <f t="shared" si="10"/>
        <v>561.92977859482323</v>
      </c>
      <c r="J104" s="1">
        <f t="shared" si="11"/>
        <v>588.49903351584351</v>
      </c>
    </row>
    <row r="105" spans="1:10">
      <c r="A105" s="34">
        <v>30895</v>
      </c>
      <c r="B105" s="32">
        <f>IPCA!B441</f>
        <v>2750000000000</v>
      </c>
      <c r="C105" s="40">
        <f>GEOMEAN(IPCA!D430:D441)</f>
        <v>2.0233295349626335E-7</v>
      </c>
      <c r="D105" s="40">
        <f>GEOMEAN(CPI!B430:B441)</f>
        <v>102.48428456094629</v>
      </c>
      <c r="E105" s="3">
        <f t="shared" si="6"/>
        <v>8.1926176985729016E-9</v>
      </c>
      <c r="F105" s="3">
        <f t="shared" si="7"/>
        <v>52.493994553458911</v>
      </c>
      <c r="G105" s="1">
        <f t="shared" si="8"/>
        <v>1.5606771342633664E-10</v>
      </c>
      <c r="H105" s="1">
        <f t="shared" si="9"/>
        <v>674.38819585435726</v>
      </c>
      <c r="I105" s="1">
        <f t="shared" si="10"/>
        <v>611.70504943782873</v>
      </c>
      <c r="J105" s="1">
        <f t="shared" si="11"/>
        <v>640.62778678702296</v>
      </c>
    </row>
    <row r="106" spans="1:10">
      <c r="A106" s="34">
        <v>30926</v>
      </c>
      <c r="B106" s="32">
        <f>IPCA!B442</f>
        <v>2750000000000</v>
      </c>
      <c r="C106" s="40">
        <f>GEOMEAN(IPCA!D431:D442)</f>
        <v>2.2129822083473372E-7</v>
      </c>
      <c r="D106" s="40">
        <f>GEOMEAN(CPI!B431:B442)</f>
        <v>102.84201865986269</v>
      </c>
      <c r="E106" s="3">
        <f t="shared" si="6"/>
        <v>8.9582481973341172E-9</v>
      </c>
      <c r="F106" s="3">
        <f t="shared" si="7"/>
        <v>52.672109373187091</v>
      </c>
      <c r="G106" s="1">
        <f t="shared" si="8"/>
        <v>1.7007574414504733E-10</v>
      </c>
      <c r="H106" s="1">
        <f t="shared" si="9"/>
        <v>734.918656360672</v>
      </c>
      <c r="I106" s="1">
        <f t="shared" si="10"/>
        <v>666.60931461346979</v>
      </c>
      <c r="J106" s="1">
        <f t="shared" si="11"/>
        <v>698.12804433265512</v>
      </c>
    </row>
    <row r="107" spans="1:10">
      <c r="A107" s="34">
        <v>30956</v>
      </c>
      <c r="B107" s="32">
        <f>IPCA!B443</f>
        <v>2750000000000</v>
      </c>
      <c r="C107" s="40">
        <f>GEOMEAN(IPCA!D432:D443)</f>
        <v>2.4233025185730246E-7</v>
      </c>
      <c r="D107" s="40">
        <f>GEOMEAN(CPI!B432:B443)</f>
        <v>103.19995529519021</v>
      </c>
      <c r="E107" s="3">
        <f t="shared" si="6"/>
        <v>9.8025633812733737E-9</v>
      </c>
      <c r="F107" s="3">
        <f t="shared" si="7"/>
        <v>52.849022023016978</v>
      </c>
      <c r="G107" s="1">
        <f t="shared" si="8"/>
        <v>1.8548239884182017E-10</v>
      </c>
      <c r="H107" s="1">
        <f t="shared" si="9"/>
        <v>801.49274677951951</v>
      </c>
      <c r="I107" s="1">
        <f t="shared" si="10"/>
        <v>726.99546538134939</v>
      </c>
      <c r="J107" s="1">
        <f t="shared" si="11"/>
        <v>761.3693828741084</v>
      </c>
    </row>
    <row r="108" spans="1:10">
      <c r="A108" s="34">
        <v>30987</v>
      </c>
      <c r="B108" s="32">
        <f>IPCA!B444</f>
        <v>2750000000000</v>
      </c>
      <c r="C108" s="40">
        <f>GEOMEAN(IPCA!D433:D444)</f>
        <v>2.6599967984693398E-7</v>
      </c>
      <c r="D108" s="40">
        <f>GEOMEAN(CPI!B433:B444)</f>
        <v>103.54206704950086</v>
      </c>
      <c r="E108" s="3">
        <f t="shared" si="6"/>
        <v>1.074917230242932E-8</v>
      </c>
      <c r="F108" s="3">
        <f t="shared" si="7"/>
        <v>53.02835958214154</v>
      </c>
      <c r="G108" s="1">
        <f t="shared" si="8"/>
        <v>2.027061064519397E-10</v>
      </c>
      <c r="H108" s="1">
        <f t="shared" si="9"/>
        <v>875.91855110575466</v>
      </c>
      <c r="I108" s="1">
        <f t="shared" si="10"/>
        <v>794.50352764384752</v>
      </c>
      <c r="J108" s="1">
        <f t="shared" si="11"/>
        <v>832.06937228444633</v>
      </c>
    </row>
    <row r="109" spans="1:10">
      <c r="A109" s="34">
        <v>31017</v>
      </c>
      <c r="B109" s="32">
        <f>IPCA!B445</f>
        <v>2750000000000</v>
      </c>
      <c r="C109" s="40">
        <f>GEOMEAN(IPCA!D434:D445)</f>
        <v>2.9270978113272575E-7</v>
      </c>
      <c r="D109" s="40">
        <f>GEOMEAN(CPI!B434:B445)</f>
        <v>103.87676303685494</v>
      </c>
      <c r="E109" s="3">
        <f t="shared" si="6"/>
        <v>1.1816490527351082E-8</v>
      </c>
      <c r="F109" s="3">
        <f t="shared" si="7"/>
        <v>53.194974403472244</v>
      </c>
      <c r="G109" s="1">
        <f t="shared" si="8"/>
        <v>2.2213546786817842E-10</v>
      </c>
      <c r="H109" s="1">
        <f t="shared" si="9"/>
        <v>959.87526261536505</v>
      </c>
      <c r="I109" s="1">
        <f t="shared" si="10"/>
        <v>870.65661674049443</v>
      </c>
      <c r="J109" s="1">
        <f t="shared" si="11"/>
        <v>911.82314408968989</v>
      </c>
    </row>
    <row r="110" spans="1:10">
      <c r="A110" s="34">
        <v>31048</v>
      </c>
      <c r="B110" s="32">
        <f>IPCA!B446</f>
        <v>2750000000000</v>
      </c>
      <c r="C110" s="40">
        <f>GEOMEAN(IPCA!D435:D446)</f>
        <v>3.2260914927969942E-7</v>
      </c>
      <c r="D110" s="40">
        <f>GEOMEAN(CPI!B435:B446)</f>
        <v>104.17773978202807</v>
      </c>
      <c r="E110" s="3">
        <f t="shared" si="6"/>
        <v>1.3034119182624927E-8</v>
      </c>
      <c r="F110" s="3">
        <f t="shared" si="7"/>
        <v>53.327161060826214</v>
      </c>
      <c r="G110" s="1">
        <f t="shared" si="8"/>
        <v>2.4441802119857653E-10</v>
      </c>
      <c r="H110" s="1">
        <f t="shared" si="9"/>
        <v>1056.1609748207175</v>
      </c>
      <c r="I110" s="1">
        <f t="shared" si="10"/>
        <v>957.99274852156066</v>
      </c>
      <c r="J110" s="1">
        <f t="shared" si="11"/>
        <v>1003.2887170171387</v>
      </c>
    </row>
    <row r="111" spans="1:10">
      <c r="A111" s="34">
        <v>31079</v>
      </c>
      <c r="B111" s="32">
        <f>IPCA!B447</f>
        <v>2750000000000</v>
      </c>
      <c r="C111" s="40">
        <f>GEOMEAN(IPCA!D436:D447)</f>
        <v>3.5592977766394209E-7</v>
      </c>
      <c r="D111" s="40">
        <f>GEOMEAN(CPI!B436:B447)</f>
        <v>104.47813780306481</v>
      </c>
      <c r="E111" s="3">
        <f t="shared" si="6"/>
        <v>1.4390689997007767E-8</v>
      </c>
      <c r="F111" s="3">
        <f t="shared" si="7"/>
        <v>53.479824352066636</v>
      </c>
      <c r="G111" s="1">
        <f t="shared" si="8"/>
        <v>2.6908633622787249E-10</v>
      </c>
      <c r="H111" s="1">
        <f t="shared" si="9"/>
        <v>1162.7558630403489</v>
      </c>
      <c r="I111" s="1">
        <f t="shared" si="10"/>
        <v>1054.6798373066842</v>
      </c>
      <c r="J111" s="1">
        <f t="shared" si="11"/>
        <v>1104.5473804141773</v>
      </c>
    </row>
    <row r="112" spans="1:10">
      <c r="A112" s="34">
        <v>31107</v>
      </c>
      <c r="B112" s="32">
        <f>IPCA!B448</f>
        <v>2750000000000</v>
      </c>
      <c r="C112" s="40">
        <f>GEOMEAN(IPCA!D437:D448)</f>
        <v>3.9305764476567583E-7</v>
      </c>
      <c r="D112" s="40">
        <f>GEOMEAN(CPI!B437:B448)</f>
        <v>104.79525340308803</v>
      </c>
      <c r="E112" s="3">
        <f t="shared" si="6"/>
        <v>1.5900673614166487E-8</v>
      </c>
      <c r="F112" s="3">
        <f t="shared" si="7"/>
        <v>53.651376255776817</v>
      </c>
      <c r="G112" s="1">
        <f t="shared" si="8"/>
        <v>2.9637028393012398E-10</v>
      </c>
      <c r="H112" s="1">
        <f t="shared" si="9"/>
        <v>1280.6532286308991</v>
      </c>
      <c r="I112" s="1">
        <f t="shared" si="10"/>
        <v>1161.6188589124718</v>
      </c>
      <c r="J112" s="1">
        <f t="shared" si="11"/>
        <v>1216.5427101820874</v>
      </c>
    </row>
    <row r="113" spans="1:10">
      <c r="A113" s="34">
        <v>31138</v>
      </c>
      <c r="B113" s="32">
        <f>IPCA!B449</f>
        <v>2750000000000</v>
      </c>
      <c r="C113" s="40">
        <f>GEOMEAN(IPCA!D438:D449)</f>
        <v>4.3361087432871276E-7</v>
      </c>
      <c r="D113" s="40">
        <f>GEOMEAN(CPI!B438:B449)</f>
        <v>105.11181424803684</v>
      </c>
      <c r="E113" s="3">
        <f t="shared" si="6"/>
        <v>1.7549888990004931E-8</v>
      </c>
      <c r="F113" s="3">
        <f t="shared" si="7"/>
        <v>53.813719993184975</v>
      </c>
      <c r="G113" s="1">
        <f t="shared" si="8"/>
        <v>3.2612294768374065E-10</v>
      </c>
      <c r="H113" s="1">
        <f t="shared" si="9"/>
        <v>1409.2182264139506</v>
      </c>
      <c r="I113" s="1">
        <f t="shared" si="10"/>
        <v>1278.2339758559481</v>
      </c>
      <c r="J113" s="1">
        <f t="shared" si="11"/>
        <v>1338.6716419966383</v>
      </c>
    </row>
    <row r="114" spans="1:10">
      <c r="A114" s="34">
        <v>31168</v>
      </c>
      <c r="B114" s="32">
        <f>IPCA!B450</f>
        <v>2750000000000</v>
      </c>
      <c r="C114" s="40">
        <f>GEOMEAN(IPCA!D439:D450)</f>
        <v>4.7766493750359006E-7</v>
      </c>
      <c r="D114" s="40">
        <f>GEOMEAN(CPI!B439:B450)</f>
        <v>105.43661729647697</v>
      </c>
      <c r="E114" s="3">
        <f t="shared" si="6"/>
        <v>1.9337598228031697E-8</v>
      </c>
      <c r="F114" s="3">
        <f t="shared" si="7"/>
        <v>53.977712891851347</v>
      </c>
      <c r="G114" s="1">
        <f t="shared" si="8"/>
        <v>3.5825152997453072E-10</v>
      </c>
      <c r="H114" s="1">
        <f t="shared" si="9"/>
        <v>1548.049866672914</v>
      </c>
      <c r="I114" s="1">
        <f t="shared" si="10"/>
        <v>1404.161469679527</v>
      </c>
      <c r="J114" s="1">
        <f t="shared" si="11"/>
        <v>1470.553260005147</v>
      </c>
    </row>
    <row r="115" spans="1:10">
      <c r="A115" s="34">
        <v>31199</v>
      </c>
      <c r="B115" s="32">
        <f>IPCA!B451</f>
        <v>2750000000000</v>
      </c>
      <c r="C115" s="40">
        <f>GEOMEAN(IPCA!D440:D451)</f>
        <v>5.2555872685073267E-7</v>
      </c>
      <c r="D115" s="40">
        <f>GEOMEAN(CPI!B440:B451)</f>
        <v>105.76149722577797</v>
      </c>
      <c r="E115" s="3">
        <f t="shared" si="6"/>
        <v>2.1279143647901957E-8</v>
      </c>
      <c r="F115" s="3">
        <f t="shared" si="7"/>
        <v>54.154338346151476</v>
      </c>
      <c r="G115" s="1">
        <f t="shared" si="8"/>
        <v>3.9293516083396441E-10</v>
      </c>
      <c r="H115" s="1">
        <f t="shared" si="9"/>
        <v>1697.9221927771346</v>
      </c>
      <c r="I115" s="1">
        <f t="shared" si="10"/>
        <v>1540.1034378404638</v>
      </c>
      <c r="J115" s="1">
        <f t="shared" si="11"/>
        <v>1612.9228583507047</v>
      </c>
    </row>
    <row r="116" spans="1:10">
      <c r="A116" s="34">
        <v>31229</v>
      </c>
      <c r="B116" s="32">
        <f>IPCA!B452</f>
        <v>2750000000000</v>
      </c>
      <c r="C116" s="40">
        <f>GEOMEAN(IPCA!D441:D452)</f>
        <v>5.7851240355700351E-7</v>
      </c>
      <c r="D116" s="40">
        <f>GEOMEAN(CPI!B441:B452)</f>
        <v>106.06976164842263</v>
      </c>
      <c r="E116" s="3">
        <f t="shared" si="6"/>
        <v>2.3424048095943287E-8</v>
      </c>
      <c r="F116" s="3">
        <f t="shared" si="7"/>
        <v>54.322334688640026</v>
      </c>
      <c r="G116" s="1">
        <f t="shared" si="8"/>
        <v>4.3120473798122233E-10</v>
      </c>
      <c r="H116" s="1">
        <f t="shared" si="9"/>
        <v>1863.2898432785946</v>
      </c>
      <c r="I116" s="1">
        <f t="shared" si="10"/>
        <v>1690.1004684042357</v>
      </c>
      <c r="J116" s="1">
        <f t="shared" si="11"/>
        <v>1770.0120728389711</v>
      </c>
    </row>
    <row r="117" spans="1:10">
      <c r="A117" s="34">
        <v>31260</v>
      </c>
      <c r="B117" s="32">
        <f>IPCA!B453</f>
        <v>2750000000000</v>
      </c>
      <c r="C117" s="40">
        <f>GEOMEAN(IPCA!D442:D453)</f>
        <v>6.3809739981652998E-7</v>
      </c>
      <c r="D117" s="40">
        <f>GEOMEAN(CPI!B442:B453)</f>
        <v>106.36135996319348</v>
      </c>
      <c r="E117" s="3">
        <f t="shared" si="6"/>
        <v>2.583705699352032E-8</v>
      </c>
      <c r="F117" s="3">
        <f t="shared" si="7"/>
        <v>54.479890985490691</v>
      </c>
      <c r="G117" s="1">
        <f t="shared" si="8"/>
        <v>4.7424942535955795E-10</v>
      </c>
      <c r="H117" s="1">
        <f t="shared" si="9"/>
        <v>2049.2913449658226</v>
      </c>
      <c r="I117" s="1">
        <f t="shared" si="10"/>
        <v>1858.813471515085</v>
      </c>
      <c r="J117" s="1">
        <f t="shared" si="11"/>
        <v>1946.7021915234996</v>
      </c>
    </row>
    <row r="118" spans="1:10">
      <c r="A118" s="34">
        <v>31291</v>
      </c>
      <c r="B118" s="32">
        <f>IPCA!B454</f>
        <v>2750000000000</v>
      </c>
      <c r="C118" s="40">
        <f>GEOMEAN(IPCA!D443:D454)</f>
        <v>7.0348759699162996E-7</v>
      </c>
      <c r="D118" s="40">
        <f>GEOMEAN(CPI!B443:B454)</f>
        <v>106.63599153027204</v>
      </c>
      <c r="E118" s="3">
        <f t="shared" si="6"/>
        <v>2.8477483794610111E-8</v>
      </c>
      <c r="F118" s="3">
        <f t="shared" si="7"/>
        <v>54.615250480228561</v>
      </c>
      <c r="G118" s="1">
        <f t="shared" si="8"/>
        <v>5.2141999797143358E-10</v>
      </c>
      <c r="H118" s="1">
        <f t="shared" si="9"/>
        <v>2253.1213150650165</v>
      </c>
      <c r="I118" s="1">
        <f t="shared" si="10"/>
        <v>2043.6978195847919</v>
      </c>
      <c r="J118" s="1">
        <f t="shared" si="11"/>
        <v>2140.3282713217764</v>
      </c>
    </row>
    <row r="119" spans="1:10">
      <c r="A119" s="34">
        <v>31321</v>
      </c>
      <c r="B119" s="32">
        <f>IPCA!B455</f>
        <v>2750000000000</v>
      </c>
      <c r="C119" s="40">
        <f>GEOMEAN(IPCA!D444:D455)</f>
        <v>7.7568359964103681E-7</v>
      </c>
      <c r="D119" s="40">
        <f>GEOMEAN(CPI!B444:B455)</f>
        <v>106.91875898761343</v>
      </c>
      <c r="E119" s="3">
        <f t="shared" si="6"/>
        <v>3.1377376910304281E-8</v>
      </c>
      <c r="F119" s="3">
        <f t="shared" si="7"/>
        <v>54.753433102246504</v>
      </c>
      <c r="G119" s="1">
        <f t="shared" si="8"/>
        <v>5.7306684042460313E-10</v>
      </c>
      <c r="H119" s="1">
        <f t="shared" si="9"/>
        <v>2476.2938094836454</v>
      </c>
      <c r="I119" s="1">
        <f t="shared" si="10"/>
        <v>2246.126839800017</v>
      </c>
      <c r="J119" s="1">
        <f t="shared" si="11"/>
        <v>2352.3285732992172</v>
      </c>
    </row>
    <row r="120" spans="1:10">
      <c r="A120" s="34">
        <v>31352</v>
      </c>
      <c r="B120" s="32">
        <f>IPCA!B456</f>
        <v>2750000000000</v>
      </c>
      <c r="C120" s="40">
        <f>GEOMEAN(IPCA!D445:D456)</f>
        <v>8.5748020684585042E-7</v>
      </c>
      <c r="D120" s="40">
        <f>GEOMEAN(CPI!B445:B456)</f>
        <v>107.22690066573283</v>
      </c>
      <c r="E120" s="3">
        <f t="shared" si="6"/>
        <v>3.4651178883420828E-8</v>
      </c>
      <c r="F120" s="3">
        <f t="shared" si="7"/>
        <v>54.915521849324165</v>
      </c>
      <c r="G120" s="1">
        <f t="shared" si="8"/>
        <v>6.3099061461158221E-10</v>
      </c>
      <c r="H120" s="1">
        <f t="shared" si="9"/>
        <v>2726.5897144689493</v>
      </c>
      <c r="I120" s="1">
        <f t="shared" si="10"/>
        <v>2473.1581992963902</v>
      </c>
      <c r="J120" s="1">
        <f t="shared" si="11"/>
        <v>2590.0944663535188</v>
      </c>
    </row>
    <row r="121" spans="1:10">
      <c r="A121" s="34">
        <v>31382</v>
      </c>
      <c r="B121" s="32">
        <f>IPCA!B457</f>
        <v>2750000000000</v>
      </c>
      <c r="C121" s="40">
        <f>GEOMEAN(IPCA!D446:D457)</f>
        <v>9.5005902712718119E-7</v>
      </c>
      <c r="D121" s="40">
        <f>GEOMEAN(CPI!B446:B457)</f>
        <v>107.56056355912023</v>
      </c>
      <c r="E121" s="3">
        <f t="shared" si="6"/>
        <v>3.8353222946732554E-8</v>
      </c>
      <c r="F121" s="3">
        <f t="shared" si="7"/>
        <v>55.081437446413567</v>
      </c>
      <c r="G121" s="1">
        <f t="shared" si="8"/>
        <v>6.9630032774734326E-10</v>
      </c>
      <c r="H121" s="1">
        <f t="shared" si="9"/>
        <v>3008.8011895167983</v>
      </c>
      <c r="I121" s="1">
        <f t="shared" si="10"/>
        <v>2729.1386351303372</v>
      </c>
      <c r="J121" s="1">
        <f t="shared" si="11"/>
        <v>2858.1782106675269</v>
      </c>
    </row>
    <row r="122" spans="1:10">
      <c r="A122" s="34">
        <v>31413</v>
      </c>
      <c r="B122" s="32">
        <f>IPCA!B458</f>
        <v>2750000000000</v>
      </c>
      <c r="C122" s="40">
        <f>GEOMEAN(IPCA!D447:D458)</f>
        <v>1.054662571174281E-6</v>
      </c>
      <c r="D122" s="40">
        <f>GEOMEAN(CPI!B447:B458)</f>
        <v>107.90284864170353</v>
      </c>
      <c r="E122" s="3">
        <f t="shared" si="6"/>
        <v>4.2610687517175897E-8</v>
      </c>
      <c r="F122" s="3">
        <f t="shared" si="7"/>
        <v>55.233993370153144</v>
      </c>
      <c r="G122" s="1">
        <f t="shared" si="8"/>
        <v>7.7145766433396222E-10</v>
      </c>
      <c r="H122" s="1">
        <f t="shared" si="9"/>
        <v>3333.5654826118716</v>
      </c>
      <c r="I122" s="1">
        <f t="shared" si="10"/>
        <v>3023.7166825881345</v>
      </c>
      <c r="J122" s="1">
        <f t="shared" si="11"/>
        <v>3166.6845451376521</v>
      </c>
    </row>
    <row r="123" spans="1:10">
      <c r="A123" s="34">
        <v>31444</v>
      </c>
      <c r="B123" s="32">
        <f>IPCA!B459</f>
        <v>2750000000000</v>
      </c>
      <c r="C123" s="40">
        <f>GEOMEAN(IPCA!D448:D459)</f>
        <v>1.1723998107609006E-6</v>
      </c>
      <c r="D123" s="40">
        <f>GEOMEAN(CPI!B448:B459)</f>
        <v>108.17886858577694</v>
      </c>
      <c r="E123" s="3">
        <f t="shared" si="6"/>
        <v>4.7401603597045413E-8</v>
      </c>
      <c r="F123" s="3">
        <f t="shared" si="7"/>
        <v>55.374138668874124</v>
      </c>
      <c r="G123" s="1">
        <f t="shared" si="8"/>
        <v>8.5602421521167455E-10</v>
      </c>
      <c r="H123" s="1">
        <f t="shared" si="9"/>
        <v>3698.9881726993021</v>
      </c>
      <c r="I123" s="1">
        <f t="shared" si="10"/>
        <v>3355.1740035788334</v>
      </c>
      <c r="J123" s="1">
        <f t="shared" si="11"/>
        <v>3513.8138849326619</v>
      </c>
    </row>
    <row r="124" spans="1:10">
      <c r="A124" s="34">
        <v>31472</v>
      </c>
      <c r="B124" s="32">
        <f>IPCA!B460</f>
        <v>2750000000</v>
      </c>
      <c r="C124" s="40">
        <f>GEOMEAN(IPCA!D449:D460)</f>
        <v>1.2978415555717148E-6</v>
      </c>
      <c r="D124" s="40">
        <f>GEOMEAN(CPI!B449:B460)</f>
        <v>108.38013989160085</v>
      </c>
      <c r="E124" s="3">
        <f t="shared" si="6"/>
        <v>5.2502616989807147E-8</v>
      </c>
      <c r="F124" s="3">
        <f t="shared" si="7"/>
        <v>55.486708368479015</v>
      </c>
      <c r="G124" s="1">
        <f t="shared" si="8"/>
        <v>9.4621970799105686E-10</v>
      </c>
      <c r="H124" s="1">
        <f t="shared" si="9"/>
        <v>4.0887342278844594</v>
      </c>
      <c r="I124" s="1">
        <f t="shared" si="10"/>
        <v>3.7086938774746141</v>
      </c>
      <c r="J124" s="1">
        <f t="shared" si="11"/>
        <v>3.8840489428371483</v>
      </c>
    </row>
    <row r="125" spans="1:10">
      <c r="A125" s="34">
        <v>31503</v>
      </c>
      <c r="B125" s="32">
        <f>IPCA!B461</f>
        <v>2750000000</v>
      </c>
      <c r="C125" s="40">
        <f>GEOMEAN(IPCA!D450:D461)</f>
        <v>1.4282298233750249E-6</v>
      </c>
      <c r="D125" s="40">
        <f>GEOMEAN(CPI!B450:B461)</f>
        <v>108.52273172368257</v>
      </c>
      <c r="E125" s="3">
        <f t="shared" si="6"/>
        <v>5.7805918477599106E-8</v>
      </c>
      <c r="F125" s="3">
        <f t="shared" si="7"/>
        <v>55.559995226539051</v>
      </c>
      <c r="G125" s="1">
        <f t="shared" si="8"/>
        <v>1.0404233881213016E-9</v>
      </c>
      <c r="H125" s="1">
        <f t="shared" si="9"/>
        <v>4.4958001641446366</v>
      </c>
      <c r="I125" s="1">
        <f t="shared" si="10"/>
        <v>4.0779237812528573</v>
      </c>
      <c r="J125" s="1">
        <f t="shared" si="11"/>
        <v>4.2707368348047341</v>
      </c>
    </row>
    <row r="126" spans="1:10">
      <c r="A126" s="34">
        <v>31533</v>
      </c>
      <c r="B126" s="32">
        <f>IPCA!B462</f>
        <v>2750000000</v>
      </c>
      <c r="C126" s="40">
        <f>GEOMEAN(IPCA!D451:D462)</f>
        <v>1.5644530305575659E-6</v>
      </c>
      <c r="D126" s="40">
        <f>GEOMEAN(CPI!B451:B462)</f>
        <v>108.65667149590426</v>
      </c>
      <c r="E126" s="3">
        <f t="shared" si="6"/>
        <v>6.3334697140757649E-8</v>
      </c>
      <c r="F126" s="3">
        <f t="shared" si="7"/>
        <v>55.626202434949533</v>
      </c>
      <c r="G126" s="1">
        <f t="shared" si="8"/>
        <v>1.1385766845188218E-9</v>
      </c>
      <c r="H126" s="1">
        <f t="shared" si="9"/>
        <v>4.9199328884696119</v>
      </c>
      <c r="I126" s="1">
        <f t="shared" si="10"/>
        <v>4.4626341464346346</v>
      </c>
      <c r="J126" s="1">
        <f t="shared" si="11"/>
        <v>4.6736371378624391</v>
      </c>
    </row>
    <row r="127" spans="1:10">
      <c r="A127" s="34">
        <v>31564</v>
      </c>
      <c r="B127" s="32">
        <f>IPCA!B463</f>
        <v>2750000000</v>
      </c>
      <c r="C127" s="40">
        <f>GEOMEAN(IPCA!D452:D463)</f>
        <v>1.7038603865877697E-6</v>
      </c>
      <c r="D127" s="40">
        <f>GEOMEAN(CPI!B452:B463)</f>
        <v>108.81528011888004</v>
      </c>
      <c r="E127" s="3">
        <f t="shared" si="6"/>
        <v>6.8986942980529001E-8</v>
      </c>
      <c r="F127" s="3">
        <f t="shared" si="7"/>
        <v>55.718003728797271</v>
      </c>
      <c r="G127" s="1">
        <f t="shared" si="8"/>
        <v>1.2381445558659493E-9</v>
      </c>
      <c r="H127" s="1">
        <f t="shared" si="9"/>
        <v>5.3501781688590198</v>
      </c>
      <c r="I127" s="1">
        <f t="shared" si="10"/>
        <v>4.8528889168010982</v>
      </c>
      <c r="J127" s="1">
        <f t="shared" si="11"/>
        <v>5.0823439975699207</v>
      </c>
    </row>
    <row r="128" spans="1:10">
      <c r="A128" s="34">
        <v>31594</v>
      </c>
      <c r="B128" s="32">
        <f>IPCA!B464</f>
        <v>2750000000</v>
      </c>
      <c r="C128" s="40">
        <f>GEOMEAN(IPCA!D453:D464)</f>
        <v>1.8431768460812689E-6</v>
      </c>
      <c r="D128" s="40">
        <f>GEOMEAN(CPI!B453:B464)</f>
        <v>108.95725772855378</v>
      </c>
      <c r="E128" s="3">
        <f t="shared" si="6"/>
        <v>7.4630488173591075E-8</v>
      </c>
      <c r="F128" s="3">
        <f t="shared" si="7"/>
        <v>55.801130587106655</v>
      </c>
      <c r="G128" s="1">
        <f t="shared" si="8"/>
        <v>1.3374368473966925E-9</v>
      </c>
      <c r="H128" s="1">
        <f t="shared" si="9"/>
        <v>5.7792326342418843</v>
      </c>
      <c r="I128" s="1">
        <f t="shared" si="10"/>
        <v>5.2420635562326954</v>
      </c>
      <c r="J128" s="1">
        <f t="shared" si="11"/>
        <v>5.4899196554165099</v>
      </c>
    </row>
    <row r="129" spans="1:10">
      <c r="A129" s="34">
        <v>31625</v>
      </c>
      <c r="B129" s="32">
        <f>IPCA!B465</f>
        <v>2750000000</v>
      </c>
      <c r="C129" s="40">
        <f>GEOMEAN(IPCA!D454:D465)</f>
        <v>1.9808249055228516E-6</v>
      </c>
      <c r="D129" s="40">
        <f>GEOMEAN(CPI!B454:B465)</f>
        <v>109.0991591952579</v>
      </c>
      <c r="E129" s="3">
        <f t="shared" si="6"/>
        <v>8.0205131681924515E-8</v>
      </c>
      <c r="F129" s="3">
        <f t="shared" si="7"/>
        <v>55.882232999118997</v>
      </c>
      <c r="G129" s="1">
        <f t="shared" si="8"/>
        <v>1.4352528053628239E-9</v>
      </c>
      <c r="H129" s="1">
        <f t="shared" si="9"/>
        <v>6.2019076768263997</v>
      </c>
      <c r="I129" s="1">
        <f t="shared" si="10"/>
        <v>5.6254517285193542</v>
      </c>
      <c r="J129" s="1">
        <f t="shared" si="11"/>
        <v>5.8914352494402031</v>
      </c>
    </row>
    <row r="130" spans="1:10">
      <c r="A130" s="34">
        <v>31656</v>
      </c>
      <c r="B130" s="32">
        <f>IPCA!B466</f>
        <v>2750000000</v>
      </c>
      <c r="C130" s="40">
        <f>GEOMEAN(IPCA!D455:D466)</f>
        <v>2.1131271257664562E-6</v>
      </c>
      <c r="D130" s="40">
        <f>GEOMEAN(CPI!B455:B466)</f>
        <v>109.25739254119588</v>
      </c>
      <c r="E130" s="3">
        <f t="shared" ref="E130:E193" si="12">E142/(C142/C130)</f>
        <v>8.554030481461533E-8</v>
      </c>
      <c r="F130" s="3">
        <f t="shared" ref="F130:F193" si="13">F142/(D142/D130)</f>
        <v>55.957841014308116</v>
      </c>
      <c r="G130" s="1">
        <f t="shared" ref="G130:G193" si="14">E130/F130</f>
        <v>1.5286562752258997E-9</v>
      </c>
      <c r="H130" s="1">
        <f t="shared" ref="H130:H193" si="15">$H$361*(G130/$G$361)*B130</f>
        <v>6.6055158039950452</v>
      </c>
      <c r="I130" s="1">
        <f t="shared" ref="I130:I193" si="16">$I$433*(G130/$G$433)*B130</f>
        <v>5.9915452202217567</v>
      </c>
      <c r="J130" s="1">
        <f t="shared" si="11"/>
        <v>6.2748384329875382</v>
      </c>
    </row>
    <row r="131" spans="1:10">
      <c r="A131" s="34">
        <v>31686</v>
      </c>
      <c r="B131" s="32">
        <f>IPCA!B467</f>
        <v>2750000000</v>
      </c>
      <c r="C131" s="40">
        <f>GEOMEAN(IPCA!D456:D467)</f>
        <v>2.2389057544157659E-6</v>
      </c>
      <c r="D131" s="40">
        <f>GEOMEAN(CPI!B456:B467)</f>
        <v>109.39051386219785</v>
      </c>
      <c r="E131" s="3">
        <f t="shared" si="12"/>
        <v>9.0566552851526956E-8</v>
      </c>
      <c r="F131" s="3">
        <f t="shared" si="13"/>
        <v>56.019226555632819</v>
      </c>
      <c r="G131" s="1">
        <f t="shared" si="14"/>
        <v>1.6167048069038424E-9</v>
      </c>
      <c r="H131" s="1">
        <f t="shared" si="15"/>
        <v>6.9859845705470693</v>
      </c>
      <c r="I131" s="1">
        <f t="shared" si="16"/>
        <v>6.3366501124543548</v>
      </c>
      <c r="J131" s="1">
        <f t="shared" ref="J131:J194" si="17">$J$505*(G131/$G$505)*B131</f>
        <v>6.6362606307011687</v>
      </c>
    </row>
    <row r="132" spans="1:10">
      <c r="A132" s="34">
        <v>31717</v>
      </c>
      <c r="B132" s="32">
        <f>IPCA!B468</f>
        <v>2750000000</v>
      </c>
      <c r="C132" s="40">
        <f>GEOMEAN(IPCA!D457:D468)</f>
        <v>2.3568603854884428E-6</v>
      </c>
      <c r="D132" s="40">
        <f>GEOMEAN(CPI!B457:B468)</f>
        <v>109.50691485384711</v>
      </c>
      <c r="E132" s="3">
        <f t="shared" si="12"/>
        <v>9.5241837850946098E-8</v>
      </c>
      <c r="F132" s="3">
        <f t="shared" si="13"/>
        <v>56.083215480183462</v>
      </c>
      <c r="G132" s="1">
        <f t="shared" si="14"/>
        <v>1.698223560034624E-9</v>
      </c>
      <c r="H132" s="1">
        <f t="shared" si="15"/>
        <v>7.3382373436878297</v>
      </c>
      <c r="I132" s="1">
        <f t="shared" si="16"/>
        <v>6.6561616361335396</v>
      </c>
      <c r="J132" s="1">
        <f t="shared" si="17"/>
        <v>6.9708793500589001</v>
      </c>
    </row>
    <row r="133" spans="1:10">
      <c r="A133" s="34">
        <v>31747</v>
      </c>
      <c r="B133" s="32">
        <f>IPCA!B469</f>
        <v>2750000000</v>
      </c>
      <c r="C133" s="40">
        <f>GEOMEAN(IPCA!D458:D469)</f>
        <v>2.474793949491033E-6</v>
      </c>
      <c r="D133" s="40">
        <f>GEOMEAN(CPI!B458:B469)</f>
        <v>109.60660351639206</v>
      </c>
      <c r="E133" s="3">
        <f t="shared" si="12"/>
        <v>9.9905712573528598E-8</v>
      </c>
      <c r="F133" s="3">
        <f t="shared" si="13"/>
        <v>56.129208285373394</v>
      </c>
      <c r="G133" s="1">
        <f t="shared" si="14"/>
        <v>1.7799237798898875E-9</v>
      </c>
      <c r="H133" s="1">
        <f t="shared" si="15"/>
        <v>7.6912742573419877</v>
      </c>
      <c r="I133" s="1">
        <f t="shared" si="16"/>
        <v>6.9763844159030013</v>
      </c>
      <c r="J133" s="1">
        <f t="shared" si="17"/>
        <v>7.3062429552327188</v>
      </c>
    </row>
    <row r="134" spans="1:10">
      <c r="A134" s="34">
        <v>31778</v>
      </c>
      <c r="B134" s="32">
        <f>IPCA!B470</f>
        <v>2750000000</v>
      </c>
      <c r="C134" s="40">
        <f>GEOMEAN(IPCA!D459:D470)</f>
        <v>2.5964148251655277E-6</v>
      </c>
      <c r="D134" s="40">
        <f>GEOMEAN(CPI!B459:B470)</f>
        <v>109.73906093014993</v>
      </c>
      <c r="E134" s="3">
        <f t="shared" si="12"/>
        <v>1.0490086953299965E-7</v>
      </c>
      <c r="F134" s="3">
        <f t="shared" si="13"/>
        <v>56.173925342690936</v>
      </c>
      <c r="G134" s="1">
        <f t="shared" si="14"/>
        <v>1.8674299311121368E-9</v>
      </c>
      <c r="H134" s="1">
        <f t="shared" si="15"/>
        <v>8.069399329807954</v>
      </c>
      <c r="I134" s="1">
        <f t="shared" si="16"/>
        <v>7.3193634561180376</v>
      </c>
      <c r="J134" s="1">
        <f t="shared" si="17"/>
        <v>7.6654387860489352</v>
      </c>
    </row>
    <row r="135" spans="1:10">
      <c r="A135" s="34">
        <v>31809</v>
      </c>
      <c r="B135" s="32">
        <f>IPCA!B471</f>
        <v>2750000000</v>
      </c>
      <c r="C135" s="40">
        <f>GEOMEAN(IPCA!D460:D471)</f>
        <v>2.7238528727173298E-6</v>
      </c>
      <c r="D135" s="40">
        <f>GEOMEAN(CPI!B460:B471)</f>
        <v>109.92966610744662</v>
      </c>
      <c r="E135" s="3">
        <f t="shared" si="12"/>
        <v>1.101288084014814E-7</v>
      </c>
      <c r="F135" s="3">
        <f t="shared" si="13"/>
        <v>56.270329450063379</v>
      </c>
      <c r="G135" s="1">
        <f t="shared" si="14"/>
        <v>1.9571381486083935E-9</v>
      </c>
      <c r="H135" s="1">
        <f t="shared" si="15"/>
        <v>8.4570398072803545</v>
      </c>
      <c r="I135" s="1">
        <f t="shared" si="16"/>
        <v>7.6709734618892043</v>
      </c>
      <c r="J135" s="1">
        <f t="shared" si="17"/>
        <v>8.0336736731344125</v>
      </c>
    </row>
    <row r="136" spans="1:10">
      <c r="A136" s="34">
        <v>31837</v>
      </c>
      <c r="B136" s="32">
        <f>IPCA!B472</f>
        <v>2750000000</v>
      </c>
      <c r="C136" s="40">
        <f>GEOMEAN(IPCA!D461:D472)</f>
        <v>2.8826643371122239E-6</v>
      </c>
      <c r="D136" s="40">
        <f>GEOMEAN(CPI!B461:B472)</f>
        <v>110.20373200665409</v>
      </c>
      <c r="E136" s="3">
        <f t="shared" si="12"/>
        <v>1.1661471383146539E-7</v>
      </c>
      <c r="F136" s="3">
        <f t="shared" si="13"/>
        <v>56.420321519119156</v>
      </c>
      <c r="G136" s="1">
        <f t="shared" si="14"/>
        <v>2.0668920469010116E-9</v>
      </c>
      <c r="H136" s="1">
        <f t="shared" si="15"/>
        <v>8.9313001897295194</v>
      </c>
      <c r="I136" s="1">
        <f t="shared" si="16"/>
        <v>8.1011522112739627</v>
      </c>
      <c r="J136" s="1">
        <f t="shared" si="17"/>
        <v>8.4841922039107018</v>
      </c>
    </row>
    <row r="137" spans="1:10">
      <c r="A137" s="34">
        <v>31868</v>
      </c>
      <c r="B137" s="32">
        <f>IPCA!B473</f>
        <v>2750000000</v>
      </c>
      <c r="C137" s="40">
        <f>GEOMEAN(IPCA!D462:D473)</f>
        <v>3.0934924319422647E-6</v>
      </c>
      <c r="D137" s="40">
        <f>GEOMEAN(CPI!B462:B473)</f>
        <v>110.54458565852819</v>
      </c>
      <c r="E137" s="3">
        <f t="shared" si="12"/>
        <v>1.252054595172595E-7</v>
      </c>
      <c r="F137" s="3">
        <f t="shared" si="13"/>
        <v>56.595116561807359</v>
      </c>
      <c r="G137" s="1">
        <f t="shared" si="14"/>
        <v>2.2123014691651531E-9</v>
      </c>
      <c r="H137" s="1">
        <f t="shared" si="15"/>
        <v>9.559632570515145</v>
      </c>
      <c r="I137" s="1">
        <f t="shared" si="16"/>
        <v>8.6710822492173687</v>
      </c>
      <c r="J137" s="1">
        <f t="shared" si="17"/>
        <v>9.0810697663350695</v>
      </c>
    </row>
    <row r="138" spans="1:10">
      <c r="A138" s="34">
        <v>31898</v>
      </c>
      <c r="B138" s="32">
        <f>IPCA!B474</f>
        <v>2750000000</v>
      </c>
      <c r="C138" s="40">
        <f>GEOMEAN(IPCA!D463:D474)</f>
        <v>3.3700375151801137E-6</v>
      </c>
      <c r="D138" s="40">
        <f>GEOMEAN(CPI!B463:B474)</f>
        <v>110.89374151021464</v>
      </c>
      <c r="E138" s="3">
        <f t="shared" si="12"/>
        <v>1.3643126460680929E-7</v>
      </c>
      <c r="F138" s="3">
        <f t="shared" si="13"/>
        <v>56.771458476423938</v>
      </c>
      <c r="G138" s="1">
        <f t="shared" si="14"/>
        <v>2.4031664549091422E-9</v>
      </c>
      <c r="H138" s="1">
        <f t="shared" si="15"/>
        <v>10.384384151490991</v>
      </c>
      <c r="I138" s="1">
        <f t="shared" si="16"/>
        <v>9.4191746827980296</v>
      </c>
      <c r="J138" s="1">
        <f t="shared" si="17"/>
        <v>9.8645336276802347</v>
      </c>
    </row>
    <row r="139" spans="1:10">
      <c r="A139" s="34">
        <v>31929</v>
      </c>
      <c r="B139" s="32">
        <f>IPCA!B475</f>
        <v>2750000000</v>
      </c>
      <c r="C139" s="40">
        <f>GEOMEAN(IPCA!D464:D475)</f>
        <v>3.7228385973391078E-6</v>
      </c>
      <c r="D139" s="40">
        <f>GEOMEAN(CPI!B464:B475)</f>
        <v>111.22579412099678</v>
      </c>
      <c r="E139" s="3">
        <f t="shared" si="12"/>
        <v>1.5073256944172512E-7</v>
      </c>
      <c r="F139" s="3">
        <f t="shared" si="13"/>
        <v>56.95228836245834</v>
      </c>
      <c r="G139" s="1">
        <f t="shared" si="14"/>
        <v>2.6466464083484418E-9</v>
      </c>
      <c r="H139" s="1">
        <f t="shared" si="15"/>
        <v>11.436491617678314</v>
      </c>
      <c r="I139" s="1">
        <f t="shared" si="16"/>
        <v>10.37349068888218</v>
      </c>
      <c r="J139" s="1">
        <f t="shared" si="17"/>
        <v>10.863971757927768</v>
      </c>
    </row>
    <row r="140" spans="1:10">
      <c r="A140" s="34">
        <v>31959</v>
      </c>
      <c r="B140" s="32">
        <f>IPCA!B476</f>
        <v>2750000000</v>
      </c>
      <c r="C140" s="40">
        <f>GEOMEAN(IPCA!D465:D476)</f>
        <v>4.1370282658511816E-6</v>
      </c>
      <c r="D140" s="40">
        <f>GEOMEAN(CPI!B465:B476)</f>
        <v>111.58338372108162</v>
      </c>
      <c r="E140" s="3">
        <f t="shared" si="12"/>
        <v>1.6750885284005209E-7</v>
      </c>
      <c r="F140" s="3">
        <f t="shared" si="13"/>
        <v>57.146068983154755</v>
      </c>
      <c r="G140" s="1">
        <f t="shared" si="14"/>
        <v>2.9312401678832808E-9</v>
      </c>
      <c r="H140" s="1">
        <f t="shared" si="15"/>
        <v>12.666257004961301</v>
      </c>
      <c r="I140" s="1">
        <f t="shared" si="16"/>
        <v>11.488951638004911</v>
      </c>
      <c r="J140" s="1">
        <f t="shared" si="17"/>
        <v>12.032174112543899</v>
      </c>
    </row>
    <row r="141" spans="1:10">
      <c r="A141" s="34">
        <v>31990</v>
      </c>
      <c r="B141" s="32">
        <f>IPCA!B477</f>
        <v>2750000000</v>
      </c>
      <c r="C141" s="40">
        <f>GEOMEAN(IPCA!D466:D477)</f>
        <v>4.6021442675327296E-6</v>
      </c>
      <c r="D141" s="40">
        <f>GEOMEAN(CPI!B466:B477)</f>
        <v>111.97415922233134</v>
      </c>
      <c r="E141" s="3">
        <f t="shared" si="12"/>
        <v>1.8634437903497893E-7</v>
      </c>
      <c r="F141" s="3">
        <f t="shared" si="13"/>
        <v>57.354851326982107</v>
      </c>
      <c r="G141" s="1">
        <f t="shared" si="14"/>
        <v>3.2489732729429077E-9</v>
      </c>
      <c r="H141" s="1">
        <f t="shared" si="15"/>
        <v>14.039221667415344</v>
      </c>
      <c r="I141" s="1">
        <f t="shared" si="16"/>
        <v>12.734301752205635</v>
      </c>
      <c r="J141" s="1">
        <f t="shared" si="17"/>
        <v>13.336407072805676</v>
      </c>
    </row>
    <row r="142" spans="1:10">
      <c r="A142" s="34">
        <v>32021</v>
      </c>
      <c r="B142" s="32">
        <f>IPCA!B478</f>
        <v>2750000000</v>
      </c>
      <c r="C142" s="40">
        <f>GEOMEAN(IPCA!D467:D478)</f>
        <v>5.1443230575421902E-6</v>
      </c>
      <c r="D142" s="40">
        <f>GEOMEAN(CPI!B467:B478)</f>
        <v>112.37270382286037</v>
      </c>
      <c r="E142" s="3">
        <f t="shared" si="12"/>
        <v>2.0824443406233907E-7</v>
      </c>
      <c r="F142" s="3">
        <f t="shared" si="13"/>
        <v>57.553395231325801</v>
      </c>
      <c r="G142" s="1">
        <f t="shared" si="14"/>
        <v>3.6182823485102311E-9</v>
      </c>
      <c r="H142" s="1">
        <f t="shared" si="15"/>
        <v>15.635052577708278</v>
      </c>
      <c r="I142" s="1">
        <f t="shared" si="16"/>
        <v>14.181803105099975</v>
      </c>
      <c r="J142" s="1">
        <f t="shared" si="17"/>
        <v>14.852349419412333</v>
      </c>
    </row>
    <row r="143" spans="1:10">
      <c r="A143" s="34">
        <v>32051</v>
      </c>
      <c r="B143" s="32">
        <f>IPCA!B479</f>
        <v>2750000000</v>
      </c>
      <c r="C143" s="40">
        <f>GEOMEAN(IPCA!D468:D479)</f>
        <v>5.7924536118368004E-6</v>
      </c>
      <c r="D143" s="40">
        <f>GEOMEAN(CPI!B468:B479)</f>
        <v>112.78862793854351</v>
      </c>
      <c r="E143" s="3">
        <f t="shared" si="12"/>
        <v>2.3431203173325574E-7</v>
      </c>
      <c r="F143" s="3">
        <f t="shared" si="13"/>
        <v>57.759411472804835</v>
      </c>
      <c r="G143" s="1">
        <f t="shared" si="14"/>
        <v>4.0566900832010396E-9</v>
      </c>
      <c r="H143" s="1">
        <f t="shared" si="15"/>
        <v>17.529467474651579</v>
      </c>
      <c r="I143" s="1">
        <f t="shared" si="16"/>
        <v>15.900135610493832</v>
      </c>
      <c r="J143" s="1">
        <f t="shared" si="17"/>
        <v>16.651928400992325</v>
      </c>
    </row>
    <row r="144" spans="1:10">
      <c r="A144" s="34">
        <v>32082</v>
      </c>
      <c r="B144" s="32">
        <f>IPCA!B480</f>
        <v>2750000000</v>
      </c>
      <c r="C144" s="40">
        <f>GEOMEAN(IPCA!D469:D480)</f>
        <v>6.5698973666954441E-6</v>
      </c>
      <c r="D144" s="40">
        <f>GEOMEAN(CPI!B469:B480)</f>
        <v>113.20572094248703</v>
      </c>
      <c r="E144" s="3">
        <f t="shared" si="12"/>
        <v>2.654926458728217E-7</v>
      </c>
      <c r="F144" s="3">
        <f t="shared" si="13"/>
        <v>57.977533653291232</v>
      </c>
      <c r="G144" s="1">
        <f t="shared" si="14"/>
        <v>4.5792331812608998E-9</v>
      </c>
      <c r="H144" s="1">
        <f t="shared" si="15"/>
        <v>19.787441846289092</v>
      </c>
      <c r="I144" s="1">
        <f t="shared" si="16"/>
        <v>17.948235403940043</v>
      </c>
      <c r="J144" s="1">
        <f t="shared" si="17"/>
        <v>18.796866781017517</v>
      </c>
    </row>
    <row r="145" spans="1:10">
      <c r="A145" s="34">
        <v>32112</v>
      </c>
      <c r="B145" s="32">
        <f>IPCA!B481</f>
        <v>2750000000</v>
      </c>
      <c r="C145" s="40">
        <f>GEOMEAN(IPCA!D470:D481)</f>
        <v>7.4654470747812778E-6</v>
      </c>
      <c r="D145" s="40">
        <f>GEOMEAN(CPI!B470:B481)</f>
        <v>113.61578384650795</v>
      </c>
      <c r="E145" s="3">
        <f t="shared" si="12"/>
        <v>3.0137491237982782E-7</v>
      </c>
      <c r="F145" s="3">
        <f t="shared" si="13"/>
        <v>58.182297338251878</v>
      </c>
      <c r="G145" s="1">
        <f t="shared" si="14"/>
        <v>5.179838647960868E-9</v>
      </c>
      <c r="H145" s="1">
        <f t="shared" si="15"/>
        <v>22.38273351947192</v>
      </c>
      <c r="I145" s="1">
        <f t="shared" si="16"/>
        <v>20.302299474172884</v>
      </c>
      <c r="J145" s="1">
        <f t="shared" si="17"/>
        <v>21.262236090383318</v>
      </c>
    </row>
    <row r="146" spans="1:10">
      <c r="A146" s="34">
        <v>32143</v>
      </c>
      <c r="B146" s="32">
        <f>IPCA!B482</f>
        <v>2750000000</v>
      </c>
      <c r="C146" s="40">
        <f>GEOMEAN(IPCA!D471:D482)</f>
        <v>8.5177532557479745E-6</v>
      </c>
      <c r="D146" s="40">
        <f>GEOMEAN(CPI!B471:B482)</f>
        <v>113.99200260107476</v>
      </c>
      <c r="E146" s="3">
        <f t="shared" si="12"/>
        <v>3.4413596561502351E-7</v>
      </c>
      <c r="F146" s="3">
        <f t="shared" si="13"/>
        <v>58.350948053514166</v>
      </c>
      <c r="G146" s="1">
        <f t="shared" si="14"/>
        <v>5.8976927898311674E-9</v>
      </c>
      <c r="H146" s="1">
        <f t="shared" si="15"/>
        <v>25.484671447530236</v>
      </c>
      <c r="I146" s="1">
        <f t="shared" si="16"/>
        <v>23.115917958749336</v>
      </c>
      <c r="J146" s="1">
        <f t="shared" si="17"/>
        <v>24.208888540438778</v>
      </c>
    </row>
    <row r="147" spans="1:10">
      <c r="A147" s="34">
        <v>32174</v>
      </c>
      <c r="B147" s="32">
        <f>IPCA!B483</f>
        <v>2750000000</v>
      </c>
      <c r="C147" s="40">
        <f>GEOMEAN(IPCA!D472:D483)</f>
        <v>9.7401422580199577E-6</v>
      </c>
      <c r="D147" s="40">
        <f>GEOMEAN(CPI!B472:B483)</f>
        <v>114.35992615632547</v>
      </c>
      <c r="E147" s="3">
        <f t="shared" si="12"/>
        <v>3.9380624088794884E-7</v>
      </c>
      <c r="F147" s="3">
        <f t="shared" si="13"/>
        <v>58.538072101589357</v>
      </c>
      <c r="G147" s="1">
        <f t="shared" si="14"/>
        <v>6.7273524178336694E-9</v>
      </c>
      <c r="H147" s="1">
        <f t="shared" si="15"/>
        <v>29.069734926825021</v>
      </c>
      <c r="I147" s="1">
        <f t="shared" si="16"/>
        <v>26.367756360312015</v>
      </c>
      <c r="J147" s="1">
        <f t="shared" si="17"/>
        <v>27.61448089266257</v>
      </c>
    </row>
    <row r="148" spans="1:10">
      <c r="A148" s="34">
        <v>32203</v>
      </c>
      <c r="B148" s="32">
        <f>IPCA!B484</f>
        <v>2750000000</v>
      </c>
      <c r="C148" s="40">
        <f>GEOMEAN(IPCA!D473:D484)</f>
        <v>1.1147709379479369E-5</v>
      </c>
      <c r="D148" s="40">
        <f>GEOMEAN(CPI!B473:B484)</f>
        <v>114.72741958010903</v>
      </c>
      <c r="E148" s="3">
        <f t="shared" si="12"/>
        <v>4.5096715646977525E-7</v>
      </c>
      <c r="F148" s="3">
        <f t="shared" si="13"/>
        <v>58.736285803622337</v>
      </c>
      <c r="G148" s="1">
        <f t="shared" si="14"/>
        <v>7.677828965514254E-9</v>
      </c>
      <c r="H148" s="1">
        <f t="shared" si="15"/>
        <v>33.176863493777034</v>
      </c>
      <c r="I148" s="1">
        <f t="shared" si="16"/>
        <v>30.093134856761083</v>
      </c>
      <c r="J148" s="1">
        <f t="shared" si="17"/>
        <v>31.516003339334304</v>
      </c>
    </row>
    <row r="149" spans="1:10">
      <c r="A149" s="34">
        <v>32234</v>
      </c>
      <c r="B149" s="32">
        <f>IPCA!B485</f>
        <v>2750000000</v>
      </c>
      <c r="C149" s="40">
        <f>GEOMEAN(IPCA!D474:D485)</f>
        <v>1.2760384997566167E-5</v>
      </c>
      <c r="D149" s="40">
        <f>GEOMEAN(CPI!B474:B485)</f>
        <v>115.09416519799038</v>
      </c>
      <c r="E149" s="3">
        <f t="shared" si="12"/>
        <v>5.1646154060067033E-7</v>
      </c>
      <c r="F149" s="3">
        <f t="shared" si="13"/>
        <v>58.924348543719553</v>
      </c>
      <c r="G149" s="1">
        <f t="shared" si="14"/>
        <v>8.764823937212918E-9</v>
      </c>
      <c r="H149" s="1">
        <f t="shared" si="15"/>
        <v>37.873905321154233</v>
      </c>
      <c r="I149" s="1">
        <f t="shared" si="16"/>
        <v>34.353595257594989</v>
      </c>
      <c r="J149" s="1">
        <f t="shared" si="17"/>
        <v>35.977907519769524</v>
      </c>
    </row>
    <row r="150" spans="1:10">
      <c r="A150" s="34">
        <v>32264</v>
      </c>
      <c r="B150" s="32">
        <f>IPCA!B486</f>
        <v>2750000000</v>
      </c>
      <c r="C150" s="40">
        <f>GEOMEAN(IPCA!D475:D486)</f>
        <v>1.4565322499615892E-5</v>
      </c>
      <c r="D150" s="40">
        <f>GEOMEAN(CPI!B475:B486)</f>
        <v>115.46080445353216</v>
      </c>
      <c r="E150" s="3">
        <f t="shared" si="12"/>
        <v>5.8965674983662711E-7</v>
      </c>
      <c r="F150" s="3">
        <f t="shared" si="13"/>
        <v>59.109541949077645</v>
      </c>
      <c r="G150" s="1">
        <f t="shared" si="14"/>
        <v>9.9756609574916224E-9</v>
      </c>
      <c r="H150" s="1">
        <f t="shared" si="15"/>
        <v>43.106084198208393</v>
      </c>
      <c r="I150" s="1">
        <f t="shared" si="16"/>
        <v>39.099452700430753</v>
      </c>
      <c r="J150" s="1">
        <f t="shared" si="17"/>
        <v>40.948159363864526</v>
      </c>
    </row>
    <row r="151" spans="1:10">
      <c r="A151" s="34">
        <v>32295</v>
      </c>
      <c r="B151" s="32">
        <f>IPCA!B487</f>
        <v>2750000000</v>
      </c>
      <c r="C151" s="40">
        <f>GEOMEAN(IPCA!D476:D487)</f>
        <v>1.6651822706543211E-5</v>
      </c>
      <c r="D151" s="40">
        <f>GEOMEAN(CPI!B476:B487)</f>
        <v>115.83552140076731</v>
      </c>
      <c r="E151" s="3">
        <f t="shared" si="12"/>
        <v>6.7420919731500525E-7</v>
      </c>
      <c r="F151" s="3">
        <f t="shared" si="13"/>
        <v>59.312662764678244</v>
      </c>
      <c r="G151" s="1">
        <f t="shared" si="14"/>
        <v>1.1367036411599261E-8</v>
      </c>
      <c r="H151" s="1">
        <f t="shared" si="15"/>
        <v>49.118392328131598</v>
      </c>
      <c r="I151" s="1">
        <f t="shared" si="16"/>
        <v>44.552927812329628</v>
      </c>
      <c r="J151" s="1">
        <f t="shared" si="17"/>
        <v>46.65948657040736</v>
      </c>
    </row>
    <row r="152" spans="1:10">
      <c r="A152" s="34">
        <v>32325</v>
      </c>
      <c r="B152" s="32">
        <f>IPCA!B488</f>
        <v>2750000000</v>
      </c>
      <c r="C152" s="40">
        <f>GEOMEAN(IPCA!D477:D488)</f>
        <v>1.9212543570117467E-5</v>
      </c>
      <c r="D152" s="40">
        <f>GEOMEAN(CPI!B477:B488)</f>
        <v>116.22684043117681</v>
      </c>
      <c r="E152" s="3">
        <f t="shared" si="12"/>
        <v>7.7791857506386781E-7</v>
      </c>
      <c r="F152" s="3">
        <f t="shared" si="13"/>
        <v>59.524158700694471</v>
      </c>
      <c r="G152" s="1">
        <f t="shared" si="14"/>
        <v>1.3068955396337114E-8</v>
      </c>
      <c r="H152" s="1">
        <f t="shared" si="15"/>
        <v>56.472598066202949</v>
      </c>
      <c r="I152" s="1">
        <f t="shared" si="16"/>
        <v>51.223573609864367</v>
      </c>
      <c r="J152" s="1">
        <f t="shared" si="17"/>
        <v>53.645534924335742</v>
      </c>
    </row>
    <row r="153" spans="1:10">
      <c r="A153" s="34">
        <v>32356</v>
      </c>
      <c r="B153" s="32">
        <f>IPCA!B489</f>
        <v>2750000000</v>
      </c>
      <c r="C153" s="40">
        <f>GEOMEAN(IPCA!D478:D489)</f>
        <v>2.2442006776984152E-5</v>
      </c>
      <c r="D153" s="40">
        <f>GEOMEAN(CPI!B478:B489)</f>
        <v>116.60929686375418</v>
      </c>
      <c r="E153" s="3">
        <f t="shared" si="12"/>
        <v>9.0869420297375746E-7</v>
      </c>
      <c r="F153" s="3">
        <f t="shared" si="13"/>
        <v>59.72903865868647</v>
      </c>
      <c r="G153" s="1">
        <f t="shared" si="14"/>
        <v>1.5213608378436623E-8</v>
      </c>
      <c r="H153" s="1">
        <f t="shared" si="15"/>
        <v>65.739913025708745</v>
      </c>
      <c r="I153" s="1">
        <f t="shared" si="16"/>
        <v>59.629508634095863</v>
      </c>
      <c r="J153" s="1">
        <f t="shared" si="17"/>
        <v>62.448920731593603</v>
      </c>
    </row>
    <row r="154" spans="1:10">
      <c r="A154" s="34">
        <v>32387</v>
      </c>
      <c r="B154" s="32">
        <f>IPCA!B490</f>
        <v>2750000000</v>
      </c>
      <c r="C154" s="40">
        <f>GEOMEAN(IPCA!D479:D490)</f>
        <v>2.6583059013130939E-5</v>
      </c>
      <c r="D154" s="40">
        <f>GEOMEAN(CPI!B479:B490)</f>
        <v>117.00733597576281</v>
      </c>
      <c r="E154" s="3">
        <f t="shared" si="12"/>
        <v>1.0760937868626097E-6</v>
      </c>
      <c r="F154" s="3">
        <f t="shared" si="13"/>
        <v>59.927092819561111</v>
      </c>
      <c r="G154" s="1">
        <f t="shared" si="14"/>
        <v>1.7956716006609893E-8</v>
      </c>
      <c r="H154" s="1">
        <f t="shared" si="15"/>
        <v>77.593225692272881</v>
      </c>
      <c r="I154" s="1">
        <f t="shared" si="16"/>
        <v>70.381077619547895</v>
      </c>
      <c r="J154" s="1">
        <f t="shared" si="17"/>
        <v>73.708847145423491</v>
      </c>
    </row>
    <row r="155" spans="1:10">
      <c r="A155" s="34">
        <v>32417</v>
      </c>
      <c r="B155" s="32">
        <f>IPCA!B491</f>
        <v>2750000000</v>
      </c>
      <c r="C155" s="40">
        <f>GEOMEAN(IPCA!D480:D491)</f>
        <v>3.1809327520293797E-5</v>
      </c>
      <c r="D155" s="40">
        <f>GEOMEAN(CPI!B480:B491)</f>
        <v>117.41385702956977</v>
      </c>
      <c r="E155" s="3">
        <f t="shared" si="12"/>
        <v>1.2867272936148978E-6</v>
      </c>
      <c r="F155" s="3">
        <f t="shared" si="13"/>
        <v>60.128005852462849</v>
      </c>
      <c r="G155" s="1">
        <f t="shared" si="14"/>
        <v>2.1399799899769889E-8</v>
      </c>
      <c r="H155" s="1">
        <f t="shared" si="15"/>
        <v>92.471223734957917</v>
      </c>
      <c r="I155" s="1">
        <f t="shared" si="16"/>
        <v>83.876193020710744</v>
      </c>
      <c r="J155" s="1">
        <f t="shared" si="17"/>
        <v>87.842040781519358</v>
      </c>
    </row>
    <row r="156" spans="1:10">
      <c r="A156" s="34">
        <v>32448</v>
      </c>
      <c r="B156" s="32">
        <f>IPCA!B492</f>
        <v>2750000000</v>
      </c>
      <c r="C156" s="40">
        <f>GEOMEAN(IPCA!D481:D492)</f>
        <v>3.8400618866126251E-5</v>
      </c>
      <c r="D156" s="40">
        <f>GEOMEAN(CPI!B481:B492)</f>
        <v>117.82144362163027</v>
      </c>
      <c r="E156" s="3">
        <f t="shared" si="12"/>
        <v>1.5517870884259522E-6</v>
      </c>
      <c r="F156" s="3">
        <f t="shared" si="13"/>
        <v>60.341444370314463</v>
      </c>
      <c r="G156" s="1">
        <f t="shared" si="14"/>
        <v>2.5716770697477178E-8</v>
      </c>
      <c r="H156" s="1">
        <f t="shared" si="15"/>
        <v>111.12539687497701</v>
      </c>
      <c r="I156" s="1">
        <f t="shared" si="16"/>
        <v>100.79649496695285</v>
      </c>
      <c r="J156" s="1">
        <f t="shared" si="17"/>
        <v>105.56237118838963</v>
      </c>
    </row>
    <row r="157" spans="1:10">
      <c r="A157" s="34">
        <v>32478</v>
      </c>
      <c r="B157" s="32">
        <f>IPCA!B493</f>
        <v>2750000000</v>
      </c>
      <c r="C157" s="40">
        <f>GEOMEAN(IPCA!D482:D493)</f>
        <v>4.682351612807912E-5</v>
      </c>
      <c r="D157" s="40">
        <f>GEOMEAN(CPI!B482:B493)</f>
        <v>118.24681257362299</v>
      </c>
      <c r="E157" s="3">
        <f t="shared" si="12"/>
        <v>1.8902328191548711E-6</v>
      </c>
      <c r="F157" s="3">
        <f t="shared" si="13"/>
        <v>60.55383306384266</v>
      </c>
      <c r="G157" s="1">
        <f t="shared" si="14"/>
        <v>3.1215741820372876E-8</v>
      </c>
      <c r="H157" s="1">
        <f t="shared" si="15"/>
        <v>134.88714190993076</v>
      </c>
      <c r="I157" s="1">
        <f t="shared" si="16"/>
        <v>122.34962936445129</v>
      </c>
      <c r="J157" s="1">
        <f t="shared" si="17"/>
        <v>128.1345843817941</v>
      </c>
    </row>
    <row r="158" spans="1:10">
      <c r="A158" s="34">
        <v>32509</v>
      </c>
      <c r="B158" s="32">
        <f>IPCA!B494</f>
        <v>2750000000</v>
      </c>
      <c r="C158" s="40">
        <f>GEOMEAN(IPCA!D483:D494)</f>
        <v>5.7789706302718825E-5</v>
      </c>
      <c r="D158" s="40">
        <f>GEOMEAN(CPI!B483:B494)</f>
        <v>118.69716371042141</v>
      </c>
      <c r="E158" s="3">
        <f t="shared" si="12"/>
        <v>2.3348312382345901E-6</v>
      </c>
      <c r="F158" s="3">
        <f t="shared" si="13"/>
        <v>60.75945571379026</v>
      </c>
      <c r="G158" s="1">
        <f t="shared" si="14"/>
        <v>3.8427454801980155E-8</v>
      </c>
      <c r="H158" s="1">
        <f t="shared" si="15"/>
        <v>166.04985968102906</v>
      </c>
      <c r="I158" s="1">
        <f t="shared" si="16"/>
        <v>150.61582965082695</v>
      </c>
      <c r="J158" s="1">
        <f t="shared" si="17"/>
        <v>157.73727173410765</v>
      </c>
    </row>
    <row r="159" spans="1:10">
      <c r="A159" s="34">
        <v>32540</v>
      </c>
      <c r="B159" s="32">
        <f>IPCA!B495</f>
        <v>2750000</v>
      </c>
      <c r="C159" s="40">
        <f>GEOMEAN(IPCA!D484:D495)</f>
        <v>7.1379455925029279E-5</v>
      </c>
      <c r="D159" s="40">
        <f>GEOMEAN(CPI!B484:B495)</f>
        <v>119.16443010349889</v>
      </c>
      <c r="E159" s="3">
        <f t="shared" si="12"/>
        <v>2.8859614644044362E-6</v>
      </c>
      <c r="F159" s="3">
        <f t="shared" si="13"/>
        <v>60.997381126391943</v>
      </c>
      <c r="G159" s="1">
        <f t="shared" si="14"/>
        <v>4.7312874931867487E-8</v>
      </c>
      <c r="H159" s="1">
        <f t="shared" si="15"/>
        <v>0.20444487630072866</v>
      </c>
      <c r="I159" s="1">
        <f t="shared" si="16"/>
        <v>0.1854420998671458</v>
      </c>
      <c r="J159" s="1">
        <f t="shared" si="17"/>
        <v>0.19421020330665423</v>
      </c>
    </row>
    <row r="160" spans="1:10">
      <c r="A160" s="34">
        <v>32568</v>
      </c>
      <c r="B160" s="32">
        <f>IPCA!B496</f>
        <v>2750000</v>
      </c>
      <c r="C160" s="40">
        <f>GEOMEAN(IPCA!D485:D496)</f>
        <v>8.7461366350213168E-5</v>
      </c>
      <c r="D160" s="40">
        <f>GEOMEAN(CPI!B485:B496)</f>
        <v>119.64788277773981</v>
      </c>
      <c r="E160" s="3">
        <f t="shared" si="12"/>
        <v>3.5381442358482964E-6</v>
      </c>
      <c r="F160" s="3">
        <f t="shared" si="13"/>
        <v>61.255384844810521</v>
      </c>
      <c r="G160" s="1">
        <f t="shared" si="14"/>
        <v>5.77605421109038E-8</v>
      </c>
      <c r="H160" s="1">
        <f t="shared" si="15"/>
        <v>0.24959055867841445</v>
      </c>
      <c r="I160" s="1">
        <f t="shared" si="16"/>
        <v>0.22639157383556438</v>
      </c>
      <c r="J160" s="1">
        <f t="shared" si="17"/>
        <v>0.23709585694412202</v>
      </c>
    </row>
    <row r="161" spans="1:10">
      <c r="A161" s="34">
        <v>32599</v>
      </c>
      <c r="B161" s="32">
        <f>IPCA!B497</f>
        <v>2750000</v>
      </c>
      <c r="C161" s="40">
        <f>GEOMEAN(IPCA!D486:D497)</f>
        <v>1.0630935014073722E-4</v>
      </c>
      <c r="D161" s="40">
        <f>GEOMEAN(CPI!B486:B497)</f>
        <v>120.14714291918844</v>
      </c>
      <c r="E161" s="3">
        <f t="shared" si="12"/>
        <v>4.3027456275350156E-6</v>
      </c>
      <c r="F161" s="3">
        <f t="shared" si="13"/>
        <v>61.511303494175408</v>
      </c>
      <c r="G161" s="1">
        <f t="shared" si="14"/>
        <v>6.9950486871773883E-8</v>
      </c>
      <c r="H161" s="1">
        <f t="shared" si="15"/>
        <v>0.30226484136230608</v>
      </c>
      <c r="I161" s="1">
        <f t="shared" si="16"/>
        <v>0.27416987851427005</v>
      </c>
      <c r="J161" s="1">
        <f t="shared" si="17"/>
        <v>0.28713322317296852</v>
      </c>
    </row>
    <row r="162" spans="1:10">
      <c r="A162" s="34">
        <v>32629</v>
      </c>
      <c r="B162" s="32">
        <f>IPCA!B498</f>
        <v>2750000</v>
      </c>
      <c r="C162" s="40">
        <f>GEOMEAN(IPCA!D487:D498)</f>
        <v>1.2926488457072285E-4</v>
      </c>
      <c r="D162" s="40">
        <f>GEOMEAN(CPI!B487:B498)</f>
        <v>120.67121327301314</v>
      </c>
      <c r="E162" s="3">
        <f t="shared" si="12"/>
        <v>5.2331084125318388E-6</v>
      </c>
      <c r="F162" s="3">
        <f t="shared" si="13"/>
        <v>61.776982905726314</v>
      </c>
      <c r="G162" s="1">
        <f t="shared" si="14"/>
        <v>8.470967933992071E-8</v>
      </c>
      <c r="H162" s="1">
        <f t="shared" si="15"/>
        <v>0.36604116615326765</v>
      </c>
      <c r="I162" s="1">
        <f t="shared" si="16"/>
        <v>0.33201831084009825</v>
      </c>
      <c r="J162" s="1">
        <f t="shared" si="17"/>
        <v>0.34771685445744549</v>
      </c>
    </row>
    <row r="163" spans="1:10">
      <c r="A163" s="34">
        <v>32660</v>
      </c>
      <c r="B163" s="32">
        <f>IPCA!B499</f>
        <v>2750000</v>
      </c>
      <c r="C163" s="40">
        <f>GEOMEAN(IPCA!D488:D499)</f>
        <v>1.5787395993817208E-4</v>
      </c>
      <c r="D163" s="40">
        <f>GEOMEAN(CPI!B488:B499)</f>
        <v>121.17912915935885</v>
      </c>
      <c r="E163" s="3">
        <f t="shared" si="12"/>
        <v>6.3920975909160654E-6</v>
      </c>
      <c r="F163" s="3">
        <f t="shared" si="13"/>
        <v>62.048814862923635</v>
      </c>
      <c r="G163" s="1">
        <f t="shared" si="14"/>
        <v>1.0301723900830812E-7</v>
      </c>
      <c r="H163" s="1">
        <f t="shared" si="15"/>
        <v>0.44515043138311439</v>
      </c>
      <c r="I163" s="1">
        <f t="shared" si="16"/>
        <v>0.4037745149016303</v>
      </c>
      <c r="J163" s="1">
        <f t="shared" si="17"/>
        <v>0.4228658469962906</v>
      </c>
    </row>
    <row r="164" spans="1:10">
      <c r="A164" s="34">
        <v>32690</v>
      </c>
      <c r="B164" s="32">
        <f>IPCA!B500</f>
        <v>2750000</v>
      </c>
      <c r="C164" s="40">
        <f>GEOMEAN(IPCA!D489:D500)</f>
        <v>1.9356687699249281E-4</v>
      </c>
      <c r="D164" s="40">
        <f>GEOMEAN(CPI!B489:B500)</f>
        <v>121.67079049208968</v>
      </c>
      <c r="E164" s="3">
        <f t="shared" si="12"/>
        <v>7.8375499100373583E-6</v>
      </c>
      <c r="F164" s="3">
        <f t="shared" si="13"/>
        <v>62.312211324187373</v>
      </c>
      <c r="G164" s="1">
        <f t="shared" si="14"/>
        <v>1.2577871565593279E-7</v>
      </c>
      <c r="H164" s="1">
        <f t="shared" si="15"/>
        <v>0.54350563140735175</v>
      </c>
      <c r="I164" s="1">
        <f t="shared" si="16"/>
        <v>0.49298777940290706</v>
      </c>
      <c r="J164" s="1">
        <f t="shared" si="17"/>
        <v>0.5162973075376458</v>
      </c>
    </row>
    <row r="165" spans="1:10">
      <c r="A165" s="34">
        <v>32721</v>
      </c>
      <c r="B165" s="32">
        <f>IPCA!B501</f>
        <v>2750000</v>
      </c>
      <c r="C165" s="40">
        <f>GEOMEAN(IPCA!D490:D501)</f>
        <v>2.3921612639221876E-4</v>
      </c>
      <c r="D165" s="40">
        <f>GEOMEAN(CPI!B490:B501)</f>
        <v>122.13793875474302</v>
      </c>
      <c r="E165" s="3">
        <f t="shared" si="12"/>
        <v>9.6860458813059178E-6</v>
      </c>
      <c r="F165" s="3">
        <f t="shared" si="13"/>
        <v>62.560892328319127</v>
      </c>
      <c r="G165" s="1">
        <f t="shared" si="14"/>
        <v>1.5482589075733794E-7</v>
      </c>
      <c r="H165" s="1">
        <f t="shared" si="15"/>
        <v>0.66902212409658557</v>
      </c>
      <c r="I165" s="1">
        <f t="shared" si="16"/>
        <v>0.60683774421206582</v>
      </c>
      <c r="J165" s="1">
        <f t="shared" si="17"/>
        <v>0.63553034484623305</v>
      </c>
    </row>
    <row r="166" spans="1:10">
      <c r="A166" s="34">
        <v>32752</v>
      </c>
      <c r="B166" s="32">
        <f>IPCA!B502</f>
        <v>2750000</v>
      </c>
      <c r="C166" s="40">
        <f>GEOMEAN(IPCA!D491:D502)</f>
        <v>2.9751751745183899E-4</v>
      </c>
      <c r="D166" s="40">
        <f>GEOMEAN(CPI!B491:B502)</f>
        <v>122.57117592354932</v>
      </c>
      <c r="E166" s="3">
        <f t="shared" si="12"/>
        <v>1.2043638463675973E-5</v>
      </c>
      <c r="F166" s="3">
        <f t="shared" si="13"/>
        <v>62.776698360988455</v>
      </c>
      <c r="G166" s="1">
        <f t="shared" si="14"/>
        <v>1.9184886714527015E-7</v>
      </c>
      <c r="H166" s="1">
        <f t="shared" si="15"/>
        <v>0.82900305611171898</v>
      </c>
      <c r="I166" s="1">
        <f t="shared" si="16"/>
        <v>0.75194874189708671</v>
      </c>
      <c r="J166" s="1">
        <f t="shared" si="17"/>
        <v>0.78750250425679569</v>
      </c>
    </row>
    <row r="167" spans="1:10">
      <c r="A167" s="34">
        <v>32782</v>
      </c>
      <c r="B167" s="32">
        <f>IPCA!B503</f>
        <v>2750000</v>
      </c>
      <c r="C167" s="40">
        <f>GEOMEAN(IPCA!D492:D503)</f>
        <v>3.7333402635240839E-4</v>
      </c>
      <c r="D167" s="40">
        <f>GEOMEAN(CPI!B492:B503)</f>
        <v>123.02086705805409</v>
      </c>
      <c r="E167" s="3">
        <f t="shared" si="12"/>
        <v>1.5101830777035885E-5</v>
      </c>
      <c r="F167" s="3">
        <f t="shared" si="13"/>
        <v>62.999373341247562</v>
      </c>
      <c r="G167" s="1">
        <f t="shared" si="14"/>
        <v>2.3971398406193777E-7</v>
      </c>
      <c r="H167" s="1">
        <f t="shared" si="15"/>
        <v>1.0358342394046376</v>
      </c>
      <c r="I167" s="1">
        <f t="shared" si="16"/>
        <v>0.93955534589642931</v>
      </c>
      <c r="J167" s="1">
        <f t="shared" si="17"/>
        <v>0.98397955413104798</v>
      </c>
    </row>
    <row r="168" spans="1:10">
      <c r="A168" s="34">
        <v>32813</v>
      </c>
      <c r="B168" s="32">
        <f>IPCA!B504</f>
        <v>2750000</v>
      </c>
      <c r="C168" s="40">
        <f>GEOMEAN(IPCA!D493:D504)</f>
        <v>4.7414351094515191E-4</v>
      </c>
      <c r="D168" s="40">
        <f>GEOMEAN(CPI!B493:B504)</f>
        <v>123.48819959946577</v>
      </c>
      <c r="E168" s="3">
        <f t="shared" si="12"/>
        <v>1.9160362516830925E-5</v>
      </c>
      <c r="F168" s="3">
        <f t="shared" si="13"/>
        <v>63.243634583624093</v>
      </c>
      <c r="G168" s="1">
        <f t="shared" si="14"/>
        <v>3.0296112237977209E-7</v>
      </c>
      <c r="H168" s="1">
        <f t="shared" si="15"/>
        <v>1.3091330695515111</v>
      </c>
      <c r="I168" s="1">
        <f t="shared" si="16"/>
        <v>1.1874515508329675</v>
      </c>
      <c r="J168" s="1">
        <f t="shared" si="17"/>
        <v>1.2435968276313174</v>
      </c>
    </row>
    <row r="169" spans="1:10">
      <c r="A169" s="34">
        <v>32843</v>
      </c>
      <c r="B169" s="32">
        <f>IPCA!B505</f>
        <v>2750000</v>
      </c>
      <c r="C169" s="40">
        <f>GEOMEAN(IPCA!D494:D505)</f>
        <v>6.104145496970485E-4</v>
      </c>
      <c r="D169" s="40">
        <f>GEOMEAN(CPI!B494:B505)</f>
        <v>123.9565448224136</v>
      </c>
      <c r="E169" s="3">
        <f t="shared" si="12"/>
        <v>2.4642011334024467E-5</v>
      </c>
      <c r="F169" s="3">
        <f t="shared" si="13"/>
        <v>63.477769581938965</v>
      </c>
      <c r="G169" s="1">
        <f t="shared" si="14"/>
        <v>3.8819907341287151E-7</v>
      </c>
      <c r="H169" s="1">
        <f t="shared" si="15"/>
        <v>1.6774569640555845</v>
      </c>
      <c r="I169" s="1">
        <f t="shared" si="16"/>
        <v>1.521540414608699</v>
      </c>
      <c r="J169" s="1">
        <f t="shared" si="17"/>
        <v>1.5934821352440856</v>
      </c>
    </row>
    <row r="170" spans="1:10">
      <c r="A170" s="34">
        <v>32874</v>
      </c>
      <c r="B170" s="32">
        <f>IPCA!B506</f>
        <v>2750000</v>
      </c>
      <c r="C170" s="40">
        <f>GEOMEAN(IPCA!D495:D506)</f>
        <v>7.9890667434913117E-4</v>
      </c>
      <c r="D170" s="40">
        <f>GEOMEAN(CPI!B495:B506)</f>
        <v>124.4815256971187</v>
      </c>
      <c r="E170" s="3">
        <f t="shared" si="12"/>
        <v>3.2277586771827967E-5</v>
      </c>
      <c r="F170" s="3">
        <f t="shared" si="13"/>
        <v>63.720391552330511</v>
      </c>
      <c r="G170" s="1">
        <f t="shared" si="14"/>
        <v>5.0655035202223964E-7</v>
      </c>
      <c r="H170" s="1">
        <f t="shared" si="15"/>
        <v>2.1888677069066382</v>
      </c>
      <c r="I170" s="1">
        <f t="shared" si="16"/>
        <v>1.9854164665055216</v>
      </c>
      <c r="J170" s="1">
        <f t="shared" si="17"/>
        <v>2.0792912498545855</v>
      </c>
    </row>
    <row r="171" spans="1:10">
      <c r="A171" s="34">
        <v>32905</v>
      </c>
      <c r="B171" s="32">
        <f>IPCA!B507</f>
        <v>2750000</v>
      </c>
      <c r="C171" s="40">
        <f>GEOMEAN(IPCA!D496:D507)</f>
        <v>1.0818249941164913E-3</v>
      </c>
      <c r="D171" s="40">
        <f>GEOMEAN(CPI!B496:B507)</f>
        <v>125.0147534725774</v>
      </c>
      <c r="E171" s="3">
        <f t="shared" si="12"/>
        <v>4.3739549479459962E-5</v>
      </c>
      <c r="F171" s="3">
        <f t="shared" si="13"/>
        <v>63.992019744194067</v>
      </c>
      <c r="G171" s="1">
        <f t="shared" si="14"/>
        <v>6.8351568921105049E-7</v>
      </c>
      <c r="H171" s="1">
        <f t="shared" si="15"/>
        <v>2.9535571603203947</v>
      </c>
      <c r="I171" s="1">
        <f t="shared" si="16"/>
        <v>2.6790294371662178</v>
      </c>
      <c r="J171" s="1">
        <f t="shared" si="17"/>
        <v>2.8056997414789393</v>
      </c>
    </row>
    <row r="172" spans="1:10">
      <c r="A172" s="34">
        <v>32933</v>
      </c>
      <c r="B172" s="32">
        <f>IPCA!B508</f>
        <v>2750000</v>
      </c>
      <c r="C172" s="40">
        <f>GEOMEAN(IPCA!D497:D508)</f>
        <v>1.5317233951895012E-3</v>
      </c>
      <c r="D172" s="40">
        <f>GEOMEAN(CPI!B497:B508)</f>
        <v>125.5472708037189</v>
      </c>
      <c r="E172" s="3">
        <f t="shared" si="12"/>
        <v>6.1964025120566927E-5</v>
      </c>
      <c r="F172" s="3">
        <f t="shared" si="13"/>
        <v>64.275657961983043</v>
      </c>
      <c r="G172" s="1">
        <f t="shared" si="14"/>
        <v>9.6403564094538905E-7</v>
      </c>
      <c r="H172" s="1">
        <f t="shared" si="15"/>
        <v>4.1657191123218498</v>
      </c>
      <c r="I172" s="1">
        <f t="shared" si="16"/>
        <v>3.7785231580436194</v>
      </c>
      <c r="J172" s="1">
        <f t="shared" si="17"/>
        <v>3.9571799027743997</v>
      </c>
    </row>
    <row r="173" spans="1:10">
      <c r="A173" s="34">
        <v>32964</v>
      </c>
      <c r="B173" s="32">
        <f>IPCA!B509</f>
        <v>2750000</v>
      </c>
      <c r="C173" s="40">
        <f>GEOMEAN(IPCA!D498:D509)</f>
        <v>2.1803658883427423E-3</v>
      </c>
      <c r="D173" s="40">
        <f>GEOMEAN(CPI!B498:B509)</f>
        <v>126.0298777497952</v>
      </c>
      <c r="E173" s="3">
        <f t="shared" si="12"/>
        <v>8.8247739075382313E-5</v>
      </c>
      <c r="F173" s="3">
        <f t="shared" si="13"/>
        <v>64.523066227348295</v>
      </c>
      <c r="G173" s="1">
        <f t="shared" si="14"/>
        <v>1.3676928924059447E-6</v>
      </c>
      <c r="H173" s="1">
        <f t="shared" si="15"/>
        <v>5.9099728056682341</v>
      </c>
      <c r="I173" s="1">
        <f t="shared" si="16"/>
        <v>5.3606516684171774</v>
      </c>
      <c r="J173" s="1">
        <f t="shared" si="17"/>
        <v>5.6141148699530152</v>
      </c>
    </row>
    <row r="174" spans="1:10">
      <c r="A174" s="34">
        <v>32994</v>
      </c>
      <c r="B174" s="32">
        <f>IPCA!B510</f>
        <v>2750000</v>
      </c>
      <c r="C174" s="40">
        <f>GEOMEAN(IPCA!D499:D510)</f>
        <v>3.0800690843682159E-3</v>
      </c>
      <c r="D174" s="40">
        <f>GEOMEAN(CPI!B499:B510)</f>
        <v>126.47907208673483</v>
      </c>
      <c r="E174" s="3">
        <f t="shared" si="12"/>
        <v>1.2469229744887099E-4</v>
      </c>
      <c r="F174" s="3">
        <f t="shared" si="13"/>
        <v>64.750285194834873</v>
      </c>
      <c r="G174" s="1">
        <f t="shared" si="14"/>
        <v>1.9257412855197383E-6</v>
      </c>
      <c r="H174" s="1">
        <f t="shared" si="15"/>
        <v>8.3213700176166618</v>
      </c>
      <c r="I174" s="1">
        <f t="shared" si="16"/>
        <v>7.5479139304448388</v>
      </c>
      <c r="J174" s="1">
        <f t="shared" si="17"/>
        <v>7.9047956209674348</v>
      </c>
    </row>
    <row r="175" spans="1:10">
      <c r="A175" s="34">
        <v>33025</v>
      </c>
      <c r="B175" s="32">
        <f>IPCA!B511</f>
        <v>2750000</v>
      </c>
      <c r="C175" s="40">
        <f>GEOMEAN(IPCA!D500:D511)</f>
        <v>4.3002596981126535E-3</v>
      </c>
      <c r="D175" s="40">
        <f>GEOMEAN(CPI!B500:B511)</f>
        <v>126.96142401280348</v>
      </c>
      <c r="E175" s="3">
        <f t="shared" si="12"/>
        <v>1.741115486517491E-4</v>
      </c>
      <c r="F175" s="3">
        <f t="shared" si="13"/>
        <v>65.009593219173382</v>
      </c>
      <c r="G175" s="1">
        <f t="shared" si="14"/>
        <v>2.6782439333953269E-6</v>
      </c>
      <c r="H175" s="1">
        <f t="shared" si="15"/>
        <v>11.573028492871847</v>
      </c>
      <c r="I175" s="1">
        <f t="shared" si="16"/>
        <v>10.497336711846057</v>
      </c>
      <c r="J175" s="1">
        <f t="shared" si="17"/>
        <v>10.99367348863383</v>
      </c>
    </row>
    <row r="176" spans="1:10">
      <c r="A176" s="34">
        <v>33055</v>
      </c>
      <c r="B176" s="32">
        <f>IPCA!B512</f>
        <v>2750000</v>
      </c>
      <c r="C176" s="40">
        <f>GEOMEAN(IPCA!D501:D512)</f>
        <v>5.9424551531974019E-3</v>
      </c>
      <c r="D176" s="40">
        <f>GEOMEAN(CPI!B501:B512)</f>
        <v>127.46077431335101</v>
      </c>
      <c r="E176" s="3">
        <f t="shared" si="12"/>
        <v>2.4061083990702418E-4</v>
      </c>
      <c r="F176" s="3">
        <f t="shared" si="13"/>
        <v>65.277480917447051</v>
      </c>
      <c r="G176" s="1">
        <f t="shared" si="14"/>
        <v>3.6859700546856562E-6</v>
      </c>
      <c r="H176" s="1">
        <f t="shared" si="15"/>
        <v>15.927539659417913</v>
      </c>
      <c r="I176" s="1">
        <f t="shared" si="16"/>
        <v>14.447104048795254</v>
      </c>
      <c r="J176" s="1">
        <f t="shared" si="17"/>
        <v>15.130194365351901</v>
      </c>
    </row>
    <row r="177" spans="1:10">
      <c r="A177" s="34">
        <v>33086</v>
      </c>
      <c r="B177" s="32">
        <f>IPCA!B513</f>
        <v>2750000</v>
      </c>
      <c r="C177" s="40">
        <f>GEOMEAN(IPCA!D502:D513)</f>
        <v>8.0967033859688769E-3</v>
      </c>
      <c r="D177" s="40">
        <f>GEOMEAN(CPI!B502:B513)</f>
        <v>128.04266549138919</v>
      </c>
      <c r="E177" s="3">
        <f t="shared" si="12"/>
        <v>3.2784177917517912E-4</v>
      </c>
      <c r="F177" s="3">
        <f t="shared" si="13"/>
        <v>65.585382321893078</v>
      </c>
      <c r="G177" s="1">
        <f t="shared" si="14"/>
        <v>4.9987019602345464E-6</v>
      </c>
      <c r="H177" s="1">
        <f t="shared" si="15"/>
        <v>21.600019136356124</v>
      </c>
      <c r="I177" s="1">
        <f t="shared" si="16"/>
        <v>19.592336957979988</v>
      </c>
      <c r="J177" s="1">
        <f t="shared" si="17"/>
        <v>20.518705011363465</v>
      </c>
    </row>
    <row r="178" spans="1:10">
      <c r="A178" s="34">
        <v>33117</v>
      </c>
      <c r="B178" s="32">
        <f>IPCA!B514</f>
        <v>2750000</v>
      </c>
      <c r="C178" s="40">
        <f>GEOMEAN(IPCA!D503:D514)</f>
        <v>1.0863794245649245E-2</v>
      </c>
      <c r="D178" s="40">
        <f>GEOMEAN(CPI!B503:B514)</f>
        <v>128.68209284663376</v>
      </c>
      <c r="E178" s="3">
        <f t="shared" si="12"/>
        <v>4.3977111451779568E-4</v>
      </c>
      <c r="F178" s="3">
        <f t="shared" si="13"/>
        <v>65.906497724493022</v>
      </c>
      <c r="G178" s="1">
        <f t="shared" si="14"/>
        <v>6.672651858336606E-6</v>
      </c>
      <c r="H178" s="1">
        <f t="shared" si="15"/>
        <v>28.833366937433929</v>
      </c>
      <c r="I178" s="1">
        <f t="shared" si="16"/>
        <v>26.153358342190089</v>
      </c>
      <c r="J178" s="1">
        <f t="shared" si="17"/>
        <v>27.389945672678362</v>
      </c>
    </row>
    <row r="179" spans="1:10">
      <c r="A179" s="34">
        <v>33147</v>
      </c>
      <c r="B179" s="32">
        <f>IPCA!B515</f>
        <v>2750000</v>
      </c>
      <c r="C179" s="40">
        <f>GEOMEAN(IPCA!D504:D515)</f>
        <v>1.4334851004422567E-2</v>
      </c>
      <c r="D179" s="40">
        <f>GEOMEAN(CPI!B504:B515)</f>
        <v>129.33788386392848</v>
      </c>
      <c r="E179" s="3">
        <f t="shared" si="12"/>
        <v>5.7986274703625328E-4</v>
      </c>
      <c r="F179" s="3">
        <f t="shared" si="13"/>
        <v>66.234337536130141</v>
      </c>
      <c r="G179" s="1">
        <f t="shared" si="14"/>
        <v>8.7547149802765706E-6</v>
      </c>
      <c r="H179" s="1">
        <f t="shared" si="15"/>
        <v>37.830223248285968</v>
      </c>
      <c r="I179" s="1">
        <f t="shared" si="16"/>
        <v>34.313973353315397</v>
      </c>
      <c r="J179" s="1">
        <f t="shared" si="17"/>
        <v>35.936412206186205</v>
      </c>
    </row>
    <row r="180" spans="1:10">
      <c r="A180" s="34">
        <v>33178</v>
      </c>
      <c r="B180" s="32">
        <f>IPCA!B516</f>
        <v>2750000</v>
      </c>
      <c r="C180" s="40">
        <f>GEOMEAN(IPCA!D505:D516)</f>
        <v>1.8547429825338597E-2</v>
      </c>
      <c r="D180" s="40">
        <f>GEOMEAN(CPI!B505:B516)</f>
        <v>129.99548928831823</v>
      </c>
      <c r="E180" s="3">
        <f t="shared" si="12"/>
        <v>7.4951037187152142E-4</v>
      </c>
      <c r="F180" s="3">
        <f t="shared" si="13"/>
        <v>66.576298372928775</v>
      </c>
      <c r="G180" s="1">
        <f t="shared" si="14"/>
        <v>1.1257915957915242E-5</v>
      </c>
      <c r="H180" s="1">
        <f t="shared" si="15"/>
        <v>48.646869139413198</v>
      </c>
      <c r="I180" s="1">
        <f t="shared" si="16"/>
        <v>44.12523183953661</v>
      </c>
      <c r="J180" s="1">
        <f t="shared" si="17"/>
        <v>46.211568207268243</v>
      </c>
    </row>
    <row r="181" spans="1:10">
      <c r="A181" s="34">
        <v>33208</v>
      </c>
      <c r="B181" s="32">
        <f>IPCA!B517</f>
        <v>2750000</v>
      </c>
      <c r="C181" s="40">
        <f>GEOMEAN(IPCA!D506:D517)</f>
        <v>2.3510657274785889E-2</v>
      </c>
      <c r="D181" s="40">
        <f>GEOMEAN(CPI!B506:B517)</f>
        <v>130.63915678285605</v>
      </c>
      <c r="E181" s="3">
        <f t="shared" si="12"/>
        <v>9.4910890201285768E-4</v>
      </c>
      <c r="F181" s="3">
        <f t="shared" si="13"/>
        <v>66.899914841297402</v>
      </c>
      <c r="G181" s="1">
        <f t="shared" si="14"/>
        <v>1.4186997162318831E-5</v>
      </c>
      <c r="H181" s="1">
        <f t="shared" si="15"/>
        <v>61.303796991957128</v>
      </c>
      <c r="I181" s="1">
        <f t="shared" si="16"/>
        <v>55.605721452737761</v>
      </c>
      <c r="J181" s="1">
        <f t="shared" si="17"/>
        <v>58.234880192179304</v>
      </c>
    </row>
    <row r="182" spans="1:10">
      <c r="A182" s="34">
        <v>33239</v>
      </c>
      <c r="B182" s="32">
        <f>IPCA!B518</f>
        <v>2750000</v>
      </c>
      <c r="C182" s="40">
        <f>GEOMEAN(IPCA!D507:D518)</f>
        <v>2.8999534708056808E-2</v>
      </c>
      <c r="D182" s="40">
        <f>GEOMEAN(CPI!B507:B518)</f>
        <v>131.2390278054404</v>
      </c>
      <c r="E182" s="3">
        <f t="shared" si="12"/>
        <v>1.1716449842461608E-3</v>
      </c>
      <c r="F182" s="3">
        <f t="shared" si="13"/>
        <v>67.179464517949896</v>
      </c>
      <c r="G182" s="1">
        <f t="shared" si="14"/>
        <v>1.7440522824249445E-5</v>
      </c>
      <c r="H182" s="1">
        <f t="shared" si="15"/>
        <v>75.362690104086084</v>
      </c>
      <c r="I182" s="1">
        <f t="shared" si="16"/>
        <v>68.357866224935478</v>
      </c>
      <c r="J182" s="1">
        <f t="shared" si="17"/>
        <v>71.589973941541984</v>
      </c>
    </row>
    <row r="183" spans="1:10">
      <c r="A183" s="34">
        <v>33270</v>
      </c>
      <c r="B183" s="32">
        <f>IPCA!B519</f>
        <v>2750000</v>
      </c>
      <c r="C183" s="40">
        <f>GEOMEAN(IPCA!D508:D519)</f>
        <v>3.4667980850381815E-2</v>
      </c>
      <c r="D183" s="40">
        <f>GEOMEAN(CPI!B508:B519)</f>
        <v>131.80634932567253</v>
      </c>
      <c r="E183" s="3">
        <f t="shared" si="12"/>
        <v>1.4016702072932171E-3</v>
      </c>
      <c r="F183" s="3">
        <f t="shared" si="13"/>
        <v>67.468472913548865</v>
      </c>
      <c r="G183" s="1">
        <f t="shared" si="14"/>
        <v>2.0775187976897828E-5</v>
      </c>
      <c r="H183" s="1">
        <f t="shared" si="15"/>
        <v>89.77219714882402</v>
      </c>
      <c r="I183" s="1">
        <f t="shared" si="16"/>
        <v>81.428036007503451</v>
      </c>
      <c r="J183" s="1">
        <f t="shared" si="17"/>
        <v>85.278129611390113</v>
      </c>
    </row>
    <row r="184" spans="1:10">
      <c r="A184" s="34">
        <v>33298</v>
      </c>
      <c r="B184" s="32">
        <f>IPCA!B520</f>
        <v>2750000</v>
      </c>
      <c r="C184" s="40">
        <f>GEOMEAN(IPCA!D509:D520)</f>
        <v>3.9791705896525933E-2</v>
      </c>
      <c r="D184" s="40">
        <f>GEOMEAN(CPI!B509:B520)</f>
        <v>132.33232206592334</v>
      </c>
      <c r="E184" s="3">
        <f t="shared" si="12"/>
        <v>1.6097255362855507E-3</v>
      </c>
      <c r="F184" s="3">
        <f t="shared" si="13"/>
        <v>67.749358595952174</v>
      </c>
      <c r="G184" s="1">
        <f t="shared" si="14"/>
        <v>2.3760011454657921E-5</v>
      </c>
      <c r="H184" s="1">
        <f t="shared" si="15"/>
        <v>102.66999436721186</v>
      </c>
      <c r="I184" s="1">
        <f t="shared" si="16"/>
        <v>93.127006620590677</v>
      </c>
      <c r="J184" s="1">
        <f t="shared" si="17"/>
        <v>97.530252850255422</v>
      </c>
    </row>
    <row r="185" spans="1:10">
      <c r="A185" s="34">
        <v>33329</v>
      </c>
      <c r="B185" s="32">
        <f>IPCA!B521</f>
        <v>2750000</v>
      </c>
      <c r="C185" s="40">
        <f>GEOMEAN(IPCA!D510:D521)</f>
        <v>4.5310328848193838E-2</v>
      </c>
      <c r="D185" s="40">
        <f>GEOMEAN(CPI!B510:B521)</f>
        <v>132.85959199716044</v>
      </c>
      <c r="E185" s="3">
        <f t="shared" si="12"/>
        <v>1.8338821474841514E-3</v>
      </c>
      <c r="F185" s="3">
        <f t="shared" si="13"/>
        <v>68.019650629115887</v>
      </c>
      <c r="G185" s="1">
        <f t="shared" si="14"/>
        <v>2.6961063906128858E-5</v>
      </c>
      <c r="H185" s="1">
        <f t="shared" si="15"/>
        <v>116.50214414495289</v>
      </c>
      <c r="I185" s="1">
        <f t="shared" si="16"/>
        <v>105.67348343563242</v>
      </c>
      <c r="J185" s="1">
        <f t="shared" si="17"/>
        <v>110.66995421675823</v>
      </c>
    </row>
    <row r="186" spans="1:10">
      <c r="A186" s="34">
        <v>33359</v>
      </c>
      <c r="B186" s="32">
        <f>IPCA!B522</f>
        <v>2750000</v>
      </c>
      <c r="C186" s="40">
        <f>GEOMEAN(IPCA!D511:D522)</f>
        <v>5.1587992681550274E-2</v>
      </c>
      <c r="D186" s="40">
        <f>GEOMEAN(CPI!B511:B522)</f>
        <v>133.3959606879362</v>
      </c>
      <c r="E186" s="3">
        <f t="shared" si="12"/>
        <v>2.0884678726475732E-3</v>
      </c>
      <c r="F186" s="3">
        <f t="shared" si="13"/>
        <v>68.291349358252816</v>
      </c>
      <c r="G186" s="1">
        <f t="shared" si="14"/>
        <v>3.0581733883915238E-5</v>
      </c>
      <c r="H186" s="1">
        <f t="shared" si="15"/>
        <v>132.14751396871137</v>
      </c>
      <c r="I186" s="1">
        <f t="shared" si="16"/>
        <v>119.86464481767733</v>
      </c>
      <c r="J186" s="1">
        <f t="shared" si="17"/>
        <v>125.53210439268364</v>
      </c>
    </row>
    <row r="187" spans="1:10">
      <c r="A187" s="34">
        <v>33390</v>
      </c>
      <c r="B187" s="32">
        <f>IPCA!B523</f>
        <v>2750000</v>
      </c>
      <c r="C187" s="40">
        <f>GEOMEAN(IPCA!D512:D523)</f>
        <v>5.8710787125563074E-2</v>
      </c>
      <c r="D187" s="40">
        <f>GEOMEAN(CPI!B512:B523)</f>
        <v>133.9070653034411</v>
      </c>
      <c r="E187" s="3">
        <f t="shared" si="12"/>
        <v>2.3771183106642154E-3</v>
      </c>
      <c r="F187" s="3">
        <f t="shared" si="13"/>
        <v>68.566053919433884</v>
      </c>
      <c r="G187" s="1">
        <f t="shared" si="14"/>
        <v>3.4669026067292194E-5</v>
      </c>
      <c r="H187" s="1">
        <f t="shared" si="15"/>
        <v>149.80921696263795</v>
      </c>
      <c r="I187" s="1">
        <f t="shared" si="16"/>
        <v>135.88472489836323</v>
      </c>
      <c r="J187" s="1">
        <f t="shared" si="17"/>
        <v>142.30964849775935</v>
      </c>
    </row>
    <row r="188" spans="1:10">
      <c r="A188" s="34">
        <v>33420</v>
      </c>
      <c r="B188" s="32">
        <f>IPCA!B524</f>
        <v>2750000</v>
      </c>
      <c r="C188" s="40">
        <f>GEOMEAN(IPCA!D513:D524)</f>
        <v>6.6791780222367411E-2</v>
      </c>
      <c r="D188" s="40">
        <f>GEOMEAN(CPI!B513:B524)</f>
        <v>134.3935580161239</v>
      </c>
      <c r="E188" s="3">
        <f t="shared" si="12"/>
        <v>2.7044085186813918E-3</v>
      </c>
      <c r="F188" s="3">
        <f t="shared" si="13"/>
        <v>68.828021531220358</v>
      </c>
      <c r="G188" s="1">
        <f t="shared" si="14"/>
        <v>3.9292260020211006E-5</v>
      </c>
      <c r="H188" s="1">
        <f t="shared" si="15"/>
        <v>169.78679167089521</v>
      </c>
      <c r="I188" s="1">
        <f t="shared" si="16"/>
        <v>154.00542066333117</v>
      </c>
      <c r="J188" s="1">
        <f t="shared" si="17"/>
        <v>161.2871299385632</v>
      </c>
    </row>
    <row r="189" spans="1:10">
      <c r="A189" s="34">
        <v>33451</v>
      </c>
      <c r="B189" s="32">
        <f>IPCA!B525</f>
        <v>2750000</v>
      </c>
      <c r="C189" s="40">
        <f>GEOMEAN(IPCA!D514:D525)</f>
        <v>7.6137637743655076E-2</v>
      </c>
      <c r="D189" s="40">
        <f>GEOMEAN(CPI!B514:B525)</f>
        <v>134.81183475368587</v>
      </c>
      <c r="E189" s="3">
        <f t="shared" si="12"/>
        <v>3.0828718096961912E-3</v>
      </c>
      <c r="F189" s="3">
        <f t="shared" si="13"/>
        <v>69.052652800569504</v>
      </c>
      <c r="G189" s="1">
        <f t="shared" si="14"/>
        <v>4.4645233523465238E-5</v>
      </c>
      <c r="H189" s="1">
        <f t="shared" si="15"/>
        <v>192.91766265030313</v>
      </c>
      <c r="I189" s="1">
        <f t="shared" si="16"/>
        <v>174.9863195921352</v>
      </c>
      <c r="J189" s="1">
        <f t="shared" si="17"/>
        <v>183.2600511330416</v>
      </c>
    </row>
    <row r="190" spans="1:10">
      <c r="A190" s="34">
        <v>33482</v>
      </c>
      <c r="B190" s="32">
        <f>IPCA!B526</f>
        <v>2750000</v>
      </c>
      <c r="C190" s="40">
        <f>GEOMEAN(IPCA!D515:D526)</f>
        <v>8.6868014035892838E-2</v>
      </c>
      <c r="D190" s="40">
        <f>GEOMEAN(CPI!B515:B526)</f>
        <v>135.18700660924</v>
      </c>
      <c r="E190" s="3">
        <f t="shared" si="12"/>
        <v>3.516454977395337E-3</v>
      </c>
      <c r="F190" s="3">
        <f t="shared" si="13"/>
        <v>69.238088582314901</v>
      </c>
      <c r="G190" s="1">
        <f t="shared" si="14"/>
        <v>5.0787869067395448E-5</v>
      </c>
      <c r="H190" s="1">
        <f t="shared" si="15"/>
        <v>219.46076250943699</v>
      </c>
      <c r="I190" s="1">
        <f t="shared" si="16"/>
        <v>199.06228698209705</v>
      </c>
      <c r="J190" s="1">
        <f t="shared" si="17"/>
        <v>208.47438231759304</v>
      </c>
    </row>
    <row r="191" spans="1:10">
      <c r="A191" s="34">
        <v>33512</v>
      </c>
      <c r="B191" s="32">
        <f>IPCA!B527</f>
        <v>2750000</v>
      </c>
      <c r="C191" s="40">
        <f>GEOMEAN(IPCA!D516:D527)</f>
        <v>9.9524915820614707E-2</v>
      </c>
      <c r="D191" s="40">
        <f>GEOMEAN(CPI!B516:B527)</f>
        <v>135.51178750481458</v>
      </c>
      <c r="E191" s="3">
        <f t="shared" si="12"/>
        <v>4.0259079824749248E-3</v>
      </c>
      <c r="F191" s="3">
        <f t="shared" si="13"/>
        <v>69.3960130286425</v>
      </c>
      <c r="G191" s="1">
        <f t="shared" si="14"/>
        <v>5.8013534305108738E-5</v>
      </c>
      <c r="H191" s="1">
        <f t="shared" si="15"/>
        <v>250.68376973193344</v>
      </c>
      <c r="I191" s="1">
        <f t="shared" si="16"/>
        <v>227.38317292589491</v>
      </c>
      <c r="J191" s="1">
        <f t="shared" si="17"/>
        <v>238.13434098345149</v>
      </c>
    </row>
    <row r="192" spans="1:10">
      <c r="A192" s="34">
        <v>33543</v>
      </c>
      <c r="B192" s="32">
        <f>IPCA!B528</f>
        <v>2750000</v>
      </c>
      <c r="C192" s="40">
        <f>GEOMEAN(IPCA!D517:D528)</f>
        <v>0.11468776192978518</v>
      </c>
      <c r="D192" s="40">
        <f>GEOMEAN(CPI!B517:B528)</f>
        <v>135.84484607008258</v>
      </c>
      <c r="E192" s="3">
        <f t="shared" si="12"/>
        <v>4.6345864576703717E-3</v>
      </c>
      <c r="F192" s="3">
        <f t="shared" si="13"/>
        <v>69.572006335754622</v>
      </c>
      <c r="G192" s="1">
        <f t="shared" si="14"/>
        <v>6.6615679233165262E-5</v>
      </c>
      <c r="H192" s="1">
        <f t="shared" si="15"/>
        <v>287.85471861783407</v>
      </c>
      <c r="I192" s="1">
        <f t="shared" si="16"/>
        <v>261.09915026012948</v>
      </c>
      <c r="J192" s="1">
        <f t="shared" si="17"/>
        <v>273.44448262580431</v>
      </c>
    </row>
    <row r="193" spans="1:10">
      <c r="A193" s="34">
        <v>33573</v>
      </c>
      <c r="B193" s="32">
        <f>IPCA!B529</f>
        <v>2750000</v>
      </c>
      <c r="C193" s="40">
        <f>GEOMEAN(IPCA!D518:D529)</f>
        <v>0.13264096608695639</v>
      </c>
      <c r="D193" s="40">
        <f>GEOMEAN(CPI!B518:B529)</f>
        <v>136.18695577122563</v>
      </c>
      <c r="E193" s="3">
        <f t="shared" si="12"/>
        <v>5.3546236591066271E-3</v>
      </c>
      <c r="F193" s="3">
        <f t="shared" si="13"/>
        <v>69.740925829262281</v>
      </c>
      <c r="G193" s="1">
        <f t="shared" si="14"/>
        <v>7.6778786565232329E-5</v>
      </c>
      <c r="H193" s="1">
        <f t="shared" si="15"/>
        <v>331.77078214869306</v>
      </c>
      <c r="I193" s="1">
        <f t="shared" si="16"/>
        <v>300.93329619921485</v>
      </c>
      <c r="J193" s="1">
        <f t="shared" si="17"/>
        <v>315.16207311318044</v>
      </c>
    </row>
    <row r="194" spans="1:10">
      <c r="A194" s="34">
        <v>33604</v>
      </c>
      <c r="B194" s="32">
        <f>IPCA!B530</f>
        <v>2750000</v>
      </c>
      <c r="C194" s="40">
        <f>GEOMEAN(IPCA!D519:D530)</f>
        <v>0.15394351622707489</v>
      </c>
      <c r="D194" s="40">
        <f>GEOMEAN(CPI!B519:B530)</f>
        <v>136.47860150312908</v>
      </c>
      <c r="E194" s="3">
        <f t="shared" ref="E194:E257" si="18">E206/(C206/C194)</f>
        <v>6.2196566414067043E-3</v>
      </c>
      <c r="F194" s="3">
        <f t="shared" ref="F194:F257" si="19">F206/(D206/D194)</f>
        <v>69.8615306776816</v>
      </c>
      <c r="G194" s="1">
        <f t="shared" ref="G194:G210" si="20">E194/F194</f>
        <v>8.9028347662495095E-5</v>
      </c>
      <c r="H194" s="1">
        <f t="shared" ref="H194:H257" si="21">$H$361*(G194/$G$361)*B194</f>
        <v>384.7026745114905</v>
      </c>
      <c r="I194" s="1">
        <f t="shared" ref="I194:I257" si="22">$I$433*(G194/$G$433)*B194</f>
        <v>348.9452662094601</v>
      </c>
      <c r="J194" s="1">
        <f t="shared" si="17"/>
        <v>365.44415287566636</v>
      </c>
    </row>
    <row r="195" spans="1:10">
      <c r="A195" s="34">
        <v>33635</v>
      </c>
      <c r="B195" s="32">
        <f>IPCA!B531</f>
        <v>2750000</v>
      </c>
      <c r="C195" s="40">
        <f>GEOMEAN(IPCA!D520:D531)</f>
        <v>0.17910530209759687</v>
      </c>
      <c r="D195" s="40">
        <f>GEOMEAN(CPI!B520:B531)</f>
        <v>136.79514217587041</v>
      </c>
      <c r="E195" s="3">
        <f t="shared" si="18"/>
        <v>7.2414533457228437E-3</v>
      </c>
      <c r="F195" s="3">
        <f t="shared" si="19"/>
        <v>70.022114957402394</v>
      </c>
      <c r="G195" s="1">
        <f t="shared" si="20"/>
        <v>1.0341666129519432E-4</v>
      </c>
      <c r="H195" s="1">
        <f t="shared" si="21"/>
        <v>446.87638526251402</v>
      </c>
      <c r="I195" s="1">
        <f t="shared" si="22"/>
        <v>405.34004453221348</v>
      </c>
      <c r="J195" s="1">
        <f t="shared" ref="J195:J258" si="23">$J$505*(G195/$G$505)*B195</f>
        <v>424.50539825275274</v>
      </c>
    </row>
    <row r="196" spans="1:10">
      <c r="A196" s="34">
        <v>33664</v>
      </c>
      <c r="B196" s="32">
        <f>IPCA!B532</f>
        <v>2750000</v>
      </c>
      <c r="C196" s="40">
        <f>GEOMEAN(IPCA!D521:D532)</f>
        <v>0.20979600648204819</v>
      </c>
      <c r="D196" s="40">
        <f>GEOMEAN(CPI!B521:B532)</f>
        <v>137.15304503256669</v>
      </c>
      <c r="E196" s="3">
        <f t="shared" si="18"/>
        <v>8.4870447606109397E-3</v>
      </c>
      <c r="F196" s="3">
        <f t="shared" si="19"/>
        <v>70.217394249374493</v>
      </c>
      <c r="G196" s="1">
        <f t="shared" si="20"/>
        <v>1.2086812464828176E-4</v>
      </c>
      <c r="H196" s="1">
        <f t="shared" si="21"/>
        <v>522.28635076612227</v>
      </c>
      <c r="I196" s="1">
        <f t="shared" si="22"/>
        <v>473.74079199495782</v>
      </c>
      <c r="J196" s="1">
        <f t="shared" si="23"/>
        <v>496.1402809497439</v>
      </c>
    </row>
    <row r="197" spans="1:10">
      <c r="A197" s="34">
        <v>33695</v>
      </c>
      <c r="B197" s="32">
        <f>IPCA!B533</f>
        <v>2750000</v>
      </c>
      <c r="C197" s="40">
        <f>GEOMEAN(IPCA!D522:D533)</f>
        <v>0.2484856041051256</v>
      </c>
      <c r="D197" s="40">
        <f>GEOMEAN(CPI!B522:B533)</f>
        <v>137.51136099996572</v>
      </c>
      <c r="E197" s="3">
        <f t="shared" si="18"/>
        <v>1.00571619067684E-2</v>
      </c>
      <c r="F197" s="3">
        <f t="shared" si="19"/>
        <v>70.401200185469548</v>
      </c>
      <c r="G197" s="1">
        <f t="shared" si="20"/>
        <v>1.4285497804402696E-4</v>
      </c>
      <c r="H197" s="1">
        <f t="shared" si="21"/>
        <v>617.29430640628402</v>
      </c>
      <c r="I197" s="1">
        <f t="shared" si="22"/>
        <v>559.91793234099566</v>
      </c>
      <c r="J197" s="1">
        <f t="shared" si="23"/>
        <v>586.39206282117641</v>
      </c>
    </row>
    <row r="198" spans="1:10">
      <c r="A198" s="34">
        <v>33725</v>
      </c>
      <c r="B198" s="32">
        <f>IPCA!B534</f>
        <v>2750000</v>
      </c>
      <c r="C198" s="40">
        <f>GEOMEAN(IPCA!D523:D534)</f>
        <v>0.29802048248787322</v>
      </c>
      <c r="D198" s="40">
        <f>GEOMEAN(CPI!B523:B534)</f>
        <v>137.85313280195211</v>
      </c>
      <c r="E198" s="3">
        <f t="shared" si="18"/>
        <v>1.2064943230277047E-2</v>
      </c>
      <c r="F198" s="3">
        <f t="shared" si="19"/>
        <v>70.573174807976869</v>
      </c>
      <c r="G198" s="1">
        <f t="shared" si="20"/>
        <v>1.7095650384306289E-4</v>
      </c>
      <c r="H198" s="1">
        <f t="shared" si="21"/>
        <v>738.72452966198296</v>
      </c>
      <c r="I198" s="1">
        <f t="shared" si="22"/>
        <v>670.06143896891342</v>
      </c>
      <c r="J198" s="1">
        <f t="shared" si="23"/>
        <v>701.74339259171211</v>
      </c>
    </row>
    <row r="199" spans="1:10">
      <c r="A199" s="34">
        <v>33756</v>
      </c>
      <c r="B199" s="32">
        <f>IPCA!B535</f>
        <v>2750000</v>
      </c>
      <c r="C199" s="40">
        <f>GEOMEAN(IPCA!D524:D535)</f>
        <v>0.35976119284027064</v>
      </c>
      <c r="D199" s="40">
        <f>GEOMEAN(CPI!B524:B535)</f>
        <v>138.20297724460758</v>
      </c>
      <c r="E199" s="3">
        <f t="shared" si="18"/>
        <v>1.4566231536600359E-2</v>
      </c>
      <c r="F199" s="3">
        <f t="shared" si="19"/>
        <v>70.765741659014211</v>
      </c>
      <c r="G199" s="1">
        <f t="shared" si="20"/>
        <v>2.0583733308113922E-4</v>
      </c>
      <c r="H199" s="1">
        <f t="shared" si="21"/>
        <v>889.44897473353251</v>
      </c>
      <c r="I199" s="1">
        <f t="shared" si="22"/>
        <v>806.77632320139639</v>
      </c>
      <c r="J199" s="1">
        <f t="shared" si="23"/>
        <v>844.92245215185596</v>
      </c>
    </row>
    <row r="200" spans="1:10">
      <c r="A200" s="34">
        <v>33786</v>
      </c>
      <c r="B200" s="32">
        <f>IPCA!B536</f>
        <v>2750000</v>
      </c>
      <c r="C200" s="40">
        <f>GEOMEAN(IPCA!D525:D536)</f>
        <v>0.43721525331938932</v>
      </c>
      <c r="D200" s="40">
        <f>GEOMEAN(CPI!B525:B536)</f>
        <v>138.5614226337853</v>
      </c>
      <c r="E200" s="3">
        <f t="shared" si="18"/>
        <v>1.7702906729508475E-2</v>
      </c>
      <c r="F200" s="3">
        <f t="shared" si="19"/>
        <v>70.962542559446973</v>
      </c>
      <c r="G200" s="1">
        <f t="shared" si="20"/>
        <v>2.4946832640161307E-4</v>
      </c>
      <c r="H200" s="1">
        <f t="shared" si="21"/>
        <v>1077.9839780519223</v>
      </c>
      <c r="I200" s="1">
        <f t="shared" si="22"/>
        <v>977.78734361158058</v>
      </c>
      <c r="J200" s="1">
        <f t="shared" si="23"/>
        <v>1024.0192433623417</v>
      </c>
    </row>
    <row r="201" spans="1:10">
      <c r="A201" s="34">
        <v>33817</v>
      </c>
      <c r="B201" s="32">
        <f>IPCA!B537</f>
        <v>2750000</v>
      </c>
      <c r="C201" s="40">
        <f>GEOMEAN(IPCA!D526:D537)</f>
        <v>0.53377527099810362</v>
      </c>
      <c r="D201" s="40">
        <f>GEOMEAN(CPI!B526:B537)</f>
        <v>138.91976015145175</v>
      </c>
      <c r="E201" s="3">
        <f t="shared" si="18"/>
        <v>2.1612973352461689E-2</v>
      </c>
      <c r="F201" s="3">
        <f t="shared" si="19"/>
        <v>71.156794078231428</v>
      </c>
      <c r="G201" s="1">
        <f t="shared" si="20"/>
        <v>3.0373731183982073E-4</v>
      </c>
      <c r="H201" s="1">
        <f t="shared" si="21"/>
        <v>1312.4870817178419</v>
      </c>
      <c r="I201" s="1">
        <f t="shared" si="22"/>
        <v>1190.4938137175086</v>
      </c>
      <c r="J201" s="1">
        <f t="shared" si="23"/>
        <v>1246.7829352829367</v>
      </c>
    </row>
    <row r="202" spans="1:10">
      <c r="A202" s="34">
        <v>33848</v>
      </c>
      <c r="B202" s="32">
        <f>IPCA!B538</f>
        <v>2750000</v>
      </c>
      <c r="C202" s="40">
        <f>GEOMEAN(IPCA!D527:D538)</f>
        <v>0.65574353027383026</v>
      </c>
      <c r="D202" s="40">
        <f>GEOMEAN(CPI!B527:B538)</f>
        <v>139.2610597313741</v>
      </c>
      <c r="E202" s="3">
        <f t="shared" si="18"/>
        <v>2.654478321529755E-2</v>
      </c>
      <c r="F202" s="3">
        <f t="shared" si="19"/>
        <v>71.324677064703096</v>
      </c>
      <c r="G202" s="1">
        <f t="shared" si="20"/>
        <v>3.7216829164493951E-4</v>
      </c>
      <c r="H202" s="1">
        <f t="shared" si="21"/>
        <v>1608.1859421557645</v>
      </c>
      <c r="I202" s="1">
        <f t="shared" si="22"/>
        <v>1458.70800719659</v>
      </c>
      <c r="J202" s="1">
        <f t="shared" si="23"/>
        <v>1527.6788757550348</v>
      </c>
    </row>
    <row r="203" spans="1:10">
      <c r="A203" s="34">
        <v>33878</v>
      </c>
      <c r="B203" s="32">
        <f>IPCA!B539</f>
        <v>2750000</v>
      </c>
      <c r="C203" s="40">
        <f>GEOMEAN(IPCA!D528:D539)</f>
        <v>0.80832723491174618</v>
      </c>
      <c r="D203" s="40">
        <f>GEOMEAN(CPI!B528:B539)</f>
        <v>139.62734730511451</v>
      </c>
      <c r="E203" s="3">
        <f t="shared" si="18"/>
        <v>3.2697853001439327E-2</v>
      </c>
      <c r="F203" s="3">
        <f t="shared" si="19"/>
        <v>71.5036041598688</v>
      </c>
      <c r="G203" s="1">
        <f t="shared" si="20"/>
        <v>4.5728957841527807E-4</v>
      </c>
      <c r="H203" s="1">
        <f t="shared" si="21"/>
        <v>1976.0057157244009</v>
      </c>
      <c r="I203" s="1">
        <f t="shared" si="22"/>
        <v>1792.3396071536044</v>
      </c>
      <c r="J203" s="1">
        <f t="shared" si="23"/>
        <v>1877.0852991270538</v>
      </c>
    </row>
    <row r="204" spans="1:10">
      <c r="A204" s="34">
        <v>33909</v>
      </c>
      <c r="B204" s="32">
        <f>IPCA!B540</f>
        <v>2750000</v>
      </c>
      <c r="C204" s="40">
        <f>GEOMEAN(IPCA!D529:D540)</f>
        <v>0.99459317011105464</v>
      </c>
      <c r="D204" s="40">
        <f>GEOMEAN(CPI!B529:B540)</f>
        <v>139.97712881582271</v>
      </c>
      <c r="E204" s="3">
        <f t="shared" si="18"/>
        <v>4.0191978285444359E-2</v>
      </c>
      <c r="F204" s="3">
        <f t="shared" si="19"/>
        <v>71.688326606156664</v>
      </c>
      <c r="G204" s="1">
        <f t="shared" si="20"/>
        <v>5.6064885579282903E-4</v>
      </c>
      <c r="H204" s="1">
        <f t="shared" si="21"/>
        <v>2422.6341378698748</v>
      </c>
      <c r="I204" s="1">
        <f t="shared" si="22"/>
        <v>2197.4547362859039</v>
      </c>
      <c r="J204" s="1">
        <f t="shared" si="23"/>
        <v>2301.3551474934784</v>
      </c>
    </row>
    <row r="205" spans="1:10">
      <c r="A205" s="34">
        <v>33939</v>
      </c>
      <c r="B205" s="32">
        <f>IPCA!B541</f>
        <v>2750000</v>
      </c>
      <c r="C205" s="40">
        <f>GEOMEAN(IPCA!D530:D541)</f>
        <v>1.2250357772765721</v>
      </c>
      <c r="D205" s="40">
        <f>GEOMEAN(CPI!B530:B541)</f>
        <v>140.31106634186997</v>
      </c>
      <c r="E205" s="3">
        <f t="shared" si="18"/>
        <v>4.9453843331907596E-2</v>
      </c>
      <c r="F205" s="3">
        <f t="shared" si="19"/>
        <v>71.852870308747853</v>
      </c>
      <c r="G205" s="1">
        <f t="shared" si="20"/>
        <v>6.882653834064963E-4</v>
      </c>
      <c r="H205" s="1">
        <f t="shared" si="21"/>
        <v>2974.0811856232867</v>
      </c>
      <c r="I205" s="1">
        <f t="shared" si="22"/>
        <v>2697.6457919448831</v>
      </c>
      <c r="J205" s="1">
        <f t="shared" si="23"/>
        <v>2825.1963177633088</v>
      </c>
    </row>
    <row r="206" spans="1:10">
      <c r="A206" s="34">
        <v>33970</v>
      </c>
      <c r="B206" s="32">
        <f>IPCA!B542</f>
        <v>2750000</v>
      </c>
      <c r="C206" s="40">
        <f>GEOMEAN(IPCA!D531:D542)</f>
        <v>1.5132043822031815</v>
      </c>
      <c r="D206" s="40">
        <f>GEOMEAN(CPI!B531:B542)</f>
        <v>140.68649580994307</v>
      </c>
      <c r="E206" s="3">
        <f t="shared" si="18"/>
        <v>6.1136785206939923E-2</v>
      </c>
      <c r="F206" s="3">
        <f t="shared" si="19"/>
        <v>72.0154942585378</v>
      </c>
      <c r="G206" s="1">
        <f t="shared" si="20"/>
        <v>8.4893932668790714E-4</v>
      </c>
      <c r="H206" s="1">
        <f t="shared" si="21"/>
        <v>3668.3734793429599</v>
      </c>
      <c r="I206" s="1">
        <f t="shared" si="22"/>
        <v>3327.4048898425817</v>
      </c>
      <c r="J206" s="1">
        <f t="shared" si="23"/>
        <v>3484.7317874573496</v>
      </c>
    </row>
    <row r="207" spans="1:10">
      <c r="A207" s="34">
        <v>34001</v>
      </c>
      <c r="B207" s="32">
        <f>IPCA!B543</f>
        <v>2750000</v>
      </c>
      <c r="C207" s="40">
        <f>GEOMEAN(IPCA!D532:D543)</f>
        <v>1.869984697644864</v>
      </c>
      <c r="D207" s="40">
        <f>GEOMEAN(CPI!B532:B543)</f>
        <v>141.06159151051682</v>
      </c>
      <c r="E207" s="3">
        <f t="shared" si="18"/>
        <v>7.5605840735144897E-2</v>
      </c>
      <c r="F207" s="3">
        <f t="shared" si="19"/>
        <v>72.206006877968264</v>
      </c>
      <c r="G207" s="1">
        <f t="shared" si="20"/>
        <v>1.0470851942127547E-3</v>
      </c>
      <c r="H207" s="1">
        <f t="shared" si="21"/>
        <v>4524.5866651608585</v>
      </c>
      <c r="I207" s="1">
        <f t="shared" si="22"/>
        <v>4104.0346297752903</v>
      </c>
      <c r="J207" s="1">
        <f t="shared" si="23"/>
        <v>4298.0822607014634</v>
      </c>
    </row>
    <row r="208" spans="1:10">
      <c r="A208" s="34">
        <v>34029</v>
      </c>
      <c r="B208" s="32">
        <f>IPCA!B544</f>
        <v>2750000</v>
      </c>
      <c r="C208" s="40">
        <f>GEOMEAN(IPCA!D533:D544)</f>
        <v>2.3199815759094671</v>
      </c>
      <c r="D208" s="40">
        <f>GEOMEAN(CPI!B533:B544)</f>
        <v>141.41942150384804</v>
      </c>
      <c r="E208" s="3">
        <f t="shared" si="18"/>
        <v>9.3852060431003331E-2</v>
      </c>
      <c r="F208" s="3">
        <f t="shared" si="19"/>
        <v>72.401624563977322</v>
      </c>
      <c r="G208" s="1">
        <f t="shared" si="20"/>
        <v>1.2962700905705705E-3</v>
      </c>
      <c r="H208" s="1">
        <f t="shared" si="21"/>
        <v>5601.3459063873916</v>
      </c>
      <c r="I208" s="1">
        <f t="shared" si="22"/>
        <v>5080.711073604034</v>
      </c>
      <c r="J208" s="1">
        <f t="shared" si="23"/>
        <v>5320.9380785372796</v>
      </c>
    </row>
    <row r="209" spans="1:10">
      <c r="A209" s="34">
        <v>34060</v>
      </c>
      <c r="B209" s="32">
        <f>IPCA!B545</f>
        <v>2750000</v>
      </c>
      <c r="C209" s="40">
        <f>GEOMEAN(IPCA!D534:D545)</f>
        <v>2.8934574466749865</v>
      </c>
      <c r="D209" s="40">
        <f>GEOMEAN(CPI!B534:B545)</f>
        <v>141.7940737778184</v>
      </c>
      <c r="E209" s="3">
        <f t="shared" si="18"/>
        <v>0.11710927929347509</v>
      </c>
      <c r="F209" s="3">
        <f t="shared" si="19"/>
        <v>72.593805344911971</v>
      </c>
      <c r="G209" s="1">
        <f t="shared" si="20"/>
        <v>1.6132131211066643E-3</v>
      </c>
      <c r="H209" s="1">
        <f t="shared" si="21"/>
        <v>6970.8965575714665</v>
      </c>
      <c r="I209" s="1">
        <f t="shared" si="22"/>
        <v>6322.9645026232592</v>
      </c>
      <c r="J209" s="1">
        <f t="shared" si="23"/>
        <v>6621.9279356466086</v>
      </c>
    </row>
    <row r="210" spans="1:10">
      <c r="A210" s="34">
        <v>34090</v>
      </c>
      <c r="B210" s="32">
        <f>IPCA!B546</f>
        <v>2750000</v>
      </c>
      <c r="C210" s="40">
        <f>GEOMEAN(IPCA!D535:D546)</f>
        <v>3.6154368858828363</v>
      </c>
      <c r="D210" s="40">
        <f>GEOMEAN(CPI!B535:B546)</f>
        <v>142.16918853916346</v>
      </c>
      <c r="E210" s="3">
        <f t="shared" si="18"/>
        <v>0.14636591557964812</v>
      </c>
      <c r="F210" s="3">
        <f t="shared" si="19"/>
        <v>72.782756482560856</v>
      </c>
      <c r="G210" s="1">
        <f t="shared" si="20"/>
        <v>2.0109971462089126E-3</v>
      </c>
      <c r="H210" s="1">
        <f t="shared" si="21"/>
        <v>8689.7713019945513</v>
      </c>
      <c r="I210" s="1">
        <f t="shared" si="22"/>
        <v>7882.0729908474977</v>
      </c>
      <c r="J210" s="1">
        <f t="shared" si="23"/>
        <v>8254.7544442554281</v>
      </c>
    </row>
    <row r="211" spans="1:10">
      <c r="A211" s="34">
        <v>34121</v>
      </c>
      <c r="B211" s="32">
        <f>IPCA!B547</f>
        <v>2750000</v>
      </c>
      <c r="C211" s="40">
        <f>GEOMEAN(IPCA!D536:D547)</f>
        <v>4.5473400073893337</v>
      </c>
      <c r="D211" s="40">
        <f>GEOMEAN(CPI!B536:B547)</f>
        <v>142.51932263284917</v>
      </c>
      <c r="E211" s="3">
        <f t="shared" si="18"/>
        <v>0.18411548755534526</v>
      </c>
      <c r="F211" s="3">
        <f t="shared" si="19"/>
        <v>72.975892183591995</v>
      </c>
      <c r="G211" s="1">
        <f t="shared" ref="G211:G219" si="24">E212/F211</f>
        <v>3.192073632428633E-3</v>
      </c>
      <c r="H211" s="1">
        <f t="shared" si="21"/>
        <v>13793.351172687459</v>
      </c>
      <c r="I211" s="1">
        <f t="shared" si="22"/>
        <v>12511.284469196569</v>
      </c>
      <c r="J211" s="1">
        <f t="shared" si="23"/>
        <v>13102.845050454129</v>
      </c>
    </row>
    <row r="212" spans="1:10">
      <c r="A212" s="34">
        <v>34151</v>
      </c>
      <c r="B212" s="32">
        <f>IPCA!B548</f>
        <v>2750000</v>
      </c>
      <c r="C212" s="40">
        <f>GEOMEAN(IPCA!D537:D548)</f>
        <v>5.7531147680386763</v>
      </c>
      <c r="D212" s="40">
        <f>GEOMEAN(CPI!B537:B548)</f>
        <v>142.84487235843127</v>
      </c>
      <c r="E212" s="3">
        <f t="shared" si="18"/>
        <v>0.23294442124219877</v>
      </c>
      <c r="F212" s="3">
        <f t="shared" si="19"/>
        <v>73.156259090416881</v>
      </c>
      <c r="G212" s="1">
        <f t="shared" si="24"/>
        <v>4.0571881212265824E-3</v>
      </c>
      <c r="H212" s="1">
        <f t="shared" si="21"/>
        <v>17531.6195595264</v>
      </c>
      <c r="I212" s="1">
        <f t="shared" si="22"/>
        <v>15902.087663025057</v>
      </c>
      <c r="J212" s="1">
        <f t="shared" si="23"/>
        <v>16653.9727507879</v>
      </c>
    </row>
    <row r="213" spans="1:10">
      <c r="A213" s="34">
        <v>34182</v>
      </c>
      <c r="B213" s="32">
        <f>IPCA!B549</f>
        <v>2750</v>
      </c>
      <c r="C213" s="40">
        <f>GEOMEAN(IPCA!D538:D549)</f>
        <v>7.3302800388683806</v>
      </c>
      <c r="D213" s="40">
        <f>GEOMEAN(CPI!B538:B549)</f>
        <v>143.17025090017546</v>
      </c>
      <c r="E213" s="3">
        <f t="shared" si="18"/>
        <v>0.29680870537501353</v>
      </c>
      <c r="F213" s="3">
        <f t="shared" si="19"/>
        <v>73.333959476506124</v>
      </c>
      <c r="G213" s="1">
        <f t="shared" si="24"/>
        <v>5.1922458466188539E-3</v>
      </c>
      <c r="H213" s="1">
        <f t="shared" si="21"/>
        <v>22.436346583537954</v>
      </c>
      <c r="I213" s="1">
        <f t="shared" si="22"/>
        <v>20.350929302225374</v>
      </c>
      <c r="J213" s="1">
        <f t="shared" si="23"/>
        <v>21.313165241852207</v>
      </c>
    </row>
    <row r="214" spans="1:10">
      <c r="A214" s="34">
        <v>34213</v>
      </c>
      <c r="B214" s="32">
        <f>IPCA!B550</f>
        <v>2750</v>
      </c>
      <c r="C214" s="40">
        <f>GEOMEAN(IPCA!D539:D550)</f>
        <v>9.4062217586461028</v>
      </c>
      <c r="D214" s="40">
        <f>GEOMEAN(CPI!B539:B550)</f>
        <v>143.48722071989286</v>
      </c>
      <c r="E214" s="3">
        <f t="shared" si="18"/>
        <v>0.38076794650800427</v>
      </c>
      <c r="F214" s="3">
        <f t="shared" si="19"/>
        <v>73.489169912244137</v>
      </c>
      <c r="G214" s="1">
        <f t="shared" si="24"/>
        <v>6.6810351125894656E-3</v>
      </c>
      <c r="H214" s="1">
        <f t="shared" si="21"/>
        <v>28.86959203221398</v>
      </c>
      <c r="I214" s="1">
        <f t="shared" si="22"/>
        <v>26.186216380823531</v>
      </c>
      <c r="J214" s="1">
        <f t="shared" si="23"/>
        <v>27.424357310423133</v>
      </c>
    </row>
    <row r="215" spans="1:10">
      <c r="A215" s="34">
        <v>34243</v>
      </c>
      <c r="B215" s="32">
        <f>IPCA!B551</f>
        <v>2750</v>
      </c>
      <c r="C215" s="40">
        <f>GEOMEAN(IPCA!D540:D551)</f>
        <v>12.137662875233627</v>
      </c>
      <c r="D215" s="40">
        <f>GEOMEAN(CPI!B540:B551)</f>
        <v>143.81201355221538</v>
      </c>
      <c r="E215" s="3">
        <f t="shared" si="18"/>
        <v>0.49098372457875639</v>
      </c>
      <c r="F215" s="3">
        <f t="shared" si="19"/>
        <v>73.646584920077686</v>
      </c>
      <c r="G215" s="1">
        <f t="shared" si="24"/>
        <v>8.6669333900796855E-3</v>
      </c>
      <c r="H215" s="1">
        <f t="shared" si="21"/>
        <v>37.450907969408341</v>
      </c>
      <c r="I215" s="1">
        <f t="shared" si="22"/>
        <v>33.969914734192606</v>
      </c>
      <c r="J215" s="1">
        <f t="shared" si="23"/>
        <v>35.576085751637237</v>
      </c>
    </row>
    <row r="216" spans="1:10">
      <c r="A216" s="34">
        <v>34274</v>
      </c>
      <c r="B216" s="32">
        <f>IPCA!B552</f>
        <v>2750</v>
      </c>
      <c r="C216" s="40">
        <f>GEOMEAN(IPCA!D541:D552)</f>
        <v>15.795164788915882</v>
      </c>
      <c r="D216" s="40">
        <f>GEOMEAN(CPI!B541:B552)</f>
        <v>144.12885350018723</v>
      </c>
      <c r="E216" s="3">
        <f t="shared" si="18"/>
        <v>0.63829004590916039</v>
      </c>
      <c r="F216" s="3">
        <f t="shared" si="19"/>
        <v>73.814603932098819</v>
      </c>
      <c r="G216" s="1">
        <f t="shared" si="24"/>
        <v>1.132473577271632E-2</v>
      </c>
      <c r="H216" s="1">
        <f t="shared" si="21"/>
        <v>48.935605953464695</v>
      </c>
      <c r="I216" s="1">
        <f t="shared" si="22"/>
        <v>44.38713109607702</v>
      </c>
      <c r="J216" s="1">
        <f t="shared" si="23"/>
        <v>46.485850626929235</v>
      </c>
    </row>
    <row r="217" spans="1:10">
      <c r="A217" s="34">
        <v>34304</v>
      </c>
      <c r="B217" s="32">
        <f>IPCA!B553</f>
        <v>2750</v>
      </c>
      <c r="C217" s="40">
        <f>GEOMEAN(IPCA!D542:D553)</f>
        <v>20.707091164555031</v>
      </c>
      <c r="D217" s="40">
        <f>GEOMEAN(CPI!B542:B553)</f>
        <v>144.45487163126597</v>
      </c>
      <c r="E217" s="3">
        <f t="shared" si="18"/>
        <v>0.83593088569872631</v>
      </c>
      <c r="F217" s="3">
        <f t="shared" si="19"/>
        <v>73.974900393803409</v>
      </c>
      <c r="G217" s="1">
        <f t="shared" si="24"/>
        <v>1.492644838012803E-2</v>
      </c>
      <c r="H217" s="1">
        <f t="shared" si="21"/>
        <v>64.499058598298447</v>
      </c>
      <c r="I217" s="1">
        <f t="shared" si="22"/>
        <v>58.503989350795578</v>
      </c>
      <c r="J217" s="1">
        <f t="shared" si="23"/>
        <v>61.27018446301215</v>
      </c>
    </row>
    <row r="218" spans="1:10">
      <c r="A218" s="34">
        <v>34335</v>
      </c>
      <c r="B218" s="32">
        <f>IPCA!B554</f>
        <v>2750</v>
      </c>
      <c r="C218" s="40">
        <f>GEOMEAN(IPCA!D543:D554)</f>
        <v>27.329762936517479</v>
      </c>
      <c r="D218" s="40">
        <f>GEOMEAN(CPI!B543:B554)</f>
        <v>144.75531317751745</v>
      </c>
      <c r="E218" s="3">
        <f t="shared" si="18"/>
        <v>1.1041825321532193</v>
      </c>
      <c r="F218" s="3">
        <f t="shared" si="19"/>
        <v>74.098266255143912</v>
      </c>
      <c r="G218" s="1">
        <f t="shared" si="24"/>
        <v>1.9871914913835526E-2</v>
      </c>
      <c r="H218" s="1">
        <f t="shared" si="21"/>
        <v>85.869040768885483</v>
      </c>
      <c r="I218" s="1">
        <f t="shared" si="22"/>
        <v>77.887670857236927</v>
      </c>
      <c r="J218" s="1">
        <f t="shared" si="23"/>
        <v>81.570368341939187</v>
      </c>
    </row>
    <row r="219" spans="1:10">
      <c r="A219" s="34">
        <v>34366</v>
      </c>
      <c r="B219" s="32">
        <f>IPCA!B555</f>
        <v>2750</v>
      </c>
      <c r="C219" s="40">
        <f>GEOMEAN(IPCA!D544:D555)</f>
        <v>36.41920581760111</v>
      </c>
      <c r="D219" s="40">
        <f>GEOMEAN(CPI!B544:B555)</f>
        <v>145.05533953148253</v>
      </c>
      <c r="E219" s="3">
        <f t="shared" si="18"/>
        <v>1.4724744422849501</v>
      </c>
      <c r="F219" s="3">
        <f t="shared" si="19"/>
        <v>74.250309611141546</v>
      </c>
      <c r="G219" s="1">
        <f t="shared" si="24"/>
        <v>2.66958170146963E-2</v>
      </c>
      <c r="H219" s="1">
        <f t="shared" si="21"/>
        <v>115.35597900520661</v>
      </c>
      <c r="I219" s="1">
        <f t="shared" si="22"/>
        <v>104.63385224430618</v>
      </c>
      <c r="J219" s="1">
        <f t="shared" si="23"/>
        <v>109.58116701484423</v>
      </c>
    </row>
    <row r="220" spans="1:10">
      <c r="A220" s="34">
        <v>34394</v>
      </c>
      <c r="B220" s="32">
        <f>IPCA!B556</f>
        <v>2750</v>
      </c>
      <c r="C220" s="40">
        <f>GEOMEAN(IPCA!D545:D556)</f>
        <v>48.998435129203713</v>
      </c>
      <c r="D220" s="40">
        <f>GEOMEAN(CPI!B545:B556)</f>
        <v>145.35495269469973</v>
      </c>
      <c r="E220" s="3">
        <f t="shared" si="18"/>
        <v>1.9821726786635807</v>
      </c>
      <c r="F220" s="3">
        <f t="shared" si="19"/>
        <v>74.416474071278657</v>
      </c>
      <c r="G220" s="1">
        <f t="shared" ref="G220:G283" si="25">E220/F220</f>
        <v>2.6636207955310912E-2</v>
      </c>
      <c r="H220" s="1">
        <f t="shared" si="21"/>
        <v>115.09840077116361</v>
      </c>
      <c r="I220" s="1">
        <f t="shared" si="22"/>
        <v>104.40021543488699</v>
      </c>
      <c r="J220" s="1">
        <f t="shared" si="23"/>
        <v>109.33648335191262</v>
      </c>
    </row>
    <row r="221" spans="1:10">
      <c r="A221" s="34">
        <v>34425</v>
      </c>
      <c r="B221" s="32">
        <f>IPCA!B557</f>
        <v>2750</v>
      </c>
      <c r="C221" s="40">
        <f>GEOMEAN(IPCA!D546:D557)</f>
        <v>66.532582440841367</v>
      </c>
      <c r="D221" s="40">
        <f>GEOMEAN(CPI!B546:B557)</f>
        <v>145.63790290575741</v>
      </c>
      <c r="E221" s="3">
        <f t="shared" si="18"/>
        <v>2.6928278444648761</v>
      </c>
      <c r="F221" s="3">
        <f t="shared" si="19"/>
        <v>74.561716810167852</v>
      </c>
      <c r="G221" s="1">
        <f t="shared" si="25"/>
        <v>3.6115421689132295E-2</v>
      </c>
      <c r="H221" s="1">
        <f t="shared" si="21"/>
        <v>156.05927414928846</v>
      </c>
      <c r="I221" s="1">
        <f t="shared" si="22"/>
        <v>141.55385072804333</v>
      </c>
      <c r="J221" s="1">
        <f t="shared" si="23"/>
        <v>148.24682285429412</v>
      </c>
    </row>
    <row r="222" spans="1:10">
      <c r="A222" s="34">
        <v>34455</v>
      </c>
      <c r="B222" s="32">
        <f>IPCA!B558</f>
        <v>2750</v>
      </c>
      <c r="C222" s="40">
        <f>GEOMEAN(IPCA!D547:D558)</f>
        <v>91.252425542545026</v>
      </c>
      <c r="D222" s="40">
        <f>GEOMEAN(CPI!B547:B558)</f>
        <v>145.91277377659318</v>
      </c>
      <c r="E222" s="3">
        <f t="shared" si="18"/>
        <v>3.694227069915196</v>
      </c>
      <c r="F222" s="3">
        <f t="shared" si="19"/>
        <v>74.69926494341135</v>
      </c>
      <c r="G222" s="1">
        <f t="shared" si="25"/>
        <v>4.9454664282356307E-2</v>
      </c>
      <c r="H222" s="1">
        <f t="shared" si="21"/>
        <v>213.69981714829851</v>
      </c>
      <c r="I222" s="1">
        <f t="shared" si="22"/>
        <v>193.83681093045973</v>
      </c>
      <c r="J222" s="1">
        <f t="shared" si="23"/>
        <v>203.00183445985422</v>
      </c>
    </row>
    <row r="223" spans="1:10">
      <c r="A223" s="34">
        <v>34486</v>
      </c>
      <c r="B223" s="32">
        <f>IPCA!B559</f>
        <v>2750</v>
      </c>
      <c r="C223" s="40">
        <f>GEOMEAN(IPCA!D548:D559)</f>
        <v>126.47028018283878</v>
      </c>
      <c r="D223" s="40">
        <f>GEOMEAN(CPI!B548:B559)</f>
        <v>146.21250695712561</v>
      </c>
      <c r="E223" s="3">
        <f t="shared" si="18"/>
        <v>5.1206061696039038</v>
      </c>
      <c r="F223" s="3">
        <f t="shared" si="19"/>
        <v>74.866958013008229</v>
      </c>
      <c r="G223" s="1">
        <f t="shared" si="25"/>
        <v>6.8396076259892802E-2</v>
      </c>
      <c r="H223" s="1">
        <f t="shared" si="21"/>
        <v>295.54803783421357</v>
      </c>
      <c r="I223" s="1">
        <f t="shared" si="22"/>
        <v>268.07738955987656</v>
      </c>
      <c r="J223" s="1">
        <f t="shared" si="23"/>
        <v>280.75266816779981</v>
      </c>
    </row>
    <row r="224" spans="1:10">
      <c r="A224" s="34">
        <v>34516</v>
      </c>
      <c r="B224" s="32">
        <f>IPCA!B560</f>
        <v>1</v>
      </c>
      <c r="C224" s="40">
        <f>GEOMEAN(IPCA!D549:D560)</f>
        <v>172.35818698728025</v>
      </c>
      <c r="D224" s="40">
        <f>GEOMEAN(CPI!B549:B560)</f>
        <v>146.54581343284835</v>
      </c>
      <c r="E224" s="3">
        <f t="shared" si="18"/>
        <v>6.9788070867556105</v>
      </c>
      <c r="F224" s="3">
        <f t="shared" si="19"/>
        <v>75.051650921066937</v>
      </c>
      <c r="G224" s="1">
        <f t="shared" si="25"/>
        <v>9.2986723158099971E-2</v>
      </c>
      <c r="H224" s="1">
        <f t="shared" si="21"/>
        <v>0.14611174992810377</v>
      </c>
      <c r="I224" s="1">
        <f t="shared" si="22"/>
        <v>0.13253093064594587</v>
      </c>
      <c r="J224" s="1">
        <f t="shared" si="23"/>
        <v>0.13879727960160634</v>
      </c>
    </row>
    <row r="225" spans="1:10">
      <c r="A225" s="34">
        <v>34547</v>
      </c>
      <c r="B225" s="32">
        <f>IPCA!B561</f>
        <v>1</v>
      </c>
      <c r="C225" s="40">
        <f>GEOMEAN(IPCA!D550:D561)</f>
        <v>229.73776076137227</v>
      </c>
      <c r="D225" s="40">
        <f>GEOMEAN(CPI!B550:B561)</f>
        <v>146.89540967710619</v>
      </c>
      <c r="E225" s="3">
        <f t="shared" si="18"/>
        <v>9.3022595297551689</v>
      </c>
      <c r="F225" s="3">
        <f t="shared" si="19"/>
        <v>75.24204192431479</v>
      </c>
      <c r="G225" s="1">
        <f t="shared" si="25"/>
        <v>0.12363114147157539</v>
      </c>
      <c r="H225" s="1">
        <f t="shared" si="21"/>
        <v>0.1942638885694222</v>
      </c>
      <c r="I225" s="1">
        <f t="shared" si="22"/>
        <v>0.17620741628017253</v>
      </c>
      <c r="J225" s="1">
        <f t="shared" si="23"/>
        <v>0.18453888391271092</v>
      </c>
    </row>
    <row r="226" spans="1:10">
      <c r="A226" s="34">
        <v>34578</v>
      </c>
      <c r="B226" s="32">
        <f>IPCA!B562</f>
        <v>1</v>
      </c>
      <c r="C226" s="40">
        <f>GEOMEAN(IPCA!D551:D562)</f>
        <v>298.90732643071465</v>
      </c>
      <c r="D226" s="40">
        <f>GEOMEAN(CPI!B551:B562)</f>
        <v>147.25334088769375</v>
      </c>
      <c r="E226" s="3">
        <f t="shared" si="18"/>
        <v>12.099898535413963</v>
      </c>
      <c r="F226" s="3">
        <f t="shared" si="19"/>
        <v>75.418045832572545</v>
      </c>
      <c r="G226" s="1">
        <f t="shared" si="25"/>
        <v>0.1604377095937442</v>
      </c>
      <c r="H226" s="1">
        <f t="shared" si="21"/>
        <v>0.25209872664662125</v>
      </c>
      <c r="I226" s="1">
        <f t="shared" si="22"/>
        <v>0.22866661218947068</v>
      </c>
      <c r="J226" s="1">
        <f t="shared" si="23"/>
        <v>0.23947846403042608</v>
      </c>
    </row>
    <row r="227" spans="1:10">
      <c r="A227" s="34">
        <v>34608</v>
      </c>
      <c r="B227" s="32">
        <f>IPCA!B563</f>
        <v>1</v>
      </c>
      <c r="C227" s="40">
        <f>GEOMEAN(IPCA!D552:D563)</f>
        <v>380.37009932226465</v>
      </c>
      <c r="D227" s="40">
        <f>GEOMEAN(CPI!B552:B563)</f>
        <v>147.56962044690189</v>
      </c>
      <c r="E227" s="3">
        <f t="shared" si="18"/>
        <v>15.386448775464306</v>
      </c>
      <c r="F227" s="3">
        <f t="shared" si="19"/>
        <v>75.570867241354861</v>
      </c>
      <c r="G227" s="1">
        <f t="shared" si="25"/>
        <v>0.20360291388907517</v>
      </c>
      <c r="H227" s="1">
        <f t="shared" si="21"/>
        <v>0.31992500680138675</v>
      </c>
      <c r="I227" s="1">
        <f t="shared" si="22"/>
        <v>0.29018856395301412</v>
      </c>
      <c r="J227" s="1">
        <f t="shared" si="23"/>
        <v>0.3039093066944159</v>
      </c>
    </row>
    <row r="228" spans="1:10">
      <c r="A228" s="34">
        <v>34639</v>
      </c>
      <c r="B228" s="32">
        <f>IPCA!B564</f>
        <v>1</v>
      </c>
      <c r="C228" s="40">
        <f>GEOMEAN(IPCA!D553:D564)</f>
        <v>473.00745411117907</v>
      </c>
      <c r="D228" s="40">
        <f>GEOMEAN(CPI!B553:B564)</f>
        <v>147.89459983409586</v>
      </c>
      <c r="E228" s="3">
        <f t="shared" si="18"/>
        <v>19.114453925283922</v>
      </c>
      <c r="F228" s="3">
        <f t="shared" si="19"/>
        <v>75.743205092766885</v>
      </c>
      <c r="G228" s="1">
        <f t="shared" si="25"/>
        <v>0.25235866242883959</v>
      </c>
      <c r="H228" s="1">
        <f t="shared" si="21"/>
        <v>0.39653581204599575</v>
      </c>
      <c r="I228" s="1">
        <f t="shared" si="22"/>
        <v>0.35967853530439003</v>
      </c>
      <c r="J228" s="1">
        <f t="shared" si="23"/>
        <v>0.37668491414058286</v>
      </c>
    </row>
    <row r="229" spans="1:10">
      <c r="A229" s="34">
        <v>34669</v>
      </c>
      <c r="B229" s="32">
        <f>IPCA!B565</f>
        <v>1</v>
      </c>
      <c r="C229" s="40">
        <f>GEOMEAN(IPCA!D554:D565)</f>
        <v>573.8417944402139</v>
      </c>
      <c r="D229" s="40">
        <f>GEOMEAN(CPI!B554:B565)</f>
        <v>148.22029489435164</v>
      </c>
      <c r="E229" s="3">
        <f t="shared" si="18"/>
        <v>23.165594610336107</v>
      </c>
      <c r="F229" s="3">
        <f t="shared" si="19"/>
        <v>75.903162194058154</v>
      </c>
      <c r="G229" s="1">
        <f t="shared" si="25"/>
        <v>0.30519933479332112</v>
      </c>
      <c r="H229" s="1">
        <f t="shared" si="21"/>
        <v>0.47956533329737938</v>
      </c>
      <c r="I229" s="1">
        <f t="shared" si="22"/>
        <v>0.43499061477744999</v>
      </c>
      <c r="J229" s="1">
        <f t="shared" si="23"/>
        <v>0.45555791156882863</v>
      </c>
    </row>
    <row r="230" spans="1:10">
      <c r="A230" s="34">
        <v>34700</v>
      </c>
      <c r="B230" s="32">
        <f>IPCA!B566</f>
        <v>1</v>
      </c>
      <c r="C230" s="40">
        <f>GEOMEAN(IPCA!D555:D566)</f>
        <v>677.34829920483025</v>
      </c>
      <c r="D230" s="40">
        <f>GEOMEAN(CPI!B555:B566)</f>
        <v>148.56230886352603</v>
      </c>
      <c r="E230" s="3">
        <f t="shared" si="18"/>
        <v>27.366361058562838</v>
      </c>
      <c r="F230" s="3">
        <f t="shared" si="19"/>
        <v>76.047015311616263</v>
      </c>
      <c r="G230" s="1">
        <f t="shared" si="25"/>
        <v>0.35986107997038769</v>
      </c>
      <c r="H230" s="1">
        <f t="shared" si="21"/>
        <v>0.56545633978403576</v>
      </c>
      <c r="I230" s="1">
        <f t="shared" si="22"/>
        <v>0.51289820967926192</v>
      </c>
      <c r="J230" s="1">
        <f t="shared" si="23"/>
        <v>0.53714914600724939</v>
      </c>
    </row>
    <row r="231" spans="1:10">
      <c r="A231" s="34">
        <v>34731</v>
      </c>
      <c r="B231" s="32">
        <f>IPCA!B567</f>
        <v>1</v>
      </c>
      <c r="C231" s="40">
        <f>GEOMEAN(IPCA!D556:D567)</f>
        <v>777.94907491646075</v>
      </c>
      <c r="D231" s="40">
        <f>GEOMEAN(CPI!B556:B567)</f>
        <v>148.91218432668657</v>
      </c>
      <c r="E231" s="3">
        <f t="shared" si="18"/>
        <v>31.453462657884</v>
      </c>
      <c r="F231" s="3">
        <f t="shared" si="19"/>
        <v>76.224534903991696</v>
      </c>
      <c r="G231" s="1">
        <f t="shared" si="25"/>
        <v>0.41264223779785708</v>
      </c>
      <c r="H231" s="1">
        <f t="shared" si="21"/>
        <v>0.64839234474778529</v>
      </c>
      <c r="I231" s="1">
        <f t="shared" si="22"/>
        <v>0.58812546503217544</v>
      </c>
      <c r="J231" s="1">
        <f t="shared" si="23"/>
        <v>0.61593330864754381</v>
      </c>
    </row>
    <row r="232" spans="1:10">
      <c r="A232" s="34">
        <v>34759</v>
      </c>
      <c r="B232" s="32">
        <f>IPCA!B568</f>
        <v>1</v>
      </c>
      <c r="C232" s="40">
        <f>GEOMEAN(IPCA!D557:D568)</f>
        <v>868.49158279613459</v>
      </c>
      <c r="D232" s="40">
        <f>GEOMEAN(CPI!B557:B568)</f>
        <v>149.26170776129032</v>
      </c>
      <c r="E232" s="3">
        <f t="shared" si="18"/>
        <v>35.133780957052451</v>
      </c>
      <c r="F232" s="3">
        <f t="shared" si="19"/>
        <v>76.416591244626119</v>
      </c>
      <c r="G232" s="1">
        <f t="shared" si="25"/>
        <v>0.45976639869451363</v>
      </c>
      <c r="H232" s="1">
        <f t="shared" si="21"/>
        <v>0.72243940629222936</v>
      </c>
      <c r="I232" s="1">
        <f t="shared" si="22"/>
        <v>0.65528998796008286</v>
      </c>
      <c r="J232" s="1">
        <f t="shared" si="23"/>
        <v>0.68627351544076032</v>
      </c>
    </row>
    <row r="233" spans="1:10">
      <c r="A233" s="34">
        <v>34790</v>
      </c>
      <c r="B233" s="32">
        <f>IPCA!B569</f>
        <v>1</v>
      </c>
      <c r="C233" s="40">
        <f>GEOMEAN(IPCA!D558:D569)</f>
        <v>943.15957452038901</v>
      </c>
      <c r="D233" s="40">
        <f>GEOMEAN(CPI!B558:B569)</f>
        <v>149.63623203719303</v>
      </c>
      <c r="E233" s="3">
        <f t="shared" si="18"/>
        <v>38.173271964911741</v>
      </c>
      <c r="F233" s="3">
        <f t="shared" si="19"/>
        <v>76.60872709021055</v>
      </c>
      <c r="G233" s="1">
        <f t="shared" si="25"/>
        <v>0.49828881662478003</v>
      </c>
      <c r="H233" s="1">
        <f t="shared" si="21"/>
        <v>0.78297039076065755</v>
      </c>
      <c r="I233" s="1">
        <f t="shared" si="22"/>
        <v>0.71019472839651954</v>
      </c>
      <c r="J233" s="1">
        <f t="shared" si="23"/>
        <v>0.74377427071854607</v>
      </c>
    </row>
    <row r="234" spans="1:10">
      <c r="A234" s="34">
        <v>34820</v>
      </c>
      <c r="B234" s="32">
        <f>IPCA!B570</f>
        <v>1</v>
      </c>
      <c r="C234" s="40">
        <f>GEOMEAN(IPCA!D559:D570)</f>
        <v>995.75849115311291</v>
      </c>
      <c r="D234" s="40">
        <f>GEOMEAN(CPI!B559:B570)</f>
        <v>150.02788369426941</v>
      </c>
      <c r="E234" s="3">
        <f t="shared" si="18"/>
        <v>40.311892546907373</v>
      </c>
      <c r="F234" s="3">
        <f t="shared" si="19"/>
        <v>76.805973479309714</v>
      </c>
      <c r="G234" s="1">
        <f t="shared" si="25"/>
        <v>0.52485361125937358</v>
      </c>
      <c r="H234" s="1">
        <f t="shared" si="21"/>
        <v>0.82471214161192474</v>
      </c>
      <c r="I234" s="1">
        <f t="shared" si="22"/>
        <v>0.74805666003330973</v>
      </c>
      <c r="J234" s="1">
        <f t="shared" si="23"/>
        <v>0.78342639634714717</v>
      </c>
    </row>
    <row r="235" spans="1:10">
      <c r="A235" s="34">
        <v>34851</v>
      </c>
      <c r="B235" s="32">
        <f>IPCA!B571</f>
        <v>1</v>
      </c>
      <c r="C235" s="40">
        <f>GEOMEAN(IPCA!D560:D571)</f>
        <v>1019.7242376515657</v>
      </c>
      <c r="D235" s="40">
        <f>GEOMEAN(CPI!B560:B571)</f>
        <v>150.40282505845673</v>
      </c>
      <c r="E235" s="3">
        <f t="shared" si="18"/>
        <v>41.287219535406578</v>
      </c>
      <c r="F235" s="3">
        <f t="shared" si="19"/>
        <v>77.012577261883422</v>
      </c>
      <c r="G235" s="1">
        <f t="shared" si="25"/>
        <v>0.53611008751217648</v>
      </c>
      <c r="H235" s="1">
        <f t="shared" si="21"/>
        <v>0.84239964997292793</v>
      </c>
      <c r="I235" s="1">
        <f t="shared" si="22"/>
        <v>0.76410014691951256</v>
      </c>
      <c r="J235" s="1">
        <f t="shared" si="23"/>
        <v>0.80022845398211429</v>
      </c>
    </row>
    <row r="236" spans="1:10">
      <c r="A236" s="34">
        <v>34881</v>
      </c>
      <c r="B236" s="32">
        <f>IPCA!B572</f>
        <v>1</v>
      </c>
      <c r="C236" s="40">
        <f>GEOMEAN(IPCA!D561:D572)</f>
        <v>1040.54526124937</v>
      </c>
      <c r="D236" s="40">
        <f>GEOMEAN(CPI!B561:B572)</f>
        <v>150.74479390973923</v>
      </c>
      <c r="E236" s="3">
        <f t="shared" si="18"/>
        <v>42.131823096009811</v>
      </c>
      <c r="F236" s="3">
        <f t="shared" si="19"/>
        <v>77.202107557075834</v>
      </c>
      <c r="G236" s="1">
        <f t="shared" si="25"/>
        <v>0.54573410531392008</v>
      </c>
      <c r="H236" s="1">
        <f t="shared" si="21"/>
        <v>0.85752204631720097</v>
      </c>
      <c r="I236" s="1">
        <f t="shared" si="22"/>
        <v>0.77781694424819792</v>
      </c>
      <c r="J236" s="1">
        <f t="shared" si="23"/>
        <v>0.81459381114658047</v>
      </c>
    </row>
    <row r="237" spans="1:10">
      <c r="A237" s="34">
        <v>34912</v>
      </c>
      <c r="B237" s="32">
        <f>IPCA!B573</f>
        <v>1</v>
      </c>
      <c r="C237" s="40">
        <f>GEOMEAN(IPCA!D562:D573)</f>
        <v>1061.0325895811065</v>
      </c>
      <c r="D237" s="40">
        <f>GEOMEAN(CPI!B562:B573)</f>
        <v>151.06971983223767</v>
      </c>
      <c r="E237" s="3">
        <f t="shared" si="18"/>
        <v>42.962029772996637</v>
      </c>
      <c r="F237" s="3">
        <f t="shared" si="19"/>
        <v>77.380186474834716</v>
      </c>
      <c r="G237" s="1">
        <f t="shared" si="25"/>
        <v>0.55520711089225128</v>
      </c>
      <c r="H237" s="1">
        <f t="shared" si="21"/>
        <v>0.87240715437478167</v>
      </c>
      <c r="I237" s="1">
        <f t="shared" si="22"/>
        <v>0.79131850880140708</v>
      </c>
      <c r="J237" s="1">
        <f t="shared" si="23"/>
        <v>0.82873375886457545</v>
      </c>
    </row>
    <row r="238" spans="1:10">
      <c r="A238" s="34">
        <v>34943</v>
      </c>
      <c r="B238" s="32">
        <f>IPCA!B574</f>
        <v>1</v>
      </c>
      <c r="C238" s="40">
        <f>GEOMEAN(IPCA!D563:D574)</f>
        <v>1081.4429229350073</v>
      </c>
      <c r="D238" s="40">
        <f>GEOMEAN(CPI!B563:B574)</f>
        <v>151.38625229986761</v>
      </c>
      <c r="E238" s="3">
        <f t="shared" si="18"/>
        <v>43.777279719465874</v>
      </c>
      <c r="F238" s="3">
        <f t="shared" si="19"/>
        <v>77.534779486466434</v>
      </c>
      <c r="G238" s="1">
        <f t="shared" si="25"/>
        <v>0.56461474462704986</v>
      </c>
      <c r="H238" s="1">
        <f t="shared" si="21"/>
        <v>0.8871895424511631</v>
      </c>
      <c r="I238" s="1">
        <f t="shared" si="22"/>
        <v>0.80472690100734801</v>
      </c>
      <c r="J238" s="1">
        <f t="shared" si="23"/>
        <v>0.84277612884526887</v>
      </c>
    </row>
    <row r="239" spans="1:10">
      <c r="A239" s="34">
        <v>34973</v>
      </c>
      <c r="B239" s="32">
        <f>IPCA!B575</f>
        <v>1</v>
      </c>
      <c r="C239" s="40">
        <f>GEOMEAN(IPCA!D564:D575)</f>
        <v>1101.1569188791382</v>
      </c>
      <c r="D239" s="40">
        <f>GEOMEAN(CPI!B564:B575)</f>
        <v>151.73618499301867</v>
      </c>
      <c r="E239" s="3">
        <f t="shared" si="18"/>
        <v>44.543181906964961</v>
      </c>
      <c r="F239" s="3">
        <f t="shared" si="19"/>
        <v>77.704578063498118</v>
      </c>
      <c r="G239" s="1">
        <f t="shared" si="25"/>
        <v>0.57323754940880645</v>
      </c>
      <c r="H239" s="1">
        <f t="shared" si="21"/>
        <v>0.90073871434539965</v>
      </c>
      <c r="I239" s="1">
        <f t="shared" si="22"/>
        <v>0.81701670221435996</v>
      </c>
      <c r="J239" s="1">
        <f t="shared" si="23"/>
        <v>0.8556470184260172</v>
      </c>
    </row>
    <row r="240" spans="1:10">
      <c r="A240" s="34">
        <v>35004</v>
      </c>
      <c r="B240" s="32">
        <f>IPCA!B576</f>
        <v>1</v>
      </c>
      <c r="C240" s="40">
        <f>GEOMEAN(IPCA!D565:D576)</f>
        <v>1120.0057149790985</v>
      </c>
      <c r="D240" s="40">
        <f>GEOMEAN(CPI!B565:B576)</f>
        <v>152.06173635748277</v>
      </c>
      <c r="E240" s="3">
        <f t="shared" si="18"/>
        <v>45.259958271166475</v>
      </c>
      <c r="F240" s="3">
        <f t="shared" si="19"/>
        <v>77.877375486375058</v>
      </c>
      <c r="G240" s="1">
        <f t="shared" si="25"/>
        <v>0.58116953721796749</v>
      </c>
      <c r="H240" s="1">
        <f t="shared" si="21"/>
        <v>0.9132023928130707</v>
      </c>
      <c r="I240" s="1">
        <f t="shared" si="22"/>
        <v>0.82832190461871891</v>
      </c>
      <c r="J240" s="1">
        <f t="shared" si="23"/>
        <v>0.86748675524385088</v>
      </c>
    </row>
    <row r="241" spans="1:10">
      <c r="A241" s="34">
        <v>35034</v>
      </c>
      <c r="B241" s="32">
        <f>IPCA!B577</f>
        <v>1</v>
      </c>
      <c r="C241" s="40">
        <f>GEOMEAN(IPCA!D566:D577)</f>
        <v>1139.0368381293997</v>
      </c>
      <c r="D241" s="40">
        <f>GEOMEAN(CPI!B566:B577)</f>
        <v>152.37971614996027</v>
      </c>
      <c r="E241" s="3">
        <f t="shared" si="18"/>
        <v>45.982125899499628</v>
      </c>
      <c r="F241" s="3">
        <f t="shared" si="19"/>
        <v>78.033189167914259</v>
      </c>
      <c r="G241" s="1">
        <f t="shared" si="25"/>
        <v>0.5892637016353881</v>
      </c>
      <c r="H241" s="1">
        <f t="shared" si="21"/>
        <v>0.9259209023708741</v>
      </c>
      <c r="I241" s="1">
        <f t="shared" si="22"/>
        <v>0.83985825203057651</v>
      </c>
      <c r="J241" s="1">
        <f t="shared" si="23"/>
        <v>0.87956856610491307</v>
      </c>
    </row>
    <row r="242" spans="1:10">
      <c r="A242" s="34">
        <v>35065</v>
      </c>
      <c r="B242" s="32">
        <f>IPCA!B578</f>
        <v>1</v>
      </c>
      <c r="C242" s="40">
        <f>GEOMEAN(IPCA!D567:D578)</f>
        <v>1158.0488518039317</v>
      </c>
      <c r="D242" s="40">
        <f>GEOMEAN(CPI!B567:B578)</f>
        <v>152.72185361218399</v>
      </c>
      <c r="E242" s="3">
        <f t="shared" si="18"/>
        <v>46.787720644053735</v>
      </c>
      <c r="F242" s="3">
        <f t="shared" si="19"/>
        <v>78.176229414509123</v>
      </c>
      <c r="G242" s="1">
        <f t="shared" si="25"/>
        <v>0.5984903722584779</v>
      </c>
      <c r="H242" s="1">
        <f t="shared" si="21"/>
        <v>0.94041893977840529</v>
      </c>
      <c r="I242" s="1">
        <f t="shared" si="22"/>
        <v>0.85300872344102285</v>
      </c>
      <c r="J242" s="1">
        <f t="shared" si="23"/>
        <v>0.89334082023723171</v>
      </c>
    </row>
    <row r="243" spans="1:10">
      <c r="A243" s="34">
        <v>35096</v>
      </c>
      <c r="B243" s="32">
        <f>IPCA!B579</f>
        <v>1</v>
      </c>
      <c r="C243" s="40">
        <f>GEOMEAN(IPCA!D568:D579)</f>
        <v>1177.3885128074492</v>
      </c>
      <c r="D243" s="40">
        <f>GEOMEAN(CPI!B568:B579)</f>
        <v>153.0551807915503</v>
      </c>
      <c r="E243" s="3">
        <f t="shared" si="18"/>
        <v>47.603303115165247</v>
      </c>
      <c r="F243" s="3">
        <f t="shared" si="19"/>
        <v>78.345234295186685</v>
      </c>
      <c r="G243" s="1">
        <f t="shared" si="25"/>
        <v>0.60760942951305796</v>
      </c>
      <c r="H243" s="1">
        <f t="shared" si="21"/>
        <v>0.95474788231889962</v>
      </c>
      <c r="I243" s="1">
        <f t="shared" si="22"/>
        <v>0.86600581704231394</v>
      </c>
      <c r="J243" s="1">
        <f t="shared" si="23"/>
        <v>0.90695244452594881</v>
      </c>
    </row>
    <row r="244" spans="1:10">
      <c r="A244" s="34">
        <v>35125</v>
      </c>
      <c r="B244" s="32">
        <f>IPCA!B580</f>
        <v>1</v>
      </c>
      <c r="C244" s="40">
        <f>GEOMEAN(IPCA!D569:D580)</f>
        <v>1195.8657012611457</v>
      </c>
      <c r="D244" s="40">
        <f>GEOMEAN(CPI!B569:B580)</f>
        <v>153.41279987597605</v>
      </c>
      <c r="E244" s="3">
        <f t="shared" si="18"/>
        <v>48.377306625000969</v>
      </c>
      <c r="F244" s="3">
        <f t="shared" si="19"/>
        <v>78.541800141833946</v>
      </c>
      <c r="G244" s="1">
        <f t="shared" si="25"/>
        <v>0.61594344078744412</v>
      </c>
      <c r="H244" s="1">
        <f t="shared" si="21"/>
        <v>0.96784326765848971</v>
      </c>
      <c r="I244" s="1">
        <f t="shared" si="22"/>
        <v>0.87788401032298546</v>
      </c>
      <c r="J244" s="1">
        <f t="shared" si="23"/>
        <v>0.91939226446763211</v>
      </c>
    </row>
    <row r="245" spans="1:10">
      <c r="A245" s="34">
        <v>35156</v>
      </c>
      <c r="B245" s="32">
        <f>IPCA!B581</f>
        <v>1</v>
      </c>
      <c r="C245" s="40">
        <f>GEOMEAN(IPCA!D570:D581)</f>
        <v>1213.4707535544846</v>
      </c>
      <c r="D245" s="40">
        <f>GEOMEAN(CPI!B570:B581)</f>
        <v>153.77829089962657</v>
      </c>
      <c r="E245" s="3">
        <f t="shared" si="18"/>
        <v>49.113798288542263</v>
      </c>
      <c r="F245" s="3">
        <f t="shared" si="19"/>
        <v>78.729322167109345</v>
      </c>
      <c r="G245" s="1">
        <f t="shared" si="25"/>
        <v>0.62383108271012744</v>
      </c>
      <c r="H245" s="1">
        <f t="shared" si="21"/>
        <v>0.98023726461835725</v>
      </c>
      <c r="I245" s="1">
        <f t="shared" si="22"/>
        <v>0.88912600798794073</v>
      </c>
      <c r="J245" s="1">
        <f t="shared" si="23"/>
        <v>0.93116580808932348</v>
      </c>
    </row>
    <row r="246" spans="1:10">
      <c r="A246" s="34">
        <v>35186</v>
      </c>
      <c r="B246" s="32">
        <f>IPCA!B582</f>
        <v>1</v>
      </c>
      <c r="C246" s="40">
        <f>GEOMEAN(IPCA!D571:D582)</f>
        <v>1229.8763950647894</v>
      </c>
      <c r="D246" s="40">
        <f>GEOMEAN(CPI!B571:B582)</f>
        <v>154.14393988495226</v>
      </c>
      <c r="E246" s="3">
        <f t="shared" si="18"/>
        <v>49.789829084375974</v>
      </c>
      <c r="F246" s="3">
        <f t="shared" si="19"/>
        <v>78.913166454618022</v>
      </c>
      <c r="G246" s="1">
        <f t="shared" si="25"/>
        <v>0.63094450927918955</v>
      </c>
      <c r="H246" s="1">
        <f t="shared" si="21"/>
        <v>0.99141472274023956</v>
      </c>
      <c r="I246" s="1">
        <f t="shared" si="22"/>
        <v>0.89926454186956262</v>
      </c>
      <c r="J246" s="1">
        <f t="shared" si="23"/>
        <v>0.94178371377412662</v>
      </c>
    </row>
    <row r="247" spans="1:10">
      <c r="A247" s="34">
        <v>35217</v>
      </c>
      <c r="B247" s="32">
        <f>IPCA!B583</f>
        <v>1</v>
      </c>
      <c r="C247" s="40">
        <f>GEOMEAN(IPCA!D572:D583)</f>
        <v>1245.4119327238504</v>
      </c>
      <c r="D247" s="40">
        <f>GEOMEAN(CPI!B572:B583)</f>
        <v>154.49332423425415</v>
      </c>
      <c r="E247" s="3">
        <f t="shared" si="18"/>
        <v>50.425001171693658</v>
      </c>
      <c r="F247" s="3">
        <f t="shared" si="19"/>
        <v>79.10708501925653</v>
      </c>
      <c r="G247" s="1">
        <f t="shared" si="25"/>
        <v>0.6374271174246785</v>
      </c>
      <c r="H247" s="1">
        <f t="shared" si="21"/>
        <v>1.0016009642601729</v>
      </c>
      <c r="I247" s="1">
        <f t="shared" si="22"/>
        <v>0.90850399091514178</v>
      </c>
      <c r="J247" s="1">
        <f t="shared" si="23"/>
        <v>0.95146002394786244</v>
      </c>
    </row>
    <row r="248" spans="1:10">
      <c r="A248" s="34">
        <v>35247</v>
      </c>
      <c r="B248" s="32">
        <f>IPCA!B584</f>
        <v>1</v>
      </c>
      <c r="C248" s="40">
        <f>GEOMEAN(IPCA!D573:D584)</f>
        <v>1259.8537121071704</v>
      </c>
      <c r="D248" s="40">
        <f>GEOMEAN(CPI!B573:B584)</f>
        <v>154.86818266461407</v>
      </c>
      <c r="E248" s="3">
        <f t="shared" si="18"/>
        <v>51.011652930520427</v>
      </c>
      <c r="F248" s="3">
        <f t="shared" si="19"/>
        <v>79.313850814651232</v>
      </c>
      <c r="G248" s="1">
        <f t="shared" si="25"/>
        <v>0.64316197494596128</v>
      </c>
      <c r="H248" s="1">
        <f t="shared" si="21"/>
        <v>1.0106122514586504</v>
      </c>
      <c r="I248" s="1">
        <f t="shared" si="22"/>
        <v>0.91667769548934475</v>
      </c>
      <c r="J248" s="1">
        <f t="shared" si="23"/>
        <v>0.96002019894729229</v>
      </c>
    </row>
    <row r="249" spans="1:10">
      <c r="A249" s="34">
        <v>35278</v>
      </c>
      <c r="B249" s="32">
        <f>IPCA!B585</f>
        <v>1</v>
      </c>
      <c r="C249" s="40">
        <f>GEOMEAN(IPCA!D574:D585)</f>
        <v>1273.8829364854182</v>
      </c>
      <c r="D249" s="40">
        <f>GEOMEAN(CPI!B574:B585)</f>
        <v>155.23475902042347</v>
      </c>
      <c r="E249" s="3">
        <f t="shared" si="18"/>
        <v>51.580504861029432</v>
      </c>
      <c r="F249" s="3">
        <f t="shared" si="19"/>
        <v>79.513582296411101</v>
      </c>
      <c r="G249" s="1">
        <f t="shared" si="25"/>
        <v>0.64870055368336177</v>
      </c>
      <c r="H249" s="1">
        <f t="shared" si="21"/>
        <v>1.0193151221906394</v>
      </c>
      <c r="I249" s="1">
        <f t="shared" si="22"/>
        <v>0.92457165034218436</v>
      </c>
      <c r="J249" s="1">
        <f t="shared" si="23"/>
        <v>0.9682873970536654</v>
      </c>
    </row>
    <row r="250" spans="1:10">
      <c r="A250" s="34">
        <v>35309</v>
      </c>
      <c r="B250" s="32">
        <f>IPCA!B586</f>
        <v>1</v>
      </c>
      <c r="C250" s="40">
        <f>GEOMEAN(IPCA!D575:D586)</f>
        <v>1287.1722873720971</v>
      </c>
      <c r="D250" s="40">
        <f>GEOMEAN(CPI!B575:B586)</f>
        <v>155.61793854201912</v>
      </c>
      <c r="E250" s="3">
        <f t="shared" si="18"/>
        <v>52.10529384066205</v>
      </c>
      <c r="F250" s="3">
        <f t="shared" si="19"/>
        <v>79.702102176978784</v>
      </c>
      <c r="G250" s="1">
        <f t="shared" si="25"/>
        <v>0.65375055886182365</v>
      </c>
      <c r="H250" s="1">
        <f t="shared" si="21"/>
        <v>1.0272502882951218</v>
      </c>
      <c r="I250" s="1">
        <f t="shared" si="22"/>
        <v>0.93176925730517479</v>
      </c>
      <c r="J250" s="1">
        <f t="shared" si="23"/>
        <v>0.97582532243633302</v>
      </c>
    </row>
    <row r="251" spans="1:10">
      <c r="A251" s="34">
        <v>35339</v>
      </c>
      <c r="B251" s="32">
        <f>IPCA!B587</f>
        <v>1</v>
      </c>
      <c r="C251" s="40">
        <f>GEOMEAN(IPCA!D576:D587)</f>
        <v>1299.4080653674901</v>
      </c>
      <c r="D251" s="40">
        <f>GEOMEAN(CPI!B576:B587)</f>
        <v>156.00083103575739</v>
      </c>
      <c r="E251" s="3">
        <f t="shared" si="18"/>
        <v>52.562690053255118</v>
      </c>
      <c r="F251" s="3">
        <f t="shared" si="19"/>
        <v>79.888516728862783</v>
      </c>
      <c r="G251" s="1">
        <f t="shared" si="25"/>
        <v>0.65795050659971555</v>
      </c>
      <c r="H251" s="1">
        <f t="shared" si="21"/>
        <v>1.0338497434941891</v>
      </c>
      <c r="I251" s="1">
        <f t="shared" si="22"/>
        <v>0.93775530524258577</v>
      </c>
      <c r="J251" s="1">
        <f t="shared" si="23"/>
        <v>0.98209440366309231</v>
      </c>
    </row>
    <row r="252" spans="1:10">
      <c r="A252" s="34">
        <v>35370</v>
      </c>
      <c r="B252" s="32">
        <f>IPCA!B588</f>
        <v>1</v>
      </c>
      <c r="C252" s="40">
        <f>GEOMEAN(IPCA!D577:D588)</f>
        <v>1310.5147869224352</v>
      </c>
      <c r="D252" s="40">
        <f>GEOMEAN(CPI!B577:B588)</f>
        <v>156.41782493059398</v>
      </c>
      <c r="E252" s="3">
        <f t="shared" si="18"/>
        <v>52.95851956519968</v>
      </c>
      <c r="F252" s="3">
        <f t="shared" si="19"/>
        <v>80.10831637647884</v>
      </c>
      <c r="G252" s="1">
        <f t="shared" si="25"/>
        <v>0.6610864135043687</v>
      </c>
      <c r="H252" s="1">
        <f t="shared" si="21"/>
        <v>1.0387772517436353</v>
      </c>
      <c r="I252" s="1">
        <f t="shared" si="22"/>
        <v>0.94222481063408237</v>
      </c>
      <c r="J252" s="1">
        <f t="shared" si="23"/>
        <v>0.98677523693334024</v>
      </c>
    </row>
    <row r="253" spans="1:10">
      <c r="A253" s="34">
        <v>35400</v>
      </c>
      <c r="B253" s="32">
        <f>IPCA!B589</f>
        <v>1</v>
      </c>
      <c r="C253" s="40">
        <f>GEOMEAN(IPCA!D578:D589)</f>
        <v>1320.5288584446914</v>
      </c>
      <c r="D253" s="40">
        <f>GEOMEAN(CPI!B578:B589)</f>
        <v>156.84444535588827</v>
      </c>
      <c r="E253" s="3">
        <f t="shared" si="18"/>
        <v>53.308832682396677</v>
      </c>
      <c r="F253" s="3">
        <f t="shared" si="19"/>
        <v>80.319563414515585</v>
      </c>
      <c r="G253" s="1">
        <f t="shared" si="25"/>
        <v>0.66370919382714855</v>
      </c>
      <c r="H253" s="1">
        <f t="shared" si="21"/>
        <v>1.0428984747486312</v>
      </c>
      <c r="I253" s="1">
        <f t="shared" si="22"/>
        <v>0.94596297351639913</v>
      </c>
      <c r="J253" s="1">
        <f t="shared" si="23"/>
        <v>0.99069014823928558</v>
      </c>
    </row>
    <row r="254" spans="1:10">
      <c r="A254" s="34">
        <v>35431</v>
      </c>
      <c r="B254" s="32">
        <f>IPCA!B590</f>
        <v>1</v>
      </c>
      <c r="C254" s="40">
        <f>GEOMEAN(IPCA!D579:D590)</f>
        <v>1330.4447926529135</v>
      </c>
      <c r="D254" s="40">
        <f>GEOMEAN(CPI!B579:B590)</f>
        <v>157.23686747523959</v>
      </c>
      <c r="E254" s="3">
        <f t="shared" si="18"/>
        <v>53.752895824743455</v>
      </c>
      <c r="F254" s="3">
        <f t="shared" si="19"/>
        <v>80.487403298400253</v>
      </c>
      <c r="G254" s="1">
        <f t="shared" si="25"/>
        <v>0.66784234081274974</v>
      </c>
      <c r="H254" s="1">
        <f t="shared" si="21"/>
        <v>1.0493929646958626</v>
      </c>
      <c r="I254" s="1">
        <f t="shared" si="22"/>
        <v>0.95185381252969448</v>
      </c>
      <c r="J254" s="1">
        <f t="shared" si="23"/>
        <v>0.99685951885813884</v>
      </c>
    </row>
    <row r="255" spans="1:10">
      <c r="A255" s="34">
        <v>35462</v>
      </c>
      <c r="B255" s="32">
        <f>IPCA!B591</f>
        <v>1</v>
      </c>
      <c r="C255" s="40">
        <f>GEOMEAN(IPCA!D580:D591)</f>
        <v>1339.8478132409475</v>
      </c>
      <c r="D255" s="40">
        <f>GEOMEAN(CPI!B580:B591)</f>
        <v>157.62901879567033</v>
      </c>
      <c r="E255" s="3">
        <f t="shared" si="18"/>
        <v>54.171737610906149</v>
      </c>
      <c r="F255" s="3">
        <f t="shared" si="19"/>
        <v>80.686471019143411</v>
      </c>
      <c r="G255" s="1">
        <f t="shared" si="25"/>
        <v>0.67138563536944795</v>
      </c>
      <c r="H255" s="1">
        <f t="shared" si="21"/>
        <v>1.0549606086627292</v>
      </c>
      <c r="I255" s="1">
        <f t="shared" si="22"/>
        <v>0.95690395419726881</v>
      </c>
      <c r="J255" s="1">
        <f t="shared" si="23"/>
        <v>1.0021484421430331</v>
      </c>
    </row>
    <row r="256" spans="1:10">
      <c r="A256" s="34">
        <v>35490</v>
      </c>
      <c r="B256" s="32">
        <f>IPCA!B592</f>
        <v>1</v>
      </c>
      <c r="C256" s="40">
        <f>GEOMEAN(IPCA!D581:D592)</f>
        <v>1349.4963374853276</v>
      </c>
      <c r="D256" s="40">
        <f>GEOMEAN(CPI!B581:B592)</f>
        <v>157.98727912537751</v>
      </c>
      <c r="E256" s="3">
        <f t="shared" si="18"/>
        <v>54.59224897828804</v>
      </c>
      <c r="F256" s="3">
        <f t="shared" si="19"/>
        <v>80.883767925812307</v>
      </c>
      <c r="G256" s="1">
        <f t="shared" si="25"/>
        <v>0.67494690687952119</v>
      </c>
      <c r="H256" s="1">
        <f t="shared" si="21"/>
        <v>1.0605565001473791</v>
      </c>
      <c r="I256" s="1">
        <f t="shared" si="22"/>
        <v>0.96197971782763603</v>
      </c>
      <c r="J256" s="1">
        <f t="shared" si="23"/>
        <v>1.0074641988525199</v>
      </c>
    </row>
    <row r="257" spans="1:10">
      <c r="A257" s="34">
        <v>35521</v>
      </c>
      <c r="B257" s="32">
        <f>IPCA!B593</f>
        <v>1</v>
      </c>
      <c r="C257" s="40">
        <f>GEOMEAN(IPCA!D582:D593)</f>
        <v>1358.7882199779726</v>
      </c>
      <c r="D257" s="40">
        <f>GEOMEAN(CPI!B582:B593)</f>
        <v>158.31208943179013</v>
      </c>
      <c r="E257" s="3">
        <f t="shared" si="18"/>
        <v>54.995351439138858</v>
      </c>
      <c r="F257" s="3">
        <f t="shared" si="19"/>
        <v>81.050474803097828</v>
      </c>
      <c r="G257" s="1">
        <f t="shared" si="25"/>
        <v>0.67853213164689419</v>
      </c>
      <c r="H257" s="1">
        <f t="shared" si="21"/>
        <v>1.066190029826189</v>
      </c>
      <c r="I257" s="1">
        <f t="shared" si="22"/>
        <v>0.96708962125101994</v>
      </c>
      <c r="J257" s="1">
        <f t="shared" si="23"/>
        <v>1.0128157095582537</v>
      </c>
    </row>
    <row r="258" spans="1:10">
      <c r="A258" s="34">
        <v>35551</v>
      </c>
      <c r="B258" s="32">
        <f>IPCA!B594</f>
        <v>1</v>
      </c>
      <c r="C258" s="40">
        <f>GEOMEAN(IPCA!D583:D594)</f>
        <v>1367.2283353055207</v>
      </c>
      <c r="D258" s="40">
        <f>GEOMEAN(CPI!B583:B594)</f>
        <v>158.60396687742053</v>
      </c>
      <c r="E258" s="3">
        <f t="shared" ref="E258:E321" si="26">E270/(C270/C258)</f>
        <v>55.35033065708334</v>
      </c>
      <c r="F258" s="3">
        <f t="shared" ref="F258:F321" si="27">F270/(D270/D258)</f>
        <v>81.196453444112549</v>
      </c>
      <c r="G258" s="1">
        <f t="shared" si="25"/>
        <v>0.68168409221445769</v>
      </c>
      <c r="H258" s="1">
        <f t="shared" ref="H258:H321" si="28">$H$361*(G258/$G$361)*B258</f>
        <v>1.0711427634917046</v>
      </c>
      <c r="I258" s="1">
        <f t="shared" ref="I258:I321" si="29">$I$433*(G258/$G$433)*B258</f>
        <v>0.97158200740240908</v>
      </c>
      <c r="J258" s="1">
        <f t="shared" si="23"/>
        <v>1.0175205054401941</v>
      </c>
    </row>
    <row r="259" spans="1:10">
      <c r="A259" s="34">
        <v>35582</v>
      </c>
      <c r="B259" s="32">
        <f>IPCA!B595</f>
        <v>1</v>
      </c>
      <c r="C259" s="40">
        <f>GEOMEAN(IPCA!D584:D595)</f>
        <v>1374.9823602077513</v>
      </c>
      <c r="D259" s="40">
        <f>GEOMEAN(CPI!B584:B595)</f>
        <v>158.90446086822644</v>
      </c>
      <c r="E259" s="3">
        <f t="shared" si="26"/>
        <v>55.671128004124824</v>
      </c>
      <c r="F259" s="3">
        <f t="shared" si="27"/>
        <v>81.365772651649607</v>
      </c>
      <c r="G259" s="1">
        <f t="shared" si="25"/>
        <v>0.68420818963360697</v>
      </c>
      <c r="H259" s="1">
        <f t="shared" si="28"/>
        <v>1.0751089242335328</v>
      </c>
      <c r="I259" s="1">
        <f t="shared" si="29"/>
        <v>0.97517952077463665</v>
      </c>
      <c r="J259" s="1">
        <f t="shared" ref="J259:J322" si="30">$J$505*(G259/$G$505)*B259</f>
        <v>1.0212881170231047</v>
      </c>
    </row>
    <row r="260" spans="1:10">
      <c r="A260" s="34">
        <v>35612</v>
      </c>
      <c r="B260" s="32">
        <f>IPCA!B596</f>
        <v>1</v>
      </c>
      <c r="C260" s="40">
        <f>GEOMEAN(IPCA!D585:D596)</f>
        <v>1381.7615344199419</v>
      </c>
      <c r="D260" s="40">
        <f>GEOMEAN(CPI!B585:B596)</f>
        <v>159.19669153011952</v>
      </c>
      <c r="E260" s="3">
        <f t="shared" si="26"/>
        <v>55.947717698654117</v>
      </c>
      <c r="F260" s="3">
        <f t="shared" si="27"/>
        <v>81.530643835023113</v>
      </c>
      <c r="G260" s="1">
        <f t="shared" si="25"/>
        <v>0.68621704756636126</v>
      </c>
      <c r="H260" s="1">
        <f t="shared" si="28"/>
        <v>1.0782654796851388</v>
      </c>
      <c r="I260" s="1">
        <f t="shared" si="29"/>
        <v>0.97804268018408014</v>
      </c>
      <c r="J260" s="1">
        <f t="shared" si="30"/>
        <v>1.0242866528000707</v>
      </c>
    </row>
    <row r="261" spans="1:10">
      <c r="A261" s="34">
        <v>35643</v>
      </c>
      <c r="B261" s="32">
        <f>IPCA!B597</f>
        <v>1</v>
      </c>
      <c r="C261" s="40">
        <f>GEOMEAN(IPCA!D586:D597)</f>
        <v>1388.0432888292601</v>
      </c>
      <c r="D261" s="40">
        <f>GEOMEAN(CPI!B586:B597)</f>
        <v>159.48890684393447</v>
      </c>
      <c r="E261" s="3">
        <f t="shared" si="26"/>
        <v>56.202945777974527</v>
      </c>
      <c r="F261" s="3">
        <f t="shared" si="27"/>
        <v>81.69262090348839</v>
      </c>
      <c r="G261" s="1">
        <f t="shared" si="25"/>
        <v>0.68798069099010362</v>
      </c>
      <c r="H261" s="1">
        <f t="shared" si="28"/>
        <v>1.0810367250644826</v>
      </c>
      <c r="I261" s="1">
        <f t="shared" si="29"/>
        <v>0.98055634338607034</v>
      </c>
      <c r="J261" s="1">
        <f t="shared" si="30"/>
        <v>1.0269191674332243</v>
      </c>
    </row>
    <row r="262" spans="1:10">
      <c r="A262" s="34">
        <v>35674</v>
      </c>
      <c r="B262" s="32">
        <f>IPCA!B598</f>
        <v>1</v>
      </c>
      <c r="C262" s="40">
        <f>GEOMEAN(IPCA!D587:D598)</f>
        <v>1394.2488611058204</v>
      </c>
      <c r="D262" s="40">
        <f>GEOMEAN(CPI!B587:B598)</f>
        <v>159.77248300550156</v>
      </c>
      <c r="E262" s="3">
        <f t="shared" si="26"/>
        <v>56.439800101076983</v>
      </c>
      <c r="F262" s="3">
        <f t="shared" si="27"/>
        <v>81.829915528251718</v>
      </c>
      <c r="G262" s="1">
        <f t="shared" si="25"/>
        <v>0.68972086475625394</v>
      </c>
      <c r="H262" s="1">
        <f t="shared" si="28"/>
        <v>1.0837710921387893</v>
      </c>
      <c r="I262" s="1">
        <f t="shared" si="29"/>
        <v>0.98303655605386653</v>
      </c>
      <c r="J262" s="1">
        <f t="shared" si="30"/>
        <v>1.029516649918601</v>
      </c>
    </row>
    <row r="263" spans="1:10">
      <c r="A263" s="34">
        <v>35704</v>
      </c>
      <c r="B263" s="32">
        <f>IPCA!B599</f>
        <v>1</v>
      </c>
      <c r="C263" s="40">
        <f>GEOMEAN(IPCA!D588:D599)</f>
        <v>1400.4001391909035</v>
      </c>
      <c r="D263" s="40">
        <f>GEOMEAN(CPI!B588:B599)</f>
        <v>160.04742383901055</v>
      </c>
      <c r="E263" s="3">
        <f t="shared" si="26"/>
        <v>56.647946421672572</v>
      </c>
      <c r="F263" s="3">
        <f t="shared" si="27"/>
        <v>81.96078964376467</v>
      </c>
      <c r="G263" s="1">
        <f t="shared" si="25"/>
        <v>0.69115910995840657</v>
      </c>
      <c r="H263" s="1">
        <f t="shared" si="28"/>
        <v>1.086031033302163</v>
      </c>
      <c r="I263" s="1">
        <f t="shared" si="29"/>
        <v>0.98508643982936273</v>
      </c>
      <c r="J263" s="1">
        <f t="shared" si="30"/>
        <v>1.0316634566312051</v>
      </c>
    </row>
    <row r="264" spans="1:10">
      <c r="A264" s="34">
        <v>35735</v>
      </c>
      <c r="B264" s="32">
        <f>IPCA!B600</f>
        <v>1</v>
      </c>
      <c r="C264" s="40">
        <f>GEOMEAN(IPCA!D589:D600)</f>
        <v>1406.4026792170869</v>
      </c>
      <c r="D264" s="40">
        <f>GEOMEAN(CPI!B589:B600)</f>
        <v>160.28927577842512</v>
      </c>
      <c r="E264" s="3">
        <f t="shared" si="26"/>
        <v>56.833394439429256</v>
      </c>
      <c r="F264" s="3">
        <f t="shared" si="27"/>
        <v>82.091053379065698</v>
      </c>
      <c r="G264" s="1">
        <f t="shared" si="25"/>
        <v>0.69232141749958975</v>
      </c>
      <c r="H264" s="1">
        <f t="shared" si="28"/>
        <v>1.0878573885390086</v>
      </c>
      <c r="I264" s="1">
        <f t="shared" si="29"/>
        <v>0.98674303869528801</v>
      </c>
      <c r="J264" s="1">
        <f t="shared" si="30"/>
        <v>1.0333983830733635</v>
      </c>
    </row>
    <row r="265" spans="1:10">
      <c r="A265" s="34">
        <v>35765</v>
      </c>
      <c r="B265" s="32">
        <f>IPCA!B601</f>
        <v>1</v>
      </c>
      <c r="C265" s="40">
        <f>GEOMEAN(IPCA!D590:D601)</f>
        <v>1412.3836947714688</v>
      </c>
      <c r="D265" s="40">
        <f>GEOMEAN(CPI!B590:B601)</f>
        <v>160.51491705856557</v>
      </c>
      <c r="E265" s="3">
        <f t="shared" si="26"/>
        <v>57.016948616023726</v>
      </c>
      <c r="F265" s="3">
        <f t="shared" si="27"/>
        <v>82.199200809486342</v>
      </c>
      <c r="G265" s="1">
        <f t="shared" si="25"/>
        <v>0.69364358843551654</v>
      </c>
      <c r="H265" s="1">
        <f t="shared" si="28"/>
        <v>1.0899349400710041</v>
      </c>
      <c r="I265" s="1">
        <f t="shared" si="29"/>
        <v>0.98862748562125902</v>
      </c>
      <c r="J265" s="1">
        <f t="shared" si="30"/>
        <v>1.0353719307244935</v>
      </c>
    </row>
    <row r="266" spans="1:10">
      <c r="A266" s="34">
        <v>35796</v>
      </c>
      <c r="B266" s="32">
        <f>IPCA!B602</f>
        <v>1</v>
      </c>
      <c r="C266" s="40">
        <f>GEOMEAN(IPCA!D591:D602)</f>
        <v>1417.8392117209448</v>
      </c>
      <c r="D266" s="40">
        <f>GEOMEAN(CPI!B591:B602)</f>
        <v>160.72360442451244</v>
      </c>
      <c r="E266" s="3">
        <f t="shared" si="26"/>
        <v>57.283822571775637</v>
      </c>
      <c r="F266" s="3">
        <f t="shared" si="27"/>
        <v>82.272216284933137</v>
      </c>
      <c r="G266" s="1">
        <f t="shared" si="25"/>
        <v>0.69627178114887212</v>
      </c>
      <c r="H266" s="1">
        <f t="shared" si="28"/>
        <v>1.0940646676649506</v>
      </c>
      <c r="I266" s="1">
        <f t="shared" si="29"/>
        <v>0.99237336260657527</v>
      </c>
      <c r="J266" s="1">
        <f t="shared" si="30"/>
        <v>1.0392949208729074</v>
      </c>
    </row>
    <row r="267" spans="1:10">
      <c r="A267" s="34">
        <v>35827</v>
      </c>
      <c r="B267" s="32">
        <f>IPCA!B603</f>
        <v>1</v>
      </c>
      <c r="C267" s="40">
        <f>GEOMEAN(IPCA!D592:D603)</f>
        <v>1423.268678767196</v>
      </c>
      <c r="D267" s="40">
        <f>GEOMEAN(CPI!B592:B603)</f>
        <v>160.91535718364148</v>
      </c>
      <c r="E267" s="3">
        <f t="shared" si="26"/>
        <v>57.544548458454209</v>
      </c>
      <c r="F267" s="3">
        <f t="shared" si="27"/>
        <v>82.36866792124971</v>
      </c>
      <c r="G267" s="1">
        <f t="shared" si="25"/>
        <v>0.69862181713890137</v>
      </c>
      <c r="H267" s="1">
        <f t="shared" si="28"/>
        <v>1.0977573224788362</v>
      </c>
      <c r="I267" s="1">
        <f t="shared" si="29"/>
        <v>0.99572279192543078</v>
      </c>
      <c r="J267" s="1">
        <f t="shared" si="30"/>
        <v>1.0428027184520021</v>
      </c>
    </row>
    <row r="268" spans="1:10">
      <c r="A268" s="34">
        <v>35855</v>
      </c>
      <c r="B268" s="32">
        <f>IPCA!B604</f>
        <v>1</v>
      </c>
      <c r="C268" s="40">
        <f>GEOMEAN(IPCA!D593:D604)</f>
        <v>1428.5170283337452</v>
      </c>
      <c r="D268" s="40">
        <f>GEOMEAN(CPI!B593:B604)</f>
        <v>161.09858747840573</v>
      </c>
      <c r="E268" s="3">
        <f t="shared" si="26"/>
        <v>57.788935852793948</v>
      </c>
      <c r="F268" s="3">
        <f t="shared" si="27"/>
        <v>82.476645176215897</v>
      </c>
      <c r="G268" s="1">
        <f t="shared" si="25"/>
        <v>0.70067030162689936</v>
      </c>
      <c r="H268" s="1">
        <f t="shared" si="28"/>
        <v>1.1009761438661976</v>
      </c>
      <c r="I268" s="1">
        <f t="shared" si="29"/>
        <v>0.99864242976605633</v>
      </c>
      <c r="J268" s="1">
        <f t="shared" si="30"/>
        <v>1.0458604030824927</v>
      </c>
    </row>
    <row r="269" spans="1:10">
      <c r="A269" s="34">
        <v>35886</v>
      </c>
      <c r="B269" s="32">
        <f>IPCA!B605</f>
        <v>1</v>
      </c>
      <c r="C269" s="40">
        <f>GEOMEAN(IPCA!D594:D605)</f>
        <v>1433.0241888119865</v>
      </c>
      <c r="D269" s="40">
        <f>GEOMEAN(CPI!B594:B605)</f>
        <v>161.29007244555828</v>
      </c>
      <c r="E269" s="3">
        <f t="shared" si="26"/>
        <v>57.999964766974252</v>
      </c>
      <c r="F269" s="3">
        <f t="shared" si="27"/>
        <v>82.575102126808716</v>
      </c>
      <c r="G269" s="1">
        <f t="shared" si="25"/>
        <v>0.70239046968304097</v>
      </c>
      <c r="H269" s="1">
        <f t="shared" si="28"/>
        <v>1.1036790756000747</v>
      </c>
      <c r="I269" s="1">
        <f t="shared" si="29"/>
        <v>1.0010941289506836</v>
      </c>
      <c r="J269" s="1">
        <f t="shared" si="30"/>
        <v>1.0484280239055654</v>
      </c>
    </row>
    <row r="270" spans="1:10">
      <c r="A270" s="34">
        <v>35916</v>
      </c>
      <c r="B270" s="32">
        <f>IPCA!B606</f>
        <v>1</v>
      </c>
      <c r="C270" s="40">
        <f>GEOMEAN(IPCA!D595:D606)</f>
        <v>1437.6532573323004</v>
      </c>
      <c r="D270" s="40">
        <f>GEOMEAN(CPI!B595:B606)</f>
        <v>161.51501151324695</v>
      </c>
      <c r="E270" s="3">
        <f t="shared" si="26"/>
        <v>58.201385320027057</v>
      </c>
      <c r="F270" s="3">
        <f t="shared" si="27"/>
        <v>82.686747192120066</v>
      </c>
      <c r="G270" s="1">
        <f t="shared" si="25"/>
        <v>0.70387803724819364</v>
      </c>
      <c r="H270" s="1">
        <f t="shared" si="28"/>
        <v>1.1060165179004255</v>
      </c>
      <c r="I270" s="1">
        <f t="shared" si="29"/>
        <v>1.0032143102745614</v>
      </c>
      <c r="J270" s="1">
        <f t="shared" si="30"/>
        <v>1.0506484519866339</v>
      </c>
    </row>
    <row r="271" spans="1:10">
      <c r="A271" s="34">
        <v>35947</v>
      </c>
      <c r="B271" s="32">
        <f>IPCA!B607</f>
        <v>1</v>
      </c>
      <c r="C271" s="40">
        <f>GEOMEAN(IPCA!D596:D607)</f>
        <v>1441.673978853564</v>
      </c>
      <c r="D271" s="40">
        <f>GEOMEAN(CPI!B596:B607)</f>
        <v>161.73998538750752</v>
      </c>
      <c r="E271" s="3">
        <f t="shared" si="26"/>
        <v>58.371379109798887</v>
      </c>
      <c r="F271" s="3">
        <f t="shared" si="27"/>
        <v>82.817680559856953</v>
      </c>
      <c r="G271" s="1">
        <f t="shared" si="25"/>
        <v>0.70481784463416164</v>
      </c>
      <c r="H271" s="1">
        <f t="shared" si="28"/>
        <v>1.1074932545472871</v>
      </c>
      <c r="I271" s="1">
        <f t="shared" si="29"/>
        <v>1.0045537869574692</v>
      </c>
      <c r="J271" s="1">
        <f t="shared" si="30"/>
        <v>1.0520512620232891</v>
      </c>
    </row>
    <row r="272" spans="1:10">
      <c r="A272" s="34">
        <v>35977</v>
      </c>
      <c r="B272" s="32">
        <f>IPCA!B608</f>
        <v>1</v>
      </c>
      <c r="C272" s="40">
        <f>GEOMEAN(IPCA!D597:D608)</f>
        <v>1445.2967945521441</v>
      </c>
      <c r="D272" s="40">
        <f>GEOMEAN(CPI!B597:B608)</f>
        <v>161.96499403069237</v>
      </c>
      <c r="E272" s="3">
        <f t="shared" si="26"/>
        <v>58.520269263623852</v>
      </c>
      <c r="F272" s="3">
        <f t="shared" si="27"/>
        <v>82.948396195530606</v>
      </c>
      <c r="G272" s="1">
        <f t="shared" si="25"/>
        <v>0.70550211875919333</v>
      </c>
      <c r="H272" s="1">
        <f t="shared" si="28"/>
        <v>1.1085684670770255</v>
      </c>
      <c r="I272" s="1">
        <f t="shared" si="29"/>
        <v>1.005529060453807</v>
      </c>
      <c r="J272" s="1">
        <f t="shared" si="30"/>
        <v>1.053072648559243</v>
      </c>
    </row>
    <row r="273" spans="1:10">
      <c r="A273" s="34">
        <v>36008</v>
      </c>
      <c r="B273" s="32">
        <f>IPCA!B609</f>
        <v>1</v>
      </c>
      <c r="C273" s="40">
        <f>GEOMEAN(IPCA!D598:D609)</f>
        <v>1448.3355940157076</v>
      </c>
      <c r="D273" s="40">
        <f>GEOMEAN(CPI!B598:B609)</f>
        <v>162.18162963755219</v>
      </c>
      <c r="E273" s="3">
        <f t="shared" si="26"/>
        <v>58.64422782335015</v>
      </c>
      <c r="F273" s="3">
        <f t="shared" si="27"/>
        <v>83.071874086234502</v>
      </c>
      <c r="G273" s="1">
        <f t="shared" si="25"/>
        <v>0.70594564608562071</v>
      </c>
      <c r="H273" s="1">
        <f t="shared" si="28"/>
        <v>1.1092653897301128</v>
      </c>
      <c r="I273" s="1">
        <f t="shared" si="29"/>
        <v>1.0061612054239915</v>
      </c>
      <c r="J273" s="1">
        <f t="shared" si="30"/>
        <v>1.0537346827104241</v>
      </c>
    </row>
    <row r="274" spans="1:10">
      <c r="A274" s="34">
        <v>36039</v>
      </c>
      <c r="B274" s="32">
        <f>IPCA!B610</f>
        <v>1</v>
      </c>
      <c r="C274" s="40">
        <f>GEOMEAN(IPCA!D599:D610)</f>
        <v>1451.0419694755838</v>
      </c>
      <c r="D274" s="40">
        <f>GEOMEAN(CPI!B599:B610)</f>
        <v>162.38148738583575</v>
      </c>
      <c r="E274" s="3">
        <f t="shared" si="26"/>
        <v>58.738809820881201</v>
      </c>
      <c r="F274" s="3">
        <f t="shared" si="27"/>
        <v>83.166156938784439</v>
      </c>
      <c r="G274" s="1">
        <f t="shared" si="25"/>
        <v>0.70628260320020186</v>
      </c>
      <c r="H274" s="1">
        <f t="shared" si="28"/>
        <v>1.1097948566474325</v>
      </c>
      <c r="I274" s="1">
        <f t="shared" si="29"/>
        <v>1.0066414593620434</v>
      </c>
      <c r="J274" s="1">
        <f t="shared" si="30"/>
        <v>1.054237644093059</v>
      </c>
    </row>
    <row r="275" spans="1:10">
      <c r="A275" s="34">
        <v>36069</v>
      </c>
      <c r="B275" s="32">
        <f>IPCA!B611</f>
        <v>1</v>
      </c>
      <c r="C275" s="40">
        <f>GEOMEAN(IPCA!D600:D611)</f>
        <v>1453.4994281213205</v>
      </c>
      <c r="D275" s="40">
        <f>GEOMEAN(CPI!B600:B611)</f>
        <v>162.58109944444266</v>
      </c>
      <c r="E275" s="3">
        <f t="shared" si="26"/>
        <v>58.79587942323387</v>
      </c>
      <c r="F275" s="3">
        <f t="shared" si="27"/>
        <v>83.258292898370271</v>
      </c>
      <c r="G275" s="1">
        <f t="shared" si="25"/>
        <v>0.70618646355148562</v>
      </c>
      <c r="H275" s="1">
        <f t="shared" si="28"/>
        <v>1.1096437906475314</v>
      </c>
      <c r="I275" s="1">
        <f t="shared" si="29"/>
        <v>1.0065044346698766</v>
      </c>
      <c r="J275" s="1">
        <f t="shared" si="30"/>
        <v>1.0540941405771755</v>
      </c>
    </row>
    <row r="276" spans="1:10">
      <c r="A276" s="34">
        <v>36100</v>
      </c>
      <c r="B276" s="32">
        <f>IPCA!B612</f>
        <v>1</v>
      </c>
      <c r="C276" s="40">
        <f>GEOMEAN(IPCA!D601:D612)</f>
        <v>1455.6093450413205</v>
      </c>
      <c r="D276" s="40">
        <f>GEOMEAN(CPI!B601:B612)</f>
        <v>162.78935392922904</v>
      </c>
      <c r="E276" s="3">
        <f t="shared" si="26"/>
        <v>58.821858973210325</v>
      </c>
      <c r="F276" s="3">
        <f t="shared" si="27"/>
        <v>83.371451259290595</v>
      </c>
      <c r="G276" s="1">
        <f t="shared" si="25"/>
        <v>0.70553958321141064</v>
      </c>
      <c r="H276" s="1">
        <f t="shared" si="28"/>
        <v>1.1086273356604925</v>
      </c>
      <c r="I276" s="1">
        <f t="shared" si="29"/>
        <v>1.0055824573103673</v>
      </c>
      <c r="J276" s="1">
        <f t="shared" si="30"/>
        <v>1.0531285701346349</v>
      </c>
    </row>
    <row r="277" spans="1:10">
      <c r="A277" s="34">
        <v>36130</v>
      </c>
      <c r="B277" s="32">
        <f>IPCA!B613</f>
        <v>1</v>
      </c>
      <c r="C277" s="40">
        <f>GEOMEAN(IPCA!D602:D613)</f>
        <v>1457.6017780176046</v>
      </c>
      <c r="D277" s="40">
        <f>GEOMEAN(CPI!B602:B613)</f>
        <v>163.00642212871722</v>
      </c>
      <c r="E277" s="3">
        <f t="shared" si="26"/>
        <v>58.842371224982102</v>
      </c>
      <c r="F277" s="3">
        <f t="shared" si="27"/>
        <v>83.475092977841783</v>
      </c>
      <c r="G277" s="1">
        <f t="shared" si="25"/>
        <v>0.70490932236040316</v>
      </c>
      <c r="H277" s="1">
        <f t="shared" si="28"/>
        <v>1.1076369951825804</v>
      </c>
      <c r="I277" s="1">
        <f t="shared" si="29"/>
        <v>1.0046841671642388</v>
      </c>
      <c r="J277" s="1">
        <f t="shared" si="30"/>
        <v>1.052187806888139</v>
      </c>
    </row>
    <row r="278" spans="1:10">
      <c r="A278" s="34">
        <v>36161</v>
      </c>
      <c r="B278" s="32">
        <f>IPCA!B614</f>
        <v>1</v>
      </c>
      <c r="C278" s="40">
        <f>GEOMEAN(IPCA!D603:D614)</f>
        <v>1459.5854683423365</v>
      </c>
      <c r="D278" s="40">
        <f>GEOMEAN(CPI!B603:B614)</f>
        <v>163.2316606572073</v>
      </c>
      <c r="E278" s="3">
        <f t="shared" si="26"/>
        <v>58.970463156664664</v>
      </c>
      <c r="F278" s="3">
        <f t="shared" si="27"/>
        <v>83.556055989560718</v>
      </c>
      <c r="G278" s="1">
        <f t="shared" si="25"/>
        <v>0.70575929486226929</v>
      </c>
      <c r="H278" s="1">
        <f t="shared" si="28"/>
        <v>1.1089725726222466</v>
      </c>
      <c r="I278" s="1">
        <f t="shared" si="29"/>
        <v>1.0058956051294656</v>
      </c>
      <c r="J278" s="1">
        <f t="shared" si="30"/>
        <v>1.0534565242596998</v>
      </c>
    </row>
    <row r="279" spans="1:10">
      <c r="A279" s="34">
        <v>36192</v>
      </c>
      <c r="B279" s="32">
        <f>IPCA!B615</f>
        <v>1</v>
      </c>
      <c r="C279" s="40">
        <f>GEOMEAN(IPCA!D604:D615)</f>
        <v>1462.2850040143942</v>
      </c>
      <c r="D279" s="40">
        <f>GEOMEAN(CPI!B604:B615)</f>
        <v>163.44851786330111</v>
      </c>
      <c r="E279" s="3">
        <f t="shared" si="26"/>
        <v>59.12202771613233</v>
      </c>
      <c r="F279" s="3">
        <f t="shared" si="27"/>
        <v>83.665331424758136</v>
      </c>
      <c r="G279" s="1">
        <f t="shared" si="25"/>
        <v>0.7066490589271367</v>
      </c>
      <c r="H279" s="1">
        <f t="shared" si="28"/>
        <v>1.1103706752773952</v>
      </c>
      <c r="I279" s="1">
        <f t="shared" si="29"/>
        <v>1.007163756706027</v>
      </c>
      <c r="J279" s="1">
        <f t="shared" si="30"/>
        <v>1.0547846367847631</v>
      </c>
    </row>
    <row r="280" spans="1:10">
      <c r="A280" s="34">
        <v>36220</v>
      </c>
      <c r="B280" s="32">
        <f>IPCA!B616</f>
        <v>1</v>
      </c>
      <c r="C280" s="40">
        <f>GEOMEAN(IPCA!D605:D616)</f>
        <v>1465.9112151875502</v>
      </c>
      <c r="D280" s="40">
        <f>GEOMEAN(CPI!B605:B616)</f>
        <v>163.68180716508076</v>
      </c>
      <c r="E280" s="3">
        <f t="shared" si="26"/>
        <v>59.301672643815991</v>
      </c>
      <c r="F280" s="3">
        <f t="shared" si="27"/>
        <v>83.799160145744551</v>
      </c>
      <c r="G280" s="1">
        <f t="shared" si="25"/>
        <v>0.70766428375508506</v>
      </c>
      <c r="H280" s="1">
        <f t="shared" si="28"/>
        <v>1.1119659167392304</v>
      </c>
      <c r="I280" s="1">
        <f t="shared" si="29"/>
        <v>1.008610723398617</v>
      </c>
      <c r="J280" s="1">
        <f t="shared" si="30"/>
        <v>1.0563000191911702</v>
      </c>
    </row>
    <row r="281" spans="1:10">
      <c r="A281" s="34">
        <v>36251</v>
      </c>
      <c r="B281" s="32">
        <f>IPCA!B617</f>
        <v>1</v>
      </c>
      <c r="C281" s="40">
        <f>GEOMEAN(IPCA!D606:D617)</f>
        <v>1469.9371340094233</v>
      </c>
      <c r="D281" s="40">
        <f>GEOMEAN(CPI!B606:B617)</f>
        <v>163.98918814497438</v>
      </c>
      <c r="E281" s="3">
        <f t="shared" si="26"/>
        <v>59.493972710183847</v>
      </c>
      <c r="F281" s="3">
        <f t="shared" si="27"/>
        <v>83.956958747938245</v>
      </c>
      <c r="G281" s="1">
        <f t="shared" si="25"/>
        <v>0.70862467623203251</v>
      </c>
      <c r="H281" s="1">
        <f t="shared" si="28"/>
        <v>1.1134749991185073</v>
      </c>
      <c r="I281" s="1">
        <f t="shared" si="29"/>
        <v>1.0099795393374129</v>
      </c>
      <c r="J281" s="1">
        <f t="shared" si="30"/>
        <v>1.0577335557071683</v>
      </c>
    </row>
    <row r="282" spans="1:10">
      <c r="A282" s="34">
        <v>36281</v>
      </c>
      <c r="B282" s="32">
        <f>IPCA!B618</f>
        <v>1</v>
      </c>
      <c r="C282" s="40">
        <f>GEOMEAN(IPCA!D607:D618)</f>
        <v>1473.7296777467798</v>
      </c>
      <c r="D282" s="40">
        <f>GEOMEAN(CPI!B607:B618)</f>
        <v>164.27189512115163</v>
      </c>
      <c r="E282" s="3">
        <f t="shared" si="26"/>
        <v>59.661888841861376</v>
      </c>
      <c r="F282" s="3">
        <f t="shared" si="27"/>
        <v>84.098119025543852</v>
      </c>
      <c r="G282" s="1">
        <f t="shared" si="25"/>
        <v>0.70943190564987257</v>
      </c>
      <c r="H282" s="1">
        <f t="shared" si="28"/>
        <v>1.1147434135633685</v>
      </c>
      <c r="I282" s="1">
        <f t="shared" si="29"/>
        <v>1.0111300569850692</v>
      </c>
      <c r="J282" s="1">
        <f t="shared" si="30"/>
        <v>1.0589384723168234</v>
      </c>
    </row>
    <row r="283" spans="1:10">
      <c r="A283" s="34">
        <v>36312</v>
      </c>
      <c r="B283" s="32">
        <f>IPCA!B619</f>
        <v>1</v>
      </c>
      <c r="C283" s="40">
        <f>GEOMEAN(IPCA!D608:D619)</f>
        <v>1477.741010224056</v>
      </c>
      <c r="D283" s="40">
        <f>GEOMEAN(CPI!B608:B619)</f>
        <v>164.53825432276935</v>
      </c>
      <c r="E283" s="3">
        <f t="shared" si="26"/>
        <v>59.831683167701179</v>
      </c>
      <c r="F283" s="3">
        <f t="shared" si="27"/>
        <v>84.250512040865502</v>
      </c>
      <c r="G283" s="1">
        <f t="shared" si="25"/>
        <v>0.71016403008541917</v>
      </c>
      <c r="H283" s="1">
        <f t="shared" si="28"/>
        <v>1.1158938141669146</v>
      </c>
      <c r="I283" s="1">
        <f t="shared" si="29"/>
        <v>1.0121735299615999</v>
      </c>
      <c r="J283" s="1">
        <f t="shared" si="30"/>
        <v>1.060031282951853</v>
      </c>
    </row>
    <row r="284" spans="1:10">
      <c r="A284" s="34">
        <v>36342</v>
      </c>
      <c r="B284" s="32">
        <f>IPCA!B620</f>
        <v>1</v>
      </c>
      <c r="C284" s="40">
        <f>GEOMEAN(IPCA!D609:D620)</f>
        <v>1483.2505501690712</v>
      </c>
      <c r="D284" s="40">
        <f>GEOMEAN(CPI!B609:B620)</f>
        <v>164.82946124363536</v>
      </c>
      <c r="E284" s="3">
        <f t="shared" si="26"/>
        <v>60.057022134480796</v>
      </c>
      <c r="F284" s="3">
        <f t="shared" si="27"/>
        <v>84.415398140551375</v>
      </c>
      <c r="G284" s="1">
        <f t="shared" ref="G284:G347" si="31">E284/F284</f>
        <v>0.71144629365469603</v>
      </c>
      <c r="H284" s="1">
        <f t="shared" si="28"/>
        <v>1.1179086585190221</v>
      </c>
      <c r="I284" s="1">
        <f t="shared" si="29"/>
        <v>1.0140010982250898</v>
      </c>
      <c r="J284" s="1">
        <f t="shared" si="30"/>
        <v>1.0619452625943584</v>
      </c>
    </row>
    <row r="285" spans="1:10">
      <c r="A285" s="34">
        <v>36373</v>
      </c>
      <c r="B285" s="32">
        <f>IPCA!B621</f>
        <v>1</v>
      </c>
      <c r="C285" s="40">
        <f>GEOMEAN(IPCA!D610:D621)</f>
        <v>1490.1078903748526</v>
      </c>
      <c r="D285" s="40">
        <f>GEOMEAN(CPI!B610:B621)</f>
        <v>165.13730988397347</v>
      </c>
      <c r="E285" s="3">
        <f t="shared" si="26"/>
        <v>60.335620394596752</v>
      </c>
      <c r="F285" s="3">
        <f t="shared" si="27"/>
        <v>84.585818037954596</v>
      </c>
      <c r="G285" s="1">
        <f t="shared" si="31"/>
        <v>0.71330657779444173</v>
      </c>
      <c r="H285" s="1">
        <f t="shared" si="28"/>
        <v>1.1208317572345194</v>
      </c>
      <c r="I285" s="1">
        <f t="shared" si="29"/>
        <v>1.0166525002740383</v>
      </c>
      <c r="J285" s="1">
        <f t="shared" si="30"/>
        <v>1.0647220286649692</v>
      </c>
    </row>
    <row r="286" spans="1:10">
      <c r="A286" s="34">
        <v>36404</v>
      </c>
      <c r="B286" s="32">
        <f>IPCA!B622</f>
        <v>1</v>
      </c>
      <c r="C286" s="40">
        <f>GEOMEAN(IPCA!D611:D622)</f>
        <v>1497.6583713172558</v>
      </c>
      <c r="D286" s="40">
        <f>GEOMEAN(CPI!B611:B622)</f>
        <v>165.49472490186886</v>
      </c>
      <c r="E286" s="3">
        <f t="shared" si="26"/>
        <v>60.625862035712288</v>
      </c>
      <c r="F286" s="3">
        <f t="shared" si="27"/>
        <v>84.760649045085373</v>
      </c>
      <c r="G286" s="1">
        <f t="shared" si="31"/>
        <v>0.71525953043923185</v>
      </c>
      <c r="H286" s="1">
        <f t="shared" si="28"/>
        <v>1.1239004676779647</v>
      </c>
      <c r="I286" s="1">
        <f t="shared" si="29"/>
        <v>1.0194359797077788</v>
      </c>
      <c r="J286" s="1">
        <f t="shared" si="30"/>
        <v>1.0676371170246997</v>
      </c>
    </row>
    <row r="287" spans="1:10">
      <c r="A287" s="34">
        <v>36434</v>
      </c>
      <c r="B287" s="32">
        <f>IPCA!B623</f>
        <v>1</v>
      </c>
      <c r="C287" s="40">
        <f>GEOMEAN(IPCA!D612:D623)</f>
        <v>1506.7070798502405</v>
      </c>
      <c r="D287" s="40">
        <f>GEOMEAN(CPI!B612:B623)</f>
        <v>165.84383577758385</v>
      </c>
      <c r="E287" s="3">
        <f t="shared" si="26"/>
        <v>60.948195836244444</v>
      </c>
      <c r="F287" s="3">
        <f t="shared" si="27"/>
        <v>84.929150447021868</v>
      </c>
      <c r="G287" s="1">
        <f t="shared" si="31"/>
        <v>0.71763576481626823</v>
      </c>
      <c r="H287" s="1">
        <f t="shared" si="28"/>
        <v>1.1276342884996511</v>
      </c>
      <c r="I287" s="1">
        <f t="shared" si="29"/>
        <v>1.0228227487294816</v>
      </c>
      <c r="J287" s="1">
        <f t="shared" si="30"/>
        <v>1.0711840198085272</v>
      </c>
    </row>
    <row r="288" spans="1:10">
      <c r="A288" s="34">
        <v>36465</v>
      </c>
      <c r="B288" s="32">
        <f>IPCA!B624</f>
        <v>1</v>
      </c>
      <c r="C288" s="40">
        <f>GEOMEAN(IPCA!D613:D624)</f>
        <v>1517.1573995522938</v>
      </c>
      <c r="D288" s="40">
        <f>GEOMEAN(CPI!B613:B624)</f>
        <v>166.20191479131461</v>
      </c>
      <c r="E288" s="3">
        <f t="shared" si="26"/>
        <v>61.309044834480787</v>
      </c>
      <c r="F288" s="3">
        <f t="shared" si="27"/>
        <v>85.119170902593666</v>
      </c>
      <c r="G288" s="1">
        <f t="shared" si="31"/>
        <v>0.72027304994123997</v>
      </c>
      <c r="H288" s="1">
        <f t="shared" si="28"/>
        <v>1.1317783031673558</v>
      </c>
      <c r="I288" s="1">
        <f t="shared" si="29"/>
        <v>1.0265815848312436</v>
      </c>
      <c r="J288" s="1">
        <f t="shared" si="30"/>
        <v>1.0751205818084322</v>
      </c>
    </row>
    <row r="289" spans="1:10">
      <c r="A289" s="34">
        <v>36495</v>
      </c>
      <c r="B289" s="32">
        <f>IPCA!B625</f>
        <v>1</v>
      </c>
      <c r="C289" s="40">
        <f>GEOMEAN(IPCA!D614:D625)</f>
        <v>1528.0216829109006</v>
      </c>
      <c r="D289" s="40">
        <f>GEOMEAN(CPI!B614:B625)</f>
        <v>166.56923319564615</v>
      </c>
      <c r="E289" s="3">
        <f t="shared" si="26"/>
        <v>61.685173866863352</v>
      </c>
      <c r="F289" s="3">
        <f t="shared" si="27"/>
        <v>85.299597688702391</v>
      </c>
      <c r="G289" s="1">
        <f t="shared" si="31"/>
        <v>0.72315902464137083</v>
      </c>
      <c r="H289" s="1">
        <f t="shared" si="28"/>
        <v>1.1363130883427341</v>
      </c>
      <c r="I289" s="1">
        <f t="shared" si="29"/>
        <v>1.0306948700384091</v>
      </c>
      <c r="J289" s="1">
        <f t="shared" si="30"/>
        <v>1.0794283520338239</v>
      </c>
    </row>
    <row r="290" spans="1:10">
      <c r="A290" s="34">
        <v>36526</v>
      </c>
      <c r="B290" s="32">
        <f>IPCA!B626</f>
        <v>1</v>
      </c>
      <c r="C290" s="40">
        <f>GEOMEAN(IPCA!D615:D626)</f>
        <v>1538.8616907040159</v>
      </c>
      <c r="D290" s="40">
        <f>GEOMEAN(CPI!B615:B626)</f>
        <v>166.94472190673326</v>
      </c>
      <c r="E290" s="3">
        <f t="shared" si="26"/>
        <v>62.173396901468493</v>
      </c>
      <c r="F290" s="3">
        <f t="shared" si="27"/>
        <v>85.456721291922577</v>
      </c>
      <c r="G290" s="1">
        <f t="shared" si="31"/>
        <v>0.72754250293645617</v>
      </c>
      <c r="H290" s="1">
        <f t="shared" si="28"/>
        <v>1.1432009284850071</v>
      </c>
      <c r="I290" s="1">
        <f t="shared" si="29"/>
        <v>1.0369424980672644</v>
      </c>
      <c r="J290" s="1">
        <f t="shared" si="30"/>
        <v>1.0859713814243326</v>
      </c>
    </row>
    <row r="291" spans="1:10">
      <c r="A291" s="34">
        <v>36557</v>
      </c>
      <c r="B291" s="32">
        <f>IPCA!B627</f>
        <v>1</v>
      </c>
      <c r="C291" s="40">
        <f>GEOMEAN(IPCA!D616:D627)</f>
        <v>1548.5978655854631</v>
      </c>
      <c r="D291" s="40">
        <f>GEOMEAN(CPI!B616:B627)</f>
        <v>167.38646653487544</v>
      </c>
      <c r="E291" s="3">
        <f t="shared" si="26"/>
        <v>62.611765612680706</v>
      </c>
      <c r="F291" s="3">
        <f t="shared" si="27"/>
        <v>85.681071824536517</v>
      </c>
      <c r="G291" s="1">
        <f t="shared" si="31"/>
        <v>0.73075376252180069</v>
      </c>
      <c r="H291" s="1">
        <f t="shared" si="28"/>
        <v>1.148246839788821</v>
      </c>
      <c r="I291" s="1">
        <f t="shared" si="29"/>
        <v>1.0415194011662996</v>
      </c>
      <c r="J291" s="1">
        <f t="shared" si="30"/>
        <v>1.0907646903979435</v>
      </c>
    </row>
    <row r="292" spans="1:10">
      <c r="A292" s="34">
        <v>36586</v>
      </c>
      <c r="B292" s="32">
        <f>IPCA!B628</f>
        <v>1</v>
      </c>
      <c r="C292" s="40">
        <f>GEOMEAN(IPCA!D617:D628)</f>
        <v>1557.2608129457788</v>
      </c>
      <c r="D292" s="40">
        <f>GEOMEAN(CPI!B617:B628)</f>
        <v>167.90179006675677</v>
      </c>
      <c r="E292" s="3">
        <f t="shared" si="26"/>
        <v>62.997110598228296</v>
      </c>
      <c r="F292" s="3">
        <f t="shared" si="27"/>
        <v>85.959638632111691</v>
      </c>
      <c r="G292" s="1">
        <f t="shared" si="31"/>
        <v>0.73286849038351642</v>
      </c>
      <c r="H292" s="1">
        <f t="shared" si="28"/>
        <v>1.1515697506088061</v>
      </c>
      <c r="I292" s="1">
        <f t="shared" si="29"/>
        <v>1.0445334535176185</v>
      </c>
      <c r="J292" s="1">
        <f t="shared" si="30"/>
        <v>1.0939212536613334</v>
      </c>
    </row>
    <row r="293" spans="1:10">
      <c r="A293" s="34">
        <v>36617</v>
      </c>
      <c r="B293" s="32">
        <f>IPCA!B629</f>
        <v>1</v>
      </c>
      <c r="C293" s="40">
        <f>GEOMEAN(IPCA!D618:D629)</f>
        <v>1565.7907544332049</v>
      </c>
      <c r="D293" s="40">
        <f>GEOMEAN(CPI!B618:B629)</f>
        <v>168.32521904872181</v>
      </c>
      <c r="E293" s="3">
        <f t="shared" si="26"/>
        <v>63.373535002830998</v>
      </c>
      <c r="F293" s="3">
        <f t="shared" si="27"/>
        <v>86.17686099779803</v>
      </c>
      <c r="G293" s="1">
        <f t="shared" si="31"/>
        <v>0.73538922477636204</v>
      </c>
      <c r="H293" s="1">
        <f t="shared" si="28"/>
        <v>1.1555306269654921</v>
      </c>
      <c r="I293" s="1">
        <f t="shared" si="29"/>
        <v>1.0481261736786145</v>
      </c>
      <c r="J293" s="1">
        <f t="shared" si="30"/>
        <v>1.0976838453996218</v>
      </c>
    </row>
    <row r="294" spans="1:10">
      <c r="A294" s="34">
        <v>36647</v>
      </c>
      <c r="B294" s="32">
        <f>IPCA!B630</f>
        <v>1</v>
      </c>
      <c r="C294" s="40">
        <f>GEOMEAN(IPCA!D619:D630)</f>
        <v>1573.9871165565064</v>
      </c>
      <c r="D294" s="40">
        <f>GEOMEAN(CPI!B619:B630)</f>
        <v>168.7661256267057</v>
      </c>
      <c r="E294" s="3">
        <f t="shared" si="26"/>
        <v>63.720671303907572</v>
      </c>
      <c r="F294" s="3">
        <f t="shared" si="27"/>
        <v>86.398916320818074</v>
      </c>
      <c r="G294" s="1">
        <f t="shared" si="31"/>
        <v>0.73751702008968245</v>
      </c>
      <c r="H294" s="1">
        <f t="shared" si="28"/>
        <v>1.1588740709127476</v>
      </c>
      <c r="I294" s="1">
        <f t="shared" si="29"/>
        <v>1.0511588506406682</v>
      </c>
      <c r="J294" s="1">
        <f t="shared" si="30"/>
        <v>1.1008599138856121</v>
      </c>
    </row>
    <row r="295" spans="1:10">
      <c r="A295" s="34">
        <v>36678</v>
      </c>
      <c r="B295" s="32">
        <f>IPCA!B631</f>
        <v>1</v>
      </c>
      <c r="C295" s="40">
        <f>GEOMEAN(IPCA!D620:D631)</f>
        <v>1582.2798377260074</v>
      </c>
      <c r="D295" s="40">
        <f>GEOMEAN(CPI!B620:B631)</f>
        <v>169.2820074645895</v>
      </c>
      <c r="E295" s="3">
        <f t="shared" si="26"/>
        <v>64.064315247710496</v>
      </c>
      <c r="F295" s="3">
        <f t="shared" si="27"/>
        <v>86.67951332593934</v>
      </c>
      <c r="G295" s="1">
        <f t="shared" si="31"/>
        <v>0.73909408105247043</v>
      </c>
      <c r="H295" s="1">
        <f t="shared" si="28"/>
        <v>1.1613521358363224</v>
      </c>
      <c r="I295" s="1">
        <f t="shared" si="29"/>
        <v>1.0534065839727518</v>
      </c>
      <c r="J295" s="1">
        <f t="shared" si="30"/>
        <v>1.1032139249096233</v>
      </c>
    </row>
    <row r="296" spans="1:10">
      <c r="A296" s="34">
        <v>36708</v>
      </c>
      <c r="B296" s="32">
        <f>IPCA!B632</f>
        <v>1</v>
      </c>
      <c r="C296" s="40">
        <f>GEOMEAN(IPCA!D621:D632)</f>
        <v>1591.2971896233259</v>
      </c>
      <c r="D296" s="40">
        <f>GEOMEAN(CPI!B621:B632)</f>
        <v>169.78975386077317</v>
      </c>
      <c r="E296" s="3">
        <f t="shared" si="26"/>
        <v>64.43184567088251</v>
      </c>
      <c r="F296" s="3">
        <f t="shared" si="27"/>
        <v>86.955751503415357</v>
      </c>
      <c r="G296" s="1">
        <f t="shared" si="31"/>
        <v>0.7409727885377636</v>
      </c>
      <c r="H296" s="1">
        <f t="shared" si="28"/>
        <v>1.1643041834938412</v>
      </c>
      <c r="I296" s="1">
        <f t="shared" si="29"/>
        <v>1.0560842442126341</v>
      </c>
      <c r="J296" s="1">
        <f t="shared" si="30"/>
        <v>1.1060181907152107</v>
      </c>
    </row>
    <row r="297" spans="1:10">
      <c r="A297" s="34">
        <v>36739</v>
      </c>
      <c r="B297" s="32">
        <f>IPCA!B633</f>
        <v>1</v>
      </c>
      <c r="C297" s="40">
        <f>GEOMEAN(IPCA!D622:D633)</f>
        <v>1601.3571939673895</v>
      </c>
      <c r="D297" s="40">
        <f>GEOMEAN(CPI!B622:B633)</f>
        <v>170.26501438970917</v>
      </c>
      <c r="E297" s="3">
        <f t="shared" si="26"/>
        <v>64.84019069724377</v>
      </c>
      <c r="F297" s="3">
        <f t="shared" si="27"/>
        <v>87.212305538443132</v>
      </c>
      <c r="G297" s="1">
        <f t="shared" si="31"/>
        <v>0.74347525038954798</v>
      </c>
      <c r="H297" s="1">
        <f t="shared" si="28"/>
        <v>1.1682363478703712</v>
      </c>
      <c r="I297" s="1">
        <f t="shared" si="29"/>
        <v>1.0596509211193907</v>
      </c>
      <c r="J297" s="1">
        <f t="shared" si="30"/>
        <v>1.1097535078178891</v>
      </c>
    </row>
    <row r="298" spans="1:10">
      <c r="A298" s="34">
        <v>36770</v>
      </c>
      <c r="B298" s="32">
        <f>IPCA!B634</f>
        <v>1</v>
      </c>
      <c r="C298" s="40">
        <f>GEOMEAN(IPCA!D623:D634)</f>
        <v>1611.3731889184785</v>
      </c>
      <c r="D298" s="40">
        <f>GEOMEAN(CPI!B623:B634)</f>
        <v>170.74756262405282</v>
      </c>
      <c r="E298" s="3">
        <f t="shared" si="26"/>
        <v>65.229087294116368</v>
      </c>
      <c r="F298" s="3">
        <f t="shared" si="27"/>
        <v>87.450970050330852</v>
      </c>
      <c r="G298" s="1">
        <f t="shared" si="31"/>
        <v>0.74589323888088288</v>
      </c>
      <c r="H298" s="1">
        <f t="shared" si="28"/>
        <v>1.172035777700523</v>
      </c>
      <c r="I298" s="1">
        <f t="shared" si="29"/>
        <v>1.0630972009125064</v>
      </c>
      <c r="J298" s="1">
        <f t="shared" si="30"/>
        <v>1.1133627351710742</v>
      </c>
    </row>
    <row r="299" spans="1:10">
      <c r="A299" s="34">
        <v>36800</v>
      </c>
      <c r="B299" s="32">
        <f>IPCA!B635</f>
        <v>1</v>
      </c>
      <c r="C299" s="40">
        <f>GEOMEAN(IPCA!D624:D635)</f>
        <v>1620.0424472781363</v>
      </c>
      <c r="D299" s="40">
        <f>GEOMEAN(CPI!B624:B635)</f>
        <v>171.23062860784293</v>
      </c>
      <c r="E299" s="3">
        <f t="shared" si="26"/>
        <v>65.532753950788305</v>
      </c>
      <c r="F299" s="3">
        <f t="shared" si="27"/>
        <v>87.687744015260165</v>
      </c>
      <c r="G299" s="1">
        <f t="shared" si="31"/>
        <v>0.74734222765936065</v>
      </c>
      <c r="H299" s="1">
        <f t="shared" si="28"/>
        <v>1.1743126004431592</v>
      </c>
      <c r="I299" s="1">
        <f t="shared" si="29"/>
        <v>1.0651623971554227</v>
      </c>
      <c r="J299" s="1">
        <f t="shared" si="30"/>
        <v>1.1155255783576659</v>
      </c>
    </row>
    <row r="300" spans="1:10">
      <c r="A300" s="34">
        <v>36831</v>
      </c>
      <c r="B300" s="32">
        <f>IPCA!B636</f>
        <v>1</v>
      </c>
      <c r="C300" s="40">
        <f>GEOMEAN(IPCA!D625:D636)</f>
        <v>1627.9090059266771</v>
      </c>
      <c r="D300" s="40">
        <f>GEOMEAN(CPI!B625:B636)</f>
        <v>171.71477782819679</v>
      </c>
      <c r="E300" s="3">
        <f t="shared" si="26"/>
        <v>65.784569392909304</v>
      </c>
      <c r="F300" s="3">
        <f t="shared" si="27"/>
        <v>87.942545901540953</v>
      </c>
      <c r="G300" s="1">
        <f t="shared" si="31"/>
        <v>0.74804031107492208</v>
      </c>
      <c r="H300" s="1">
        <f t="shared" si="28"/>
        <v>1.1754095117653276</v>
      </c>
      <c r="I300" s="1">
        <f t="shared" si="29"/>
        <v>1.0661573525812156</v>
      </c>
      <c r="J300" s="1">
        <f t="shared" si="30"/>
        <v>1.1165675774272552</v>
      </c>
    </row>
    <row r="301" spans="1:10">
      <c r="A301" s="34">
        <v>36861</v>
      </c>
      <c r="B301" s="32">
        <f>IPCA!B637</f>
        <v>1</v>
      </c>
      <c r="C301" s="40">
        <f>GEOMEAN(IPCA!D626:D637)</f>
        <v>1635.8002579595382</v>
      </c>
      <c r="D301" s="40">
        <f>GEOMEAN(CPI!B626:B637)</f>
        <v>172.19205139097508</v>
      </c>
      <c r="E301" s="3">
        <f t="shared" si="26"/>
        <v>66.03612007093345</v>
      </c>
      <c r="F301" s="3">
        <f t="shared" si="27"/>
        <v>88.179025784375511</v>
      </c>
      <c r="G301" s="1">
        <f t="shared" si="31"/>
        <v>0.74888693182448862</v>
      </c>
      <c r="H301" s="1">
        <f t="shared" si="28"/>
        <v>1.1767398225349017</v>
      </c>
      <c r="I301" s="1">
        <f t="shared" si="29"/>
        <v>1.0673640134036799</v>
      </c>
      <c r="J301" s="1">
        <f t="shared" si="30"/>
        <v>1.1178312917824145</v>
      </c>
    </row>
    <row r="302" spans="1:10">
      <c r="A302" s="34">
        <v>36892</v>
      </c>
      <c r="B302" s="32">
        <f>IPCA!B638</f>
        <v>1</v>
      </c>
      <c r="C302" s="40">
        <f>GEOMEAN(IPCA!D627:D638)</f>
        <v>1643.661942386788</v>
      </c>
      <c r="D302" s="40">
        <f>GEOMEAN(CPI!B627:B638)</f>
        <v>172.7186528432849</v>
      </c>
      <c r="E302" s="3">
        <f t="shared" si="26"/>
        <v>66.407557568802972</v>
      </c>
      <c r="F302" s="3">
        <f t="shared" si="27"/>
        <v>88.41231761846808</v>
      </c>
      <c r="G302" s="1">
        <f t="shared" si="31"/>
        <v>0.75111205494438227</v>
      </c>
      <c r="H302" s="1">
        <f t="shared" si="28"/>
        <v>1.1802361994563721</v>
      </c>
      <c r="I302" s="1">
        <f t="shared" si="29"/>
        <v>1.0705354085003747</v>
      </c>
      <c r="J302" s="1">
        <f t="shared" si="30"/>
        <v>1.121152637296384</v>
      </c>
    </row>
    <row r="303" spans="1:10">
      <c r="A303" s="34">
        <v>36923</v>
      </c>
      <c r="B303" s="32">
        <f>IPCA!B639</f>
        <v>1</v>
      </c>
      <c r="C303" s="40">
        <f>GEOMEAN(IPCA!D628:D639)</f>
        <v>1652.0142904128254</v>
      </c>
      <c r="D303" s="40">
        <f>GEOMEAN(CPI!B628:B639)</f>
        <v>173.21919156641417</v>
      </c>
      <c r="E303" s="3">
        <f t="shared" si="26"/>
        <v>66.793022151701081</v>
      </c>
      <c r="F303" s="3">
        <f t="shared" si="27"/>
        <v>88.666702280245531</v>
      </c>
      <c r="G303" s="1">
        <f t="shared" si="31"/>
        <v>0.7533044585394737</v>
      </c>
      <c r="H303" s="1">
        <f t="shared" si="28"/>
        <v>1.1836811635861739</v>
      </c>
      <c r="I303" s="1">
        <f t="shared" si="29"/>
        <v>1.0736601695301291</v>
      </c>
      <c r="J303" s="1">
        <f t="shared" si="30"/>
        <v>1.1244251437838972</v>
      </c>
    </row>
    <row r="304" spans="1:10">
      <c r="A304" s="34">
        <v>36951</v>
      </c>
      <c r="B304" s="32">
        <f>IPCA!B640</f>
        <v>1</v>
      </c>
      <c r="C304" s="40">
        <f>GEOMEAN(IPCA!D629:D640)</f>
        <v>1660.6296498388674</v>
      </c>
      <c r="D304" s="40">
        <f>GEOMEAN(CPI!B629:B640)</f>
        <v>173.63523240627501</v>
      </c>
      <c r="E304" s="3">
        <f t="shared" si="26"/>
        <v>67.178772395680113</v>
      </c>
      <c r="F304" s="3">
        <f t="shared" si="27"/>
        <v>88.894953564889263</v>
      </c>
      <c r="G304" s="1">
        <f t="shared" si="31"/>
        <v>0.75570962919332274</v>
      </c>
      <c r="H304" s="1">
        <f t="shared" si="28"/>
        <v>1.1874604525123156</v>
      </c>
      <c r="I304" s="1">
        <f t="shared" si="29"/>
        <v>1.0770881804793369</v>
      </c>
      <c r="J304" s="1">
        <f t="shared" si="30"/>
        <v>1.1280152385027344</v>
      </c>
    </row>
    <row r="305" spans="1:10">
      <c r="A305" s="34">
        <v>36982</v>
      </c>
      <c r="B305" s="32">
        <f>IPCA!B641</f>
        <v>1</v>
      </c>
      <c r="C305" s="40">
        <f>GEOMEAN(IPCA!D630:D641)</f>
        <v>1669.5109465704111</v>
      </c>
      <c r="D305" s="40">
        <f>GEOMEAN(CPI!B630:B641)</f>
        <v>174.10131785416502</v>
      </c>
      <c r="E305" s="3">
        <f t="shared" si="26"/>
        <v>67.571487512320019</v>
      </c>
      <c r="F305" s="3">
        <f t="shared" si="27"/>
        <v>89.134029666161084</v>
      </c>
      <c r="G305" s="1">
        <f t="shared" si="31"/>
        <v>0.75808855232282757</v>
      </c>
      <c r="H305" s="1">
        <f t="shared" si="28"/>
        <v>1.1911984982202539</v>
      </c>
      <c r="I305" s="1">
        <f t="shared" si="29"/>
        <v>1.0804787816918606</v>
      </c>
      <c r="J305" s="1">
        <f t="shared" si="30"/>
        <v>1.1315661546716502</v>
      </c>
    </row>
    <row r="306" spans="1:10">
      <c r="A306" s="34">
        <v>37012</v>
      </c>
      <c r="B306" s="32">
        <f>IPCA!B642</f>
        <v>1</v>
      </c>
      <c r="C306" s="40">
        <f>GEOMEAN(IPCA!D631:D642)</f>
        <v>1678.9981874067792</v>
      </c>
      <c r="D306" s="40">
        <f>GEOMEAN(CPI!B631:B642)</f>
        <v>174.61732616917081</v>
      </c>
      <c r="E306" s="3">
        <f t="shared" si="26"/>
        <v>67.97189792357689</v>
      </c>
      <c r="F306" s="3">
        <f t="shared" si="27"/>
        <v>89.394407176388043</v>
      </c>
      <c r="G306" s="1">
        <f t="shared" si="31"/>
        <v>0.76035962506534149</v>
      </c>
      <c r="H306" s="1">
        <f t="shared" si="28"/>
        <v>1.1947670766296528</v>
      </c>
      <c r="I306" s="1">
        <f t="shared" si="29"/>
        <v>1.083715667280551</v>
      </c>
      <c r="J306" s="1">
        <f t="shared" si="30"/>
        <v>1.1349560872096787</v>
      </c>
    </row>
    <row r="307" spans="1:10">
      <c r="A307" s="34">
        <v>37043</v>
      </c>
      <c r="B307" s="32">
        <f>IPCA!B643</f>
        <v>1</v>
      </c>
      <c r="C307" s="40">
        <f>GEOMEAN(IPCA!D632:D643)</f>
        <v>1688.945813992716</v>
      </c>
      <c r="D307" s="40">
        <f>GEOMEAN(CPI!B632:B643)</f>
        <v>175.08310051889958</v>
      </c>
      <c r="E307" s="3">
        <f t="shared" si="26"/>
        <v>68.38307262982822</v>
      </c>
      <c r="F307" s="3">
        <f t="shared" si="27"/>
        <v>89.6499171522956</v>
      </c>
      <c r="G307" s="1">
        <f t="shared" si="31"/>
        <v>0.76277898298177271</v>
      </c>
      <c r="H307" s="1">
        <f t="shared" si="28"/>
        <v>1.1985686582626687</v>
      </c>
      <c r="I307" s="1">
        <f t="shared" si="29"/>
        <v>1.0871638988703995</v>
      </c>
      <c r="J307" s="1">
        <f t="shared" si="30"/>
        <v>1.1385673586447664</v>
      </c>
    </row>
    <row r="308" spans="1:10">
      <c r="A308" s="34">
        <v>37073</v>
      </c>
      <c r="B308" s="32">
        <f>IPCA!B644</f>
        <v>1</v>
      </c>
      <c r="C308" s="40">
        <f>GEOMEAN(IPCA!D633:D644)</f>
        <v>1698.5611867942075</v>
      </c>
      <c r="D308" s="40">
        <f>GEOMEAN(CPI!B633:B644)</f>
        <v>175.47507921237585</v>
      </c>
      <c r="E308" s="3">
        <f t="shared" si="26"/>
        <v>68.774979911817198</v>
      </c>
      <c r="F308" s="3">
        <f t="shared" si="27"/>
        <v>89.867421537965342</v>
      </c>
      <c r="G308" s="1">
        <f t="shared" si="31"/>
        <v>0.76529379317690294</v>
      </c>
      <c r="H308" s="1">
        <f t="shared" si="28"/>
        <v>1.2025202258184235</v>
      </c>
      <c r="I308" s="1">
        <f t="shared" si="29"/>
        <v>1.090748175466445</v>
      </c>
      <c r="J308" s="1">
        <f t="shared" si="30"/>
        <v>1.1423211075880968</v>
      </c>
    </row>
    <row r="309" spans="1:10">
      <c r="A309" s="34">
        <v>37104</v>
      </c>
      <c r="B309" s="32">
        <f>IPCA!B645</f>
        <v>1</v>
      </c>
      <c r="C309" s="40">
        <f>GEOMEAN(IPCA!D634:D645)</f>
        <v>1707.3716670141189</v>
      </c>
      <c r="D309" s="40">
        <f>GEOMEAN(CPI!B634:B645)</f>
        <v>175.86793547367949</v>
      </c>
      <c r="E309" s="3">
        <f t="shared" si="26"/>
        <v>69.132798664356514</v>
      </c>
      <c r="F309" s="3">
        <f t="shared" si="27"/>
        <v>90.082206129791743</v>
      </c>
      <c r="G309" s="1">
        <f t="shared" si="31"/>
        <v>0.76744122545965376</v>
      </c>
      <c r="H309" s="1">
        <f t="shared" si="28"/>
        <v>1.2058945256972498</v>
      </c>
      <c r="I309" s="1">
        <f t="shared" si="29"/>
        <v>1.0938088403577997</v>
      </c>
      <c r="J309" s="1">
        <f t="shared" si="30"/>
        <v>1.1455264873331998</v>
      </c>
    </row>
    <row r="310" spans="1:10">
      <c r="A310" s="34">
        <v>37135</v>
      </c>
      <c r="B310" s="32">
        <f>IPCA!B646</f>
        <v>1</v>
      </c>
      <c r="C310" s="40">
        <f>GEOMEAN(IPCA!D635:D646)</f>
        <v>1716.2992604831763</v>
      </c>
      <c r="D310" s="40">
        <f>GEOMEAN(CPI!B635:B646)</f>
        <v>176.25142046701475</v>
      </c>
      <c r="E310" s="3">
        <f t="shared" si="26"/>
        <v>69.476540291715324</v>
      </c>
      <c r="F310" s="3">
        <f t="shared" si="27"/>
        <v>90.269854841359418</v>
      </c>
      <c r="G310" s="1">
        <f t="shared" si="31"/>
        <v>0.76965383863542991</v>
      </c>
      <c r="H310" s="1">
        <f t="shared" si="28"/>
        <v>1.2093712455132279</v>
      </c>
      <c r="I310" s="1">
        <f t="shared" si="29"/>
        <v>1.0969624054409193</v>
      </c>
      <c r="J310" s="1">
        <f t="shared" si="30"/>
        <v>1.1488291597920008</v>
      </c>
    </row>
    <row r="311" spans="1:10">
      <c r="A311" s="34">
        <v>37165</v>
      </c>
      <c r="B311" s="32">
        <f>IPCA!B647</f>
        <v>1</v>
      </c>
      <c r="C311" s="40">
        <f>GEOMEAN(IPCA!D636:D647)</f>
        <v>1726.2612466888861</v>
      </c>
      <c r="D311" s="40">
        <f>GEOMEAN(CPI!B636:B647)</f>
        <v>176.56074015771122</v>
      </c>
      <c r="E311" s="3">
        <f t="shared" si="26"/>
        <v>69.829437941030534</v>
      </c>
      <c r="F311" s="3">
        <f t="shared" si="27"/>
        <v>90.41731092135413</v>
      </c>
      <c r="G311" s="1">
        <f t="shared" si="31"/>
        <v>0.77230164477871799</v>
      </c>
      <c r="H311" s="1">
        <f t="shared" si="28"/>
        <v>1.2135317920506989</v>
      </c>
      <c r="I311" s="1">
        <f t="shared" si="29"/>
        <v>1.1007362368054612</v>
      </c>
      <c r="J311" s="1">
        <f t="shared" si="30"/>
        <v>1.1527814260631324</v>
      </c>
    </row>
    <row r="312" spans="1:10">
      <c r="A312" s="34">
        <v>37196</v>
      </c>
      <c r="B312" s="32">
        <f>IPCA!B648</f>
        <v>1</v>
      </c>
      <c r="C312" s="40">
        <f>GEOMEAN(IPCA!D637:D648)</f>
        <v>1736.842692626961</v>
      </c>
      <c r="D312" s="40">
        <f>GEOMEAN(CPI!B637:B648)</f>
        <v>176.83723312579113</v>
      </c>
      <c r="E312" s="3">
        <f t="shared" si="26"/>
        <v>70.186630961381908</v>
      </c>
      <c r="F312" s="3">
        <f t="shared" si="27"/>
        <v>90.565976254099184</v>
      </c>
      <c r="G312" s="1">
        <f t="shared" si="31"/>
        <v>0.77497790963419477</v>
      </c>
      <c r="H312" s="1">
        <f t="shared" si="28"/>
        <v>1.2177370562865397</v>
      </c>
      <c r="I312" s="1">
        <f t="shared" si="29"/>
        <v>1.1045506294402929</v>
      </c>
      <c r="J312" s="1">
        <f t="shared" si="30"/>
        <v>1.1567761714291132</v>
      </c>
    </row>
    <row r="313" spans="1:10">
      <c r="A313" s="34">
        <v>37226</v>
      </c>
      <c r="B313" s="32">
        <f>IPCA!B649</f>
        <v>1</v>
      </c>
      <c r="C313" s="40">
        <f>GEOMEAN(IPCA!D638:D649)</f>
        <v>1747.5765170898653</v>
      </c>
      <c r="D313" s="40">
        <f>GEOMEAN(CPI!B638:B649)</f>
        <v>177.06429159584917</v>
      </c>
      <c r="E313" s="3">
        <f t="shared" si="26"/>
        <v>70.548450004306432</v>
      </c>
      <c r="F313" s="3">
        <f t="shared" si="27"/>
        <v>90.674085174066832</v>
      </c>
      <c r="G313" s="1">
        <f t="shared" si="31"/>
        <v>0.77804424349994528</v>
      </c>
      <c r="H313" s="1">
        <f t="shared" si="28"/>
        <v>1.2225552431391602</v>
      </c>
      <c r="I313" s="1">
        <f t="shared" si="29"/>
        <v>1.1089209746583746</v>
      </c>
      <c r="J313" s="1">
        <f t="shared" si="30"/>
        <v>1.1613531560185457</v>
      </c>
    </row>
    <row r="314" spans="1:10">
      <c r="A314" s="34">
        <v>37257</v>
      </c>
      <c r="B314" s="32">
        <f>IPCA!B650</f>
        <v>1</v>
      </c>
      <c r="C314" s="40">
        <f>GEOMEAN(IPCA!D639:D650)</f>
        <v>1758.3037844341238</v>
      </c>
      <c r="D314" s="40">
        <f>GEOMEAN(CPI!B639:B650)</f>
        <v>177.23195202813693</v>
      </c>
      <c r="E314" s="3">
        <f t="shared" si="26"/>
        <v>71.039340132617141</v>
      </c>
      <c r="F314" s="3">
        <f t="shared" si="27"/>
        <v>90.722613782023558</v>
      </c>
      <c r="G314" s="1">
        <f t="shared" si="31"/>
        <v>0.78303894884798164</v>
      </c>
      <c r="H314" s="1">
        <f t="shared" si="28"/>
        <v>1.2304035156020583</v>
      </c>
      <c r="I314" s="1">
        <f t="shared" si="29"/>
        <v>1.1160397645844595</v>
      </c>
      <c r="J314" s="1">
        <f t="shared" si="30"/>
        <v>1.1688085377243871</v>
      </c>
    </row>
    <row r="315" spans="1:10">
      <c r="A315" s="34">
        <v>37288</v>
      </c>
      <c r="B315" s="32">
        <f>IPCA!B651</f>
        <v>1</v>
      </c>
      <c r="C315" s="40">
        <f>GEOMEAN(IPCA!D640:D651)</f>
        <v>1768.9499615111545</v>
      </c>
      <c r="D315" s="40">
        <f>GEOMEAN(CPI!B640:B651)</f>
        <v>177.39910644650914</v>
      </c>
      <c r="E315" s="3">
        <f t="shared" si="26"/>
        <v>71.520878875048766</v>
      </c>
      <c r="F315" s="3">
        <f t="shared" si="27"/>
        <v>90.806299312645081</v>
      </c>
      <c r="G315" s="1">
        <f t="shared" si="31"/>
        <v>0.7876202357812554</v>
      </c>
      <c r="H315" s="1">
        <f t="shared" si="28"/>
        <v>1.2376021760990552</v>
      </c>
      <c r="I315" s="1">
        <f t="shared" si="29"/>
        <v>1.122569322785909</v>
      </c>
      <c r="J315" s="1">
        <f t="shared" si="30"/>
        <v>1.1756468275556318</v>
      </c>
    </row>
    <row r="316" spans="1:10">
      <c r="A316" s="34">
        <v>37316</v>
      </c>
      <c r="B316" s="32">
        <f>IPCA!B652</f>
        <v>1</v>
      </c>
      <c r="C316" s="40">
        <f>GEOMEAN(IPCA!D641:D652)</f>
        <v>1779.985444543117</v>
      </c>
      <c r="D316" s="40">
        <f>GEOMEAN(CPI!B641:B652)</f>
        <v>177.61578604988551</v>
      </c>
      <c r="E316" s="3">
        <f t="shared" si="26"/>
        <v>72.007167316438228</v>
      </c>
      <c r="F316" s="3">
        <f t="shared" si="27"/>
        <v>90.93285293823395</v>
      </c>
      <c r="G316" s="1">
        <f t="shared" si="31"/>
        <v>0.79187185917667213</v>
      </c>
      <c r="H316" s="1">
        <f t="shared" si="28"/>
        <v>1.2442828302101092</v>
      </c>
      <c r="I316" s="1">
        <f t="shared" si="29"/>
        <v>1.1286290223453033</v>
      </c>
      <c r="J316" s="1">
        <f t="shared" si="30"/>
        <v>1.1819930428123093</v>
      </c>
    </row>
    <row r="317" spans="1:10">
      <c r="A317" s="34">
        <v>37347</v>
      </c>
      <c r="B317" s="32">
        <f>IPCA!B653</f>
        <v>1</v>
      </c>
      <c r="C317" s="40">
        <f>GEOMEAN(IPCA!D642:D653)</f>
        <v>1791.4163825067872</v>
      </c>
      <c r="D317" s="40">
        <f>GEOMEAN(CPI!B642:B653)</f>
        <v>177.85662628720701</v>
      </c>
      <c r="E317" s="3">
        <f t="shared" si="26"/>
        <v>72.505466327481599</v>
      </c>
      <c r="F317" s="3">
        <f t="shared" si="27"/>
        <v>91.05662150752056</v>
      </c>
      <c r="G317" s="1">
        <f t="shared" si="31"/>
        <v>0.79626791689710585</v>
      </c>
      <c r="H317" s="1">
        <f t="shared" si="28"/>
        <v>1.2511904366350117</v>
      </c>
      <c r="I317" s="1">
        <f t="shared" si="29"/>
        <v>1.1348945794170564</v>
      </c>
      <c r="J317" s="1">
        <f t="shared" si="30"/>
        <v>1.1885548489696292</v>
      </c>
    </row>
    <row r="318" spans="1:10">
      <c r="A318" s="34">
        <v>37377</v>
      </c>
      <c r="B318" s="32">
        <f>IPCA!B654</f>
        <v>1</v>
      </c>
      <c r="C318" s="40">
        <f>GEOMEAN(IPCA!D643:D654)</f>
        <v>1802.6209173249551</v>
      </c>
      <c r="D318" s="40">
        <f>GEOMEAN(CPI!B643:B654)</f>
        <v>178.03083892437294</v>
      </c>
      <c r="E318" s="3">
        <f t="shared" si="26"/>
        <v>72.976591580816887</v>
      </c>
      <c r="F318" s="3">
        <f t="shared" si="27"/>
        <v>91.141936793493187</v>
      </c>
      <c r="G318" s="1">
        <f t="shared" si="31"/>
        <v>0.80069169197232637</v>
      </c>
      <c r="H318" s="1">
        <f t="shared" si="28"/>
        <v>1.2581415958497506</v>
      </c>
      <c r="I318" s="1">
        <f t="shared" si="29"/>
        <v>1.1411996411266778</v>
      </c>
      <c r="J318" s="1">
        <f t="shared" si="30"/>
        <v>1.1951580276295122</v>
      </c>
    </row>
    <row r="319" spans="1:10">
      <c r="A319" s="34">
        <v>37408</v>
      </c>
      <c r="B319" s="32">
        <f>IPCA!B655</f>
        <v>1</v>
      </c>
      <c r="C319" s="40">
        <f>GEOMEAN(IPCA!D644:D655)</f>
        <v>1813.7443850468219</v>
      </c>
      <c r="D319" s="40">
        <f>GEOMEAN(CPI!B644:B655)</f>
        <v>178.18843018018038</v>
      </c>
      <c r="E319" s="3">
        <f t="shared" si="26"/>
        <v>73.43599361627291</v>
      </c>
      <c r="F319" s="3">
        <f t="shared" si="27"/>
        <v>91.239976649981614</v>
      </c>
      <c r="G319" s="1">
        <f t="shared" si="31"/>
        <v>0.8048664227303669</v>
      </c>
      <c r="H319" s="1">
        <f t="shared" si="28"/>
        <v>1.2647014271441481</v>
      </c>
      <c r="I319" s="1">
        <f t="shared" si="29"/>
        <v>1.1471497481287136</v>
      </c>
      <c r="J319" s="1">
        <f t="shared" si="30"/>
        <v>1.2013894685557613</v>
      </c>
    </row>
    <row r="320" spans="1:10">
      <c r="A320" s="34">
        <v>37438</v>
      </c>
      <c r="B320" s="32">
        <f>IPCA!B656</f>
        <v>1</v>
      </c>
      <c r="C320" s="40">
        <f>GEOMEAN(IPCA!D645:D656)</f>
        <v>1824.7267655503749</v>
      </c>
      <c r="D320" s="40">
        <f>GEOMEAN(CPI!B645:B656)</f>
        <v>178.40449044720313</v>
      </c>
      <c r="E320" s="3">
        <f t="shared" si="26"/>
        <v>73.883441833577507</v>
      </c>
      <c r="F320" s="3">
        <f t="shared" si="27"/>
        <v>91.367683771667814</v>
      </c>
      <c r="G320" s="1">
        <f t="shared" si="31"/>
        <v>0.80863866504721449</v>
      </c>
      <c r="H320" s="1">
        <f t="shared" si="28"/>
        <v>1.2706288209413283</v>
      </c>
      <c r="I320" s="1">
        <f t="shared" si="29"/>
        <v>1.1525262015394206</v>
      </c>
      <c r="J320" s="1">
        <f t="shared" si="30"/>
        <v>1.2070201323085457</v>
      </c>
    </row>
    <row r="321" spans="1:10">
      <c r="A321" s="34">
        <v>37469</v>
      </c>
      <c r="B321" s="32">
        <f>IPCA!B657</f>
        <v>1</v>
      </c>
      <c r="C321" s="40">
        <f>GEOMEAN(IPCA!D646:D657)</f>
        <v>1835.6997303013477</v>
      </c>
      <c r="D321" s="40">
        <f>GEOMEAN(CPI!B646:B657)</f>
        <v>178.67032647966468</v>
      </c>
      <c r="E321" s="3">
        <f t="shared" si="26"/>
        <v>74.328901149609621</v>
      </c>
      <c r="F321" s="3">
        <f t="shared" si="27"/>
        <v>91.517633023144981</v>
      </c>
      <c r="G321" s="1">
        <f t="shared" si="31"/>
        <v>0.81218120152661399</v>
      </c>
      <c r="H321" s="1">
        <f t="shared" si="28"/>
        <v>1.2761952737273798</v>
      </c>
      <c r="I321" s="1">
        <f t="shared" si="29"/>
        <v>1.1575752627442528</v>
      </c>
      <c r="J321" s="1">
        <f t="shared" si="30"/>
        <v>1.2123079240440831</v>
      </c>
    </row>
    <row r="322" spans="1:10">
      <c r="A322" s="34">
        <v>37500</v>
      </c>
      <c r="B322" s="32">
        <f>IPCA!B658</f>
        <v>1</v>
      </c>
      <c r="C322" s="40">
        <f>GEOMEAN(IPCA!D647:D658)</f>
        <v>1847.4124571995467</v>
      </c>
      <c r="D322" s="40">
        <f>GEOMEAN(CPI!B647:B658)</f>
        <v>178.8942439086396</v>
      </c>
      <c r="E322" s="3">
        <f t="shared" ref="E322:E348" si="32">E334/(C334/C322)</f>
        <v>74.784059501317515</v>
      </c>
      <c r="F322" s="3">
        <f t="shared" ref="F322:F348" si="33">F334/(D334/D322)</f>
        <v>91.623417200259468</v>
      </c>
      <c r="G322" s="1">
        <f t="shared" si="31"/>
        <v>0.81621120218495558</v>
      </c>
      <c r="H322" s="1">
        <f t="shared" ref="H322:H360" si="34">$H$361*(G322/$G$361)*B322</f>
        <v>1.282527687951726</v>
      </c>
      <c r="I322" s="1">
        <f t="shared" ref="I322:I385" si="35">$I$433*(G322/$G$433)*B322</f>
        <v>1.1633190906759638</v>
      </c>
      <c r="J322" s="1">
        <f t="shared" si="30"/>
        <v>1.2183233325795515</v>
      </c>
    </row>
    <row r="323" spans="1:10">
      <c r="A323" s="34">
        <v>37530</v>
      </c>
      <c r="B323" s="32">
        <f>IPCA!B659</f>
        <v>1</v>
      </c>
      <c r="C323" s="40">
        <f>GEOMEAN(IPCA!D648:D659)</f>
        <v>1859.9362290397867</v>
      </c>
      <c r="D323" s="40">
        <f>GEOMEAN(CPI!B648:B659)</f>
        <v>179.19349153174616</v>
      </c>
      <c r="E323" s="3">
        <f t="shared" si="32"/>
        <v>75.236759053199862</v>
      </c>
      <c r="F323" s="3">
        <f t="shared" si="33"/>
        <v>91.765551188992944</v>
      </c>
      <c r="G323" s="1">
        <f t="shared" si="31"/>
        <v>0.81988020644313775</v>
      </c>
      <c r="H323" s="1">
        <f t="shared" si="34"/>
        <v>1.2882928618867748</v>
      </c>
      <c r="I323" s="1">
        <f t="shared" si="35"/>
        <v>1.1685484022633188</v>
      </c>
      <c r="J323" s="1">
        <f t="shared" ref="J323:J386" si="36">$J$505*(G323/$G$505)*B323</f>
        <v>1.22379989732543</v>
      </c>
    </row>
    <row r="324" spans="1:10">
      <c r="A324" s="34">
        <v>37561</v>
      </c>
      <c r="B324" s="32">
        <f>IPCA!B660</f>
        <v>1</v>
      </c>
      <c r="C324" s="40">
        <f>GEOMEAN(IPCA!D649:D660)</f>
        <v>1876.087088098375</v>
      </c>
      <c r="D324" s="40">
        <f>GEOMEAN(CPI!B649:B660)</f>
        <v>179.51851512921118</v>
      </c>
      <c r="E324" s="3">
        <f t="shared" si="32"/>
        <v>75.813562542394067</v>
      </c>
      <c r="F324" s="3">
        <f t="shared" si="33"/>
        <v>91.939176444805327</v>
      </c>
      <c r="G324" s="1">
        <f t="shared" si="31"/>
        <v>0.82460563030938072</v>
      </c>
      <c r="H324" s="1">
        <f t="shared" si="34"/>
        <v>1.2957180074000205</v>
      </c>
      <c r="I324" s="1">
        <f t="shared" si="35"/>
        <v>1.1752833941139826</v>
      </c>
      <c r="J324" s="1">
        <f t="shared" si="36"/>
        <v>1.2308533341530066</v>
      </c>
    </row>
    <row r="325" spans="1:10">
      <c r="A325" s="34">
        <v>37591</v>
      </c>
      <c r="B325" s="32">
        <f>IPCA!B661</f>
        <v>1</v>
      </c>
      <c r="C325" s="40">
        <f>GEOMEAN(IPCA!D650:D661)</f>
        <v>1894.6345046517333</v>
      </c>
      <c r="D325" s="40">
        <f>GEOMEAN(CPI!B650:B661)</f>
        <v>179.87028197237368</v>
      </c>
      <c r="E325" s="3">
        <f t="shared" si="32"/>
        <v>76.485078805269467</v>
      </c>
      <c r="F325" s="3">
        <f t="shared" si="33"/>
        <v>92.111024311289015</v>
      </c>
      <c r="G325" s="1">
        <f t="shared" si="31"/>
        <v>0.83035748844555568</v>
      </c>
      <c r="H325" s="1">
        <f t="shared" si="34"/>
        <v>1.3047560079776492</v>
      </c>
      <c r="I325" s="1">
        <f t="shared" si="35"/>
        <v>1.1834813291077197</v>
      </c>
      <c r="J325" s="1">
        <f t="shared" si="36"/>
        <v>1.2394388852385965</v>
      </c>
    </row>
    <row r="326" spans="1:10">
      <c r="A326" s="34">
        <v>37622</v>
      </c>
      <c r="B326" s="32">
        <f>IPCA!B662</f>
        <v>1</v>
      </c>
      <c r="C326" s="40">
        <f>GEOMEAN(IPCA!D651:D662)</f>
        <v>1916.0880482396706</v>
      </c>
      <c r="D326" s="40">
        <f>GEOMEAN(CPI!B651:B662)</f>
        <v>180.25505219652567</v>
      </c>
      <c r="E326" s="3">
        <f t="shared" si="32"/>
        <v>77.414171423595789</v>
      </c>
      <c r="F326" s="3">
        <f t="shared" si="33"/>
        <v>92.270097437552892</v>
      </c>
      <c r="G326" s="1">
        <f t="shared" si="31"/>
        <v>0.83899522785254033</v>
      </c>
      <c r="H326" s="1">
        <f t="shared" si="34"/>
        <v>1.3183286469234441</v>
      </c>
      <c r="I326" s="1">
        <f t="shared" si="35"/>
        <v>1.1957924161468709</v>
      </c>
      <c r="J326" s="1">
        <f t="shared" si="36"/>
        <v>1.2523320670916513</v>
      </c>
    </row>
    <row r="327" spans="1:10">
      <c r="A327" s="34">
        <v>37653</v>
      </c>
      <c r="B327" s="32">
        <f>IPCA!B663</f>
        <v>1</v>
      </c>
      <c r="C327" s="40">
        <f>GEOMEAN(IPCA!D652:D663)</f>
        <v>1939.721087253753</v>
      </c>
      <c r="D327" s="40">
        <f>GEOMEAN(CPI!B652:B663)</f>
        <v>180.69681387515539</v>
      </c>
      <c r="E327" s="3">
        <f t="shared" si="32"/>
        <v>78.425370955287349</v>
      </c>
      <c r="F327" s="3">
        <f t="shared" si="33"/>
        <v>92.494315750887282</v>
      </c>
      <c r="G327" s="1">
        <f t="shared" si="31"/>
        <v>0.84789395238631227</v>
      </c>
      <c r="H327" s="1">
        <f t="shared" si="34"/>
        <v>1.3323113766035395</v>
      </c>
      <c r="I327" s="1">
        <f t="shared" si="35"/>
        <v>1.2084754767384087</v>
      </c>
      <c r="J327" s="1">
        <f t="shared" si="36"/>
        <v>1.2656148102109201</v>
      </c>
    </row>
    <row r="328" spans="1:10">
      <c r="A328" s="34">
        <v>37681</v>
      </c>
      <c r="B328" s="32">
        <f>IPCA!B664</f>
        <v>1</v>
      </c>
      <c r="C328" s="40">
        <f>GEOMEAN(IPCA!D653:D664)</f>
        <v>1964.6678685291843</v>
      </c>
      <c r="D328" s="40">
        <f>GEOMEAN(CPI!B653:B664)</f>
        <v>181.14541148047488</v>
      </c>
      <c r="E328" s="3">
        <f t="shared" si="32"/>
        <v>79.478272344369259</v>
      </c>
      <c r="F328" s="3">
        <f t="shared" si="33"/>
        <v>92.73989338967607</v>
      </c>
      <c r="G328" s="1">
        <f t="shared" si="31"/>
        <v>0.85700198091037361</v>
      </c>
      <c r="H328" s="1">
        <f t="shared" si="34"/>
        <v>1.3466229894967374</v>
      </c>
      <c r="I328" s="1">
        <f t="shared" si="35"/>
        <v>1.221456851451348</v>
      </c>
      <c r="J328" s="1">
        <f t="shared" si="36"/>
        <v>1.2792099723882577</v>
      </c>
    </row>
    <row r="329" spans="1:10">
      <c r="A329" s="34">
        <v>37712</v>
      </c>
      <c r="B329" s="32">
        <f>IPCA!B665</f>
        <v>1</v>
      </c>
      <c r="C329" s="40">
        <f>GEOMEAN(IPCA!D654:D665)</f>
        <v>1990.2145469368795</v>
      </c>
      <c r="D329" s="40">
        <f>GEOMEAN(CPI!B654:B665)</f>
        <v>181.47786271111684</v>
      </c>
      <c r="E329" s="3">
        <f t="shared" si="32"/>
        <v>80.551587685868029</v>
      </c>
      <c r="F329" s="3">
        <f t="shared" si="33"/>
        <v>92.910572981382089</v>
      </c>
      <c r="G329" s="1">
        <f t="shared" si="31"/>
        <v>0.86697977529435089</v>
      </c>
      <c r="H329" s="1">
        <f t="shared" si="34"/>
        <v>1.3623012814974889</v>
      </c>
      <c r="I329" s="1">
        <f t="shared" si="35"/>
        <v>1.2356778749543922</v>
      </c>
      <c r="J329" s="1">
        <f t="shared" si="36"/>
        <v>1.2941033966308302</v>
      </c>
    </row>
    <row r="330" spans="1:10">
      <c r="A330" s="34">
        <v>37742</v>
      </c>
      <c r="B330" s="32">
        <f>IPCA!B666</f>
        <v>1</v>
      </c>
      <c r="C330" s="40">
        <f>GEOMEAN(IPCA!D655:D666)</f>
        <v>2016.7633129062251</v>
      </c>
      <c r="D330" s="40">
        <f>GEOMEAN(CPI!B655:B666)</f>
        <v>181.78617611007374</v>
      </c>
      <c r="E330" s="3">
        <f t="shared" si="32"/>
        <v>81.645847547103301</v>
      </c>
      <c r="F330" s="3">
        <f t="shared" si="33"/>
        <v>93.064461601472047</v>
      </c>
      <c r="G330" s="1">
        <f t="shared" si="31"/>
        <v>0.87730424849749378</v>
      </c>
      <c r="H330" s="1">
        <f t="shared" si="34"/>
        <v>1.3785243163089442</v>
      </c>
      <c r="I330" s="1">
        <f t="shared" si="35"/>
        <v>1.2503930084225885</v>
      </c>
      <c r="J330" s="1">
        <f t="shared" si="36"/>
        <v>1.3095142934260584</v>
      </c>
    </row>
    <row r="331" spans="1:10">
      <c r="A331" s="34">
        <v>37773</v>
      </c>
      <c r="B331" s="32">
        <f>IPCA!B667</f>
        <v>1</v>
      </c>
      <c r="C331" s="40">
        <f>GEOMEAN(IPCA!D656:D667)</f>
        <v>2042.6972612984605</v>
      </c>
      <c r="D331" s="40">
        <f>GEOMEAN(CPI!B656:B667)</f>
        <v>182.10310617762212</v>
      </c>
      <c r="E331" s="3">
        <f t="shared" si="32"/>
        <v>82.705977908138067</v>
      </c>
      <c r="F331" s="3">
        <f t="shared" si="33"/>
        <v>93.244455539198285</v>
      </c>
      <c r="G331" s="1">
        <f t="shared" si="31"/>
        <v>0.88698011511654939</v>
      </c>
      <c r="H331" s="1">
        <f t="shared" si="34"/>
        <v>1.3937281836543651</v>
      </c>
      <c r="I331" s="1">
        <f t="shared" si="35"/>
        <v>1.2641837041722299</v>
      </c>
      <c r="J331" s="1">
        <f t="shared" si="36"/>
        <v>1.3239570430886043</v>
      </c>
    </row>
    <row r="332" spans="1:10">
      <c r="A332" s="34">
        <v>37803</v>
      </c>
      <c r="B332" s="32">
        <f>IPCA!B668</f>
        <v>1</v>
      </c>
      <c r="C332" s="40">
        <f>GEOMEAN(IPCA!D657:D668)</f>
        <v>2067.2698307562555</v>
      </c>
      <c r="D332" s="40">
        <f>GEOMEAN(CPI!B657:B668)</f>
        <v>182.42023957711794</v>
      </c>
      <c r="E332" s="3">
        <f t="shared" si="32"/>
        <v>83.704044451236399</v>
      </c>
      <c r="F332" s="3">
        <f t="shared" si="33"/>
        <v>93.424300708207241</v>
      </c>
      <c r="G332" s="1">
        <f t="shared" si="31"/>
        <v>0.89595580396871066</v>
      </c>
      <c r="H332" s="1">
        <f t="shared" si="34"/>
        <v>1.4078318487848125</v>
      </c>
      <c r="I332" s="1">
        <f t="shared" si="35"/>
        <v>1.276976459485726</v>
      </c>
      <c r="J332" s="1">
        <f t="shared" si="36"/>
        <v>1.3373546675334649</v>
      </c>
    </row>
    <row r="333" spans="1:10">
      <c r="A333" s="34">
        <v>37834</v>
      </c>
      <c r="B333" s="32">
        <f>IPCA!B669</f>
        <v>1</v>
      </c>
      <c r="C333" s="40">
        <f>GEOMEAN(IPCA!D658:D669)</f>
        <v>2091.6005320517961</v>
      </c>
      <c r="D333" s="40">
        <f>GEOMEAN(CPI!B658:B669)</f>
        <v>182.74513205942807</v>
      </c>
      <c r="E333" s="3">
        <f t="shared" si="32"/>
        <v>84.690522434095229</v>
      </c>
      <c r="F333" s="3">
        <f t="shared" si="33"/>
        <v>93.604809831051554</v>
      </c>
      <c r="G333" s="1">
        <f t="shared" si="31"/>
        <v>0.90476678054209148</v>
      </c>
      <c r="H333" s="1">
        <f t="shared" si="34"/>
        <v>1.4216766984793578</v>
      </c>
      <c r="I333" s="1">
        <f t="shared" si="35"/>
        <v>1.2895344557835884</v>
      </c>
      <c r="J333" s="1">
        <f t="shared" si="36"/>
        <v>1.3505064330488434</v>
      </c>
    </row>
    <row r="334" spans="1:10">
      <c r="A334" s="34">
        <v>37865</v>
      </c>
      <c r="B334" s="32">
        <f>IPCA!B670</f>
        <v>1</v>
      </c>
      <c r="C334" s="40">
        <f>GEOMEAN(IPCA!D659:D670)</f>
        <v>2116.3230689313236</v>
      </c>
      <c r="D334" s="40">
        <f>GEOMEAN(CPI!B659:B670)</f>
        <v>183.09480314934248</v>
      </c>
      <c r="E334" s="3">
        <f t="shared" si="32"/>
        <v>85.66967798348881</v>
      </c>
      <c r="F334" s="3">
        <f t="shared" si="33"/>
        <v>93.774797721937276</v>
      </c>
      <c r="G334" s="1">
        <f t="shared" si="31"/>
        <v>0.91356825143486942</v>
      </c>
      <c r="H334" s="1">
        <f t="shared" si="34"/>
        <v>1.4355066117229782</v>
      </c>
      <c r="I334" s="1">
        <f t="shared" si="35"/>
        <v>1.3020789039462557</v>
      </c>
      <c r="J334" s="1">
        <f t="shared" si="36"/>
        <v>1.3636440098439009</v>
      </c>
    </row>
    <row r="335" spans="1:10">
      <c r="A335" s="34">
        <v>37895</v>
      </c>
      <c r="B335" s="32">
        <f>IPCA!B671</f>
        <v>1</v>
      </c>
      <c r="C335" s="40">
        <f>GEOMEAN(IPCA!D660:D671)</f>
        <v>2139.5323473950921</v>
      </c>
      <c r="D335" s="40">
        <f>GEOMEAN(CPI!B660:B671)</f>
        <v>183.40331366757616</v>
      </c>
      <c r="E335" s="3">
        <f t="shared" si="32"/>
        <v>86.546773590509076</v>
      </c>
      <c r="F335" s="3">
        <f t="shared" si="33"/>
        <v>93.921414359021213</v>
      </c>
      <c r="G335" s="1">
        <f t="shared" si="31"/>
        <v>0.92148073132372077</v>
      </c>
      <c r="H335" s="1">
        <f t="shared" si="34"/>
        <v>1.4479396370363375</v>
      </c>
      <c r="I335" s="1">
        <f t="shared" si="35"/>
        <v>1.3133563023507981</v>
      </c>
      <c r="J335" s="1">
        <f t="shared" si="36"/>
        <v>1.3754546280286899</v>
      </c>
    </row>
    <row r="336" spans="1:10">
      <c r="A336" s="34">
        <v>37926</v>
      </c>
      <c r="B336" s="32">
        <f>IPCA!B672</f>
        <v>1</v>
      </c>
      <c r="C336" s="40">
        <f>GEOMEAN(IPCA!D661:D672)</f>
        <v>2158.2501935509299</v>
      </c>
      <c r="D336" s="40">
        <f>GEOMEAN(CPI!B661:B672)</f>
        <v>183.67091602131336</v>
      </c>
      <c r="E336" s="3">
        <f t="shared" si="32"/>
        <v>87.215906483722719</v>
      </c>
      <c r="F336" s="3">
        <f t="shared" si="33"/>
        <v>94.065800085903106</v>
      </c>
      <c r="G336" s="1">
        <f t="shared" si="31"/>
        <v>0.92717976569672611</v>
      </c>
      <c r="H336" s="1">
        <f t="shared" si="34"/>
        <v>1.4568946346624443</v>
      </c>
      <c r="I336" s="1">
        <f t="shared" si="35"/>
        <v>1.3214789493651837</v>
      </c>
      <c r="J336" s="1">
        <f t="shared" si="36"/>
        <v>1.3839613313564787</v>
      </c>
    </row>
    <row r="337" spans="1:10">
      <c r="A337" s="34">
        <v>37956</v>
      </c>
      <c r="B337" s="32">
        <f>IPCA!B673</f>
        <v>1</v>
      </c>
      <c r="C337" s="40">
        <f>GEOMEAN(IPCA!D662:D673)</f>
        <v>2174.3042019677378</v>
      </c>
      <c r="D337" s="40">
        <f>GEOMEAN(CPI!B662:B673)</f>
        <v>183.9561405229895</v>
      </c>
      <c r="E337" s="3">
        <f t="shared" si="32"/>
        <v>87.775150207506712</v>
      </c>
      <c r="F337" s="3">
        <f t="shared" si="33"/>
        <v>94.203380047663885</v>
      </c>
      <c r="G337" s="1">
        <f t="shared" si="31"/>
        <v>0.93176221663272918</v>
      </c>
      <c r="H337" s="1">
        <f t="shared" si="34"/>
        <v>1.4640951241783582</v>
      </c>
      <c r="I337" s="1">
        <f t="shared" si="35"/>
        <v>1.3280101665815951</v>
      </c>
      <c r="J337" s="1">
        <f t="shared" si="36"/>
        <v>1.3908013586444998</v>
      </c>
    </row>
    <row r="338" spans="1:10">
      <c r="A338" s="34">
        <v>37987</v>
      </c>
      <c r="B338" s="32">
        <f>IPCA!B674</f>
        <v>1</v>
      </c>
      <c r="C338" s="40">
        <f>GEOMEAN(IPCA!D663:D674)</f>
        <v>2187.7989335332227</v>
      </c>
      <c r="D338" s="40">
        <f>GEOMEAN(CPI!B663:B674)</f>
        <v>184.24885341034357</v>
      </c>
      <c r="E338" s="3">
        <f t="shared" si="32"/>
        <v>88.391888794724125</v>
      </c>
      <c r="F338" s="3">
        <f t="shared" si="33"/>
        <v>94.314469690395057</v>
      </c>
      <c r="G338" s="1">
        <f t="shared" si="31"/>
        <v>0.93720389972914109</v>
      </c>
      <c r="H338" s="1">
        <f t="shared" si="34"/>
        <v>1.4726457410058709</v>
      </c>
      <c r="I338" s="1">
        <f t="shared" si="35"/>
        <v>1.3357660192512455</v>
      </c>
      <c r="J338" s="1">
        <f t="shared" si="36"/>
        <v>1.3989239247978618</v>
      </c>
    </row>
    <row r="339" spans="1:10">
      <c r="A339" s="34">
        <v>38018</v>
      </c>
      <c r="B339" s="32">
        <f>IPCA!B675</f>
        <v>1</v>
      </c>
      <c r="C339" s="40">
        <f>GEOMEAN(IPCA!D664:D675)</f>
        <v>2199.6353039650803</v>
      </c>
      <c r="D339" s="40">
        <f>GEOMEAN(CPI!B664:B675)</f>
        <v>184.50681198678814</v>
      </c>
      <c r="E339" s="3">
        <f t="shared" si="32"/>
        <v>88.934030677597306</v>
      </c>
      <c r="F339" s="3">
        <f t="shared" si="33"/>
        <v>94.444561362805601</v>
      </c>
      <c r="G339" s="1">
        <f t="shared" si="31"/>
        <v>0.94165327674041732</v>
      </c>
      <c r="H339" s="1">
        <f t="shared" si="34"/>
        <v>1.4796371290140504</v>
      </c>
      <c r="I339" s="1">
        <f t="shared" si="35"/>
        <v>1.3421075705617109</v>
      </c>
      <c r="J339" s="1">
        <f t="shared" si="36"/>
        <v>1.405565318365813</v>
      </c>
    </row>
    <row r="340" spans="1:10">
      <c r="A340" s="34">
        <v>38047</v>
      </c>
      <c r="B340" s="32">
        <f>IPCA!B676</f>
        <v>1</v>
      </c>
      <c r="C340" s="40">
        <f>GEOMEAN(IPCA!D665:D676)</f>
        <v>2210.1468103040347</v>
      </c>
      <c r="D340" s="40">
        <f>GEOMEAN(CPI!B665:B676)</f>
        <v>184.77181930392135</v>
      </c>
      <c r="E340" s="3">
        <f t="shared" si="32"/>
        <v>89.408827275160249</v>
      </c>
      <c r="F340" s="3">
        <f t="shared" si="33"/>
        <v>94.596482922832223</v>
      </c>
      <c r="G340" s="1">
        <f t="shared" si="31"/>
        <v>0.94516016359821919</v>
      </c>
      <c r="H340" s="1">
        <f t="shared" si="34"/>
        <v>1.4851475648933974</v>
      </c>
      <c r="I340" s="1">
        <f t="shared" si="35"/>
        <v>1.3471058215286182</v>
      </c>
      <c r="J340" s="1">
        <f t="shared" si="36"/>
        <v>1.4107998974455158</v>
      </c>
    </row>
    <row r="341" spans="1:10">
      <c r="A341" s="34">
        <v>38078</v>
      </c>
      <c r="B341" s="32">
        <f>IPCA!B677</f>
        <v>1</v>
      </c>
      <c r="C341" s="40">
        <f>GEOMEAN(IPCA!D666:D677)</f>
        <v>2219.6058432950749</v>
      </c>
      <c r="D341" s="40">
        <f>GEOMEAN(CPI!B666:B677)</f>
        <v>185.12003775193293</v>
      </c>
      <c r="E341" s="3">
        <f t="shared" si="32"/>
        <v>89.835929995299537</v>
      </c>
      <c r="F341" s="3">
        <f t="shared" si="33"/>
        <v>94.775244324130824</v>
      </c>
      <c r="G341" s="1">
        <f t="shared" si="31"/>
        <v>0.94788391880121292</v>
      </c>
      <c r="H341" s="1">
        <f t="shared" si="34"/>
        <v>1.4894274515865606</v>
      </c>
      <c r="I341" s="1">
        <f t="shared" si="35"/>
        <v>1.3509879006001726</v>
      </c>
      <c r="J341" s="1">
        <f t="shared" si="36"/>
        <v>1.4148655296092978</v>
      </c>
    </row>
    <row r="342" spans="1:10">
      <c r="A342" s="34">
        <v>38108</v>
      </c>
      <c r="B342" s="32">
        <f>IPCA!B678</f>
        <v>1</v>
      </c>
      <c r="C342" s="40">
        <f>GEOMEAN(IPCA!D667:D678)</f>
        <v>2228.9201978110841</v>
      </c>
      <c r="D342" s="40">
        <f>GEOMEAN(CPI!B667:B678)</f>
        <v>185.58436497954008</v>
      </c>
      <c r="E342" s="3">
        <f t="shared" si="32"/>
        <v>90.23472288520594</v>
      </c>
      <c r="F342" s="3">
        <f t="shared" si="33"/>
        <v>95.008924100004137</v>
      </c>
      <c r="G342" s="1">
        <f t="shared" si="31"/>
        <v>0.94974997075250545</v>
      </c>
      <c r="H342" s="1">
        <f t="shared" si="34"/>
        <v>1.4923596133705233</v>
      </c>
      <c r="I342" s="1">
        <f t="shared" si="35"/>
        <v>1.3536475233219885</v>
      </c>
      <c r="J342" s="1">
        <f t="shared" si="36"/>
        <v>1.4176509050439638</v>
      </c>
    </row>
    <row r="343" spans="1:10">
      <c r="A343" s="34">
        <v>38139</v>
      </c>
      <c r="B343" s="32">
        <f>IPCA!B679</f>
        <v>1</v>
      </c>
      <c r="C343" s="40">
        <f>GEOMEAN(IPCA!D668:D679)</f>
        <v>2239.8736694679837</v>
      </c>
      <c r="D343" s="40">
        <f>GEOMEAN(CPI!B668:B679)</f>
        <v>186.08208621933414</v>
      </c>
      <c r="E343" s="3">
        <f t="shared" si="32"/>
        <v>90.689377096576052</v>
      </c>
      <c r="F343" s="3">
        <f t="shared" si="33"/>
        <v>95.281860805799752</v>
      </c>
      <c r="G343" s="1">
        <f t="shared" si="31"/>
        <v>0.95180107031511541</v>
      </c>
      <c r="H343" s="1">
        <f t="shared" si="34"/>
        <v>1.4955825438727646</v>
      </c>
      <c r="I343" s="1">
        <f t="shared" si="35"/>
        <v>1.3565708883427992</v>
      </c>
      <c r="J343" s="1">
        <f t="shared" si="36"/>
        <v>1.4207124930837776</v>
      </c>
    </row>
    <row r="344" spans="1:10">
      <c r="A344" s="34">
        <v>38169</v>
      </c>
      <c r="B344" s="32">
        <f>IPCA!B680</f>
        <v>1</v>
      </c>
      <c r="C344" s="40">
        <f>GEOMEAN(IPCA!D669:D680)</f>
        <v>2252.2055044680474</v>
      </c>
      <c r="D344" s="40">
        <f>GEOMEAN(CPI!B669:B680)</f>
        <v>186.5396196294343</v>
      </c>
      <c r="E344" s="3">
        <f t="shared" si="32"/>
        <v>91.19211573379765</v>
      </c>
      <c r="F344" s="3">
        <f t="shared" si="33"/>
        <v>95.533990957661715</v>
      </c>
      <c r="G344" s="1">
        <f t="shared" si="31"/>
        <v>0.95455151427947482</v>
      </c>
      <c r="H344" s="1">
        <f t="shared" si="34"/>
        <v>1.4999043671079857</v>
      </c>
      <c r="I344" s="1">
        <f t="shared" si="35"/>
        <v>1.3604910060317115</v>
      </c>
      <c r="J344" s="1">
        <f t="shared" si="36"/>
        <v>1.4248179624129922</v>
      </c>
    </row>
    <row r="345" spans="1:10">
      <c r="A345" s="34">
        <v>38200</v>
      </c>
      <c r="B345" s="32">
        <f>IPCA!B681</f>
        <v>1</v>
      </c>
      <c r="C345" s="40">
        <f>GEOMEAN(IPCA!D670:D681)</f>
        <v>2265.2622357798118</v>
      </c>
      <c r="D345" s="40">
        <f>GEOMEAN(CPI!B670:B681)</f>
        <v>186.94730694137164</v>
      </c>
      <c r="E345" s="3">
        <f t="shared" si="32"/>
        <v>91.722219065522808</v>
      </c>
      <c r="F345" s="3">
        <f t="shared" si="33"/>
        <v>95.757227114447289</v>
      </c>
      <c r="G345" s="1">
        <f t="shared" si="31"/>
        <v>0.9578621042973402</v>
      </c>
      <c r="H345" s="1">
        <f t="shared" si="34"/>
        <v>1.5051063581490334</v>
      </c>
      <c r="I345" s="1">
        <f t="shared" si="35"/>
        <v>1.3652094815425531</v>
      </c>
      <c r="J345" s="1">
        <f t="shared" si="36"/>
        <v>1.4297595376481436</v>
      </c>
    </row>
    <row r="346" spans="1:10">
      <c r="A346" s="34">
        <v>38231</v>
      </c>
      <c r="B346" s="32">
        <f>IPCA!B682</f>
        <v>1</v>
      </c>
      <c r="C346" s="40">
        <f>GEOMEAN(IPCA!D671:D682)</f>
        <v>2277.5453745241448</v>
      </c>
      <c r="D346" s="40">
        <f>GEOMEAN(CPI!B671:B682)</f>
        <v>187.33814339564859</v>
      </c>
      <c r="E346" s="3">
        <f t="shared" si="32"/>
        <v>92.196027011507084</v>
      </c>
      <c r="F346" s="3">
        <f t="shared" si="33"/>
        <v>95.948089188534198</v>
      </c>
      <c r="G346" s="1">
        <f t="shared" si="31"/>
        <v>0.96089487337622259</v>
      </c>
      <c r="H346" s="1">
        <f t="shared" si="34"/>
        <v>1.5098718040341403</v>
      </c>
      <c r="I346" s="1">
        <f t="shared" si="35"/>
        <v>1.369531987969359</v>
      </c>
      <c r="J346" s="1">
        <f t="shared" si="36"/>
        <v>1.4342864215248132</v>
      </c>
    </row>
    <row r="347" spans="1:10">
      <c r="A347" s="34">
        <v>38261</v>
      </c>
      <c r="B347" s="32">
        <f>IPCA!B683</f>
        <v>1</v>
      </c>
      <c r="C347" s="40">
        <f>GEOMEAN(IPCA!D672:D683)</f>
        <v>2290.1806425976524</v>
      </c>
      <c r="D347" s="40">
        <f>GEOMEAN(CPI!B672:B683)</f>
        <v>187.82889138633874</v>
      </c>
      <c r="E347" s="3">
        <f t="shared" si="32"/>
        <v>92.640686548902181</v>
      </c>
      <c r="F347" s="3">
        <f t="shared" si="33"/>
        <v>96.187766642357488</v>
      </c>
      <c r="G347" s="1">
        <f t="shared" si="31"/>
        <v>0.96312337610827414</v>
      </c>
      <c r="H347" s="1">
        <f t="shared" si="34"/>
        <v>1.5133734914024113</v>
      </c>
      <c r="I347" s="1">
        <f t="shared" si="35"/>
        <v>1.37270819991656</v>
      </c>
      <c r="J347" s="1">
        <f t="shared" si="36"/>
        <v>1.4376128116403957</v>
      </c>
    </row>
    <row r="348" spans="1:10">
      <c r="A348" s="34">
        <v>38292</v>
      </c>
      <c r="B348" s="32">
        <f>IPCA!B684</f>
        <v>1</v>
      </c>
      <c r="C348" s="40">
        <f>GEOMEAN(IPCA!D673:D684)</f>
        <v>2303.5540324545859</v>
      </c>
      <c r="D348" s="40">
        <f>GEOMEAN(CPI!B673:B684)</f>
        <v>188.37162239560135</v>
      </c>
      <c r="E348" s="3">
        <f t="shared" si="32"/>
        <v>93.087703026780972</v>
      </c>
      <c r="F348" s="3">
        <f t="shared" si="33"/>
        <v>96.473234619604639</v>
      </c>
      <c r="G348" s="1">
        <f t="shared" ref="G348:G411" si="37">E348/F348</f>
        <v>0.96490703762372154</v>
      </c>
      <c r="H348" s="1">
        <f t="shared" si="34"/>
        <v>1.5161761915777721</v>
      </c>
      <c r="I348" s="1">
        <f t="shared" si="35"/>
        <v>1.3752503942489454</v>
      </c>
      <c r="J348" s="1">
        <f t="shared" si="36"/>
        <v>1.4402752064174784</v>
      </c>
    </row>
    <row r="349" spans="1:10">
      <c r="A349" s="34">
        <v>38322</v>
      </c>
      <c r="B349" s="32">
        <f>IPCA!B685</f>
        <v>1</v>
      </c>
      <c r="C349" s="40">
        <f>GEOMEAN(IPCA!D674:D685)</f>
        <v>2317.6574980858009</v>
      </c>
      <c r="D349" s="40">
        <f>GEOMEAN(CPI!B674:B685)</f>
        <v>188.87519802535761</v>
      </c>
      <c r="E349" s="41">
        <f>E$361/(C361/C349)</f>
        <v>93.562223188424809</v>
      </c>
      <c r="F349" s="41">
        <f>F$361/(D361/D349)</f>
        <v>96.722414433004147</v>
      </c>
      <c r="G349" s="1">
        <f t="shared" si="37"/>
        <v>0.96732720886772028</v>
      </c>
      <c r="H349" s="1">
        <f t="shared" si="34"/>
        <v>1.5199790512073676</v>
      </c>
      <c r="I349" s="1">
        <f t="shared" si="35"/>
        <v>1.3786997850479346</v>
      </c>
      <c r="J349" s="1">
        <f t="shared" si="36"/>
        <v>1.4438876918716215</v>
      </c>
    </row>
    <row r="350" spans="1:10">
      <c r="A350" s="34">
        <v>38353</v>
      </c>
      <c r="B350" s="32">
        <f>IPCA!B686</f>
        <v>1</v>
      </c>
      <c r="C350" s="40">
        <f>GEOMEAN(IPCA!D675:D686)</f>
        <v>2331.4999443623019</v>
      </c>
      <c r="D350" s="40">
        <f>GEOMEAN(CPI!B675:B686)</f>
        <v>189.33638254322446</v>
      </c>
      <c r="E350" s="41">
        <f>E$361/(C362/C350)^(11/12)</f>
        <v>94.197725690521537</v>
      </c>
      <c r="F350" s="41">
        <f>F$361/(D362/D350)^(11/12)</f>
        <v>96.918706315593838</v>
      </c>
      <c r="G350" s="1">
        <f t="shared" si="37"/>
        <v>0.97192512437988965</v>
      </c>
      <c r="H350" s="1">
        <f t="shared" si="34"/>
        <v>1.5272038404965054</v>
      </c>
      <c r="I350" s="1">
        <f t="shared" si="35"/>
        <v>1.3852530434181984</v>
      </c>
      <c r="J350" s="1">
        <f t="shared" si="36"/>
        <v>1.450750802466906</v>
      </c>
    </row>
    <row r="351" spans="1:10">
      <c r="A351" s="34">
        <v>38384</v>
      </c>
      <c r="B351" s="32">
        <f>IPCA!B687</f>
        <v>1</v>
      </c>
      <c r="C351" s="40">
        <f>GEOMEAN(IPCA!D676:D687)</f>
        <v>2345.3868343416184</v>
      </c>
      <c r="D351" s="40">
        <f>GEOMEAN(CPI!B676:B687)</f>
        <v>189.80449170745305</v>
      </c>
      <c r="E351" s="41">
        <f>E$361/(C363/C351)^(10/12)</f>
        <v>94.826948949298028</v>
      </c>
      <c r="F351" s="41">
        <f>F$361/(D363/D351)^(10/12)</f>
        <v>97.156315102795745</v>
      </c>
      <c r="G351" s="1">
        <f t="shared" si="37"/>
        <v>0.97602455227914786</v>
      </c>
      <c r="H351" s="1">
        <f t="shared" si="34"/>
        <v>1.5336453470226177</v>
      </c>
      <c r="I351" s="1">
        <f t="shared" si="35"/>
        <v>1.3910958237222308</v>
      </c>
      <c r="J351" s="1">
        <f t="shared" si="36"/>
        <v>1.4568698420568111</v>
      </c>
    </row>
    <row r="352" spans="1:10">
      <c r="A352" s="34">
        <v>38412</v>
      </c>
      <c r="B352" s="32">
        <f>IPCA!B688</f>
        <v>1</v>
      </c>
      <c r="C352" s="40">
        <f>GEOMEAN(IPCA!D677:D688)</f>
        <v>2359.6300464836377</v>
      </c>
      <c r="D352" s="40">
        <f>GEOMEAN(CPI!B677:B688)</f>
        <v>190.29542240843085</v>
      </c>
      <c r="E352" s="41">
        <f>E$361/(C364/C352)^(9/12)</f>
        <v>95.455991554837908</v>
      </c>
      <c r="F352" s="41">
        <f>F$361/(D364/D352)^(9/12)</f>
        <v>97.424367763262268</v>
      </c>
      <c r="G352" s="1">
        <f t="shared" si="37"/>
        <v>0.97979585340284225</v>
      </c>
      <c r="H352" s="1">
        <f t="shared" si="34"/>
        <v>1.5395712619056696</v>
      </c>
      <c r="I352" s="1">
        <f t="shared" si="35"/>
        <v>1.3964709356811662</v>
      </c>
      <c r="J352" s="1">
        <f t="shared" si="36"/>
        <v>1.4624991009310837</v>
      </c>
    </row>
    <row r="353" spans="1:10">
      <c r="A353" s="34">
        <v>38443</v>
      </c>
      <c r="B353" s="32">
        <f>IPCA!B689</f>
        <v>1</v>
      </c>
      <c r="C353" s="40">
        <f>GEOMEAN(IPCA!D678:D689)</f>
        <v>2374.9428273652907</v>
      </c>
      <c r="D353" s="40">
        <f>GEOMEAN(CPI!B678:B689)</f>
        <v>190.84337586263783</v>
      </c>
      <c r="E353" s="41">
        <f>E$361/(C365/C353)^(8/12)</f>
        <v>96.12301131145631</v>
      </c>
      <c r="F353" s="41">
        <f>F$361/(D365/D353)^(8/12)</f>
        <v>97.705401288114061</v>
      </c>
      <c r="G353" s="1">
        <f t="shared" si="37"/>
        <v>0.98380447799409176</v>
      </c>
      <c r="H353" s="1">
        <f t="shared" si="34"/>
        <v>1.5458700875222735</v>
      </c>
      <c r="I353" s="1">
        <f t="shared" si="35"/>
        <v>1.402184297004645</v>
      </c>
      <c r="J353" s="1">
        <f t="shared" si="36"/>
        <v>1.4684826023312088</v>
      </c>
    </row>
    <row r="354" spans="1:10">
      <c r="A354" s="34">
        <v>38473</v>
      </c>
      <c r="B354" s="32">
        <f>IPCA!B690</f>
        <v>1</v>
      </c>
      <c r="C354" s="40">
        <f>GEOMEAN(IPCA!D679:D690)</f>
        <v>2390.315719504682</v>
      </c>
      <c r="D354" s="40">
        <f>GEOMEAN(CPI!B679:B690)</f>
        <v>191.28348895290142</v>
      </c>
      <c r="E354" s="41">
        <f>E$361/(C366/C354)^(7/12)</f>
        <v>96.768595290883439</v>
      </c>
      <c r="F354" s="41">
        <f>F$361/(D366/D354)^(7/12)</f>
        <v>97.926560168545237</v>
      </c>
      <c r="G354" s="1">
        <f t="shared" si="37"/>
        <v>0.98817517049849624</v>
      </c>
      <c r="H354" s="1">
        <f t="shared" si="34"/>
        <v>1.5527378371162708</v>
      </c>
      <c r="I354" s="1">
        <f t="shared" si="35"/>
        <v>1.4084137018648542</v>
      </c>
      <c r="J354" s="1">
        <f t="shared" si="36"/>
        <v>1.475006546922256</v>
      </c>
    </row>
    <row r="355" spans="1:10">
      <c r="A355" s="34">
        <v>38504</v>
      </c>
      <c r="B355" s="32">
        <f>IPCA!B691</f>
        <v>1</v>
      </c>
      <c r="C355" s="40">
        <f>GEOMEAN(IPCA!D680:D691)</f>
        <v>2404.3300519504046</v>
      </c>
      <c r="D355" s="40">
        <f>GEOMEAN(CPI!B680:B691)</f>
        <v>191.68222450970163</v>
      </c>
      <c r="E355" s="41">
        <f>E$361/(C367/C355)^(6/12)</f>
        <v>97.347987843328355</v>
      </c>
      <c r="F355" s="41">
        <f>F$361/(D367/D355)^(6/12)</f>
        <v>98.149367334327607</v>
      </c>
      <c r="G355" s="1">
        <f t="shared" si="37"/>
        <v>0.99183510283597143</v>
      </c>
      <c r="H355" s="1">
        <f t="shared" si="34"/>
        <v>1.558488756175304</v>
      </c>
      <c r="I355" s="1">
        <f t="shared" si="35"/>
        <v>1.4136300835407851</v>
      </c>
      <c r="J355" s="1">
        <f t="shared" si="36"/>
        <v>1.4804695704025415</v>
      </c>
    </row>
    <row r="356" spans="1:10">
      <c r="A356" s="34">
        <v>38534</v>
      </c>
      <c r="B356" s="32">
        <f>IPCA!B692</f>
        <v>1</v>
      </c>
      <c r="C356" s="40">
        <f>GEOMEAN(IPCA!D681:D692)</f>
        <v>2417.1050540543765</v>
      </c>
      <c r="D356" s="40">
        <f>GEOMEAN(CPI!B681:B692)</f>
        <v>192.18104749511284</v>
      </c>
      <c r="E356" s="41">
        <f>E$361/(C368/C356)^(5/12)</f>
        <v>97.868921549472702</v>
      </c>
      <c r="F356" s="41">
        <f>F$361/(D368/D356)^(5/12)</f>
        <v>98.423179430216052</v>
      </c>
      <c r="G356" s="1">
        <f t="shared" si="37"/>
        <v>0.99436862450540597</v>
      </c>
      <c r="H356" s="1">
        <f t="shared" si="34"/>
        <v>1.5624697254151003</v>
      </c>
      <c r="I356" s="1">
        <f t="shared" si="35"/>
        <v>1.4172410289882436</v>
      </c>
      <c r="J356" s="1">
        <f t="shared" si="36"/>
        <v>1.4842512491582422</v>
      </c>
    </row>
    <row r="357" spans="1:10">
      <c r="A357" s="34">
        <v>38565</v>
      </c>
      <c r="B357" s="32">
        <f>IPCA!B693</f>
        <v>1</v>
      </c>
      <c r="C357" s="40">
        <f>GEOMEAN(IPCA!D682:D693)</f>
        <v>2428.9001823424078</v>
      </c>
      <c r="D357" s="40">
        <f>GEOMEAN(CPI!B682:B693)</f>
        <v>192.75467140446813</v>
      </c>
      <c r="E357" s="41">
        <f>E$361/(C369/C357)^(4/12)</f>
        <v>98.348046020555174</v>
      </c>
      <c r="F357" s="41">
        <f>F$361/(D369/D357)^(4/12)</f>
        <v>98.731846684674622</v>
      </c>
      <c r="G357" s="1">
        <f t="shared" si="37"/>
        <v>0.9961126963891882</v>
      </c>
      <c r="H357" s="1">
        <f t="shared" si="34"/>
        <v>1.5652102176734042</v>
      </c>
      <c r="I357" s="1">
        <f t="shared" si="35"/>
        <v>1.4197267975154138</v>
      </c>
      <c r="J357" s="1">
        <f t="shared" si="36"/>
        <v>1.4868545501960371</v>
      </c>
    </row>
    <row r="358" spans="1:10">
      <c r="A358" s="34">
        <v>38596</v>
      </c>
      <c r="B358" s="32">
        <f>IPCA!B694</f>
        <v>1</v>
      </c>
      <c r="C358" s="40">
        <f>GEOMEAN(IPCA!D683:D694)</f>
        <v>2440.7931967997511</v>
      </c>
      <c r="D358" s="40">
        <f>GEOMEAN(CPI!B683:B694)</f>
        <v>193.49178447563335</v>
      </c>
      <c r="E358" s="41">
        <f>E$361/(C370/C358)^(3/12)</f>
        <v>98.80436983551607</v>
      </c>
      <c r="F358" s="41">
        <f>F$361/(D370/D358)^(3/12)</f>
        <v>99.099770381027113</v>
      </c>
      <c r="G358" s="1">
        <f t="shared" si="37"/>
        <v>0.99701916014158998</v>
      </c>
      <c r="H358" s="1">
        <f t="shared" si="34"/>
        <v>1.566634560855007</v>
      </c>
      <c r="I358" s="1">
        <f t="shared" si="35"/>
        <v>1.421018750609603</v>
      </c>
      <c r="J358" s="1">
        <f t="shared" si="36"/>
        <v>1.4882075896259448</v>
      </c>
    </row>
    <row r="359" spans="1:10">
      <c r="A359" s="34">
        <v>38626</v>
      </c>
      <c r="B359" s="32">
        <f>IPCA!B695</f>
        <v>1</v>
      </c>
      <c r="C359" s="40">
        <f>GEOMEAN(IPCA!D684:D695)</f>
        <v>2453.3739530839148</v>
      </c>
      <c r="D359" s="40">
        <f>GEOMEAN(CPI!B684:B695)</f>
        <v>194.17924749009728</v>
      </c>
      <c r="E359" s="41">
        <f>E$361/(C371/C359)^(2/12)</f>
        <v>99.242061148980639</v>
      </c>
      <c r="F359" s="41">
        <f>F$361/(D371/D359)^(2/12)</f>
        <v>99.439803996652515</v>
      </c>
      <c r="G359" s="1">
        <f t="shared" si="37"/>
        <v>0.99801143164282047</v>
      </c>
      <c r="H359" s="1">
        <f t="shared" si="34"/>
        <v>1.5681937353320134</v>
      </c>
      <c r="I359" s="1">
        <f t="shared" si="35"/>
        <v>1.422433002677481</v>
      </c>
      <c r="J359" s="1">
        <f t="shared" si="36"/>
        <v>1.4896887105894487</v>
      </c>
    </row>
    <row r="360" spans="1:10">
      <c r="A360" s="34">
        <v>38657</v>
      </c>
      <c r="B360" s="32">
        <f>IPCA!B696</f>
        <v>1</v>
      </c>
      <c r="C360" s="40">
        <f>GEOMEAN(IPCA!D685:D696)</f>
        <v>2465.73365969723</v>
      </c>
      <c r="D360" s="40">
        <f>GEOMEAN(CPI!B685:B696)</f>
        <v>194.72973737533599</v>
      </c>
      <c r="E360" s="41">
        <f>E$361/(C372/C360)^(1/12)</f>
        <v>99.641458122193484</v>
      </c>
      <c r="F360" s="41">
        <f>F$361/(D372/D360)^(1/12)</f>
        <v>99.729499604625474</v>
      </c>
      <c r="G360" s="1">
        <f t="shared" si="37"/>
        <v>0.99911719719059022</v>
      </c>
      <c r="H360" s="1">
        <f t="shared" si="34"/>
        <v>1.5699312450937042</v>
      </c>
      <c r="I360" s="1">
        <f t="shared" si="35"/>
        <v>1.4240090140922823</v>
      </c>
      <c r="J360" s="1">
        <f t="shared" si="36"/>
        <v>1.4913392392315503</v>
      </c>
    </row>
    <row r="361" spans="1:10">
      <c r="A361" s="42">
        <v>38687</v>
      </c>
      <c r="B361" s="32">
        <f>IPCA!B697</f>
        <v>1</v>
      </c>
      <c r="C361" s="40">
        <f>GEOMEAN(IPCA!D686:D697)</f>
        <v>2477.1295712140936</v>
      </c>
      <c r="D361" s="40">
        <f>GEOMEAN(CPI!B686:B697)</f>
        <v>195.27552029440304</v>
      </c>
      <c r="E361" s="41">
        <v>100</v>
      </c>
      <c r="F361" s="41">
        <v>100</v>
      </c>
      <c r="G361" s="1">
        <f t="shared" si="37"/>
        <v>1</v>
      </c>
      <c r="H361" s="43">
        <v>1.5713184093999999</v>
      </c>
      <c r="I361" s="1">
        <f t="shared" si="35"/>
        <v>1.4252672440194625</v>
      </c>
      <c r="J361" s="1">
        <f t="shared" si="36"/>
        <v>1.4926569609901976</v>
      </c>
    </row>
    <row r="362" spans="1:10">
      <c r="A362" s="34">
        <v>38718</v>
      </c>
      <c r="B362" s="32">
        <f>IPCA!B698</f>
        <v>1</v>
      </c>
      <c r="C362" s="40">
        <f>GEOMEAN(IPCA!D687:D698)</f>
        <v>2488.5991827883445</v>
      </c>
      <c r="D362" s="40">
        <f>GEOMEAN(CPI!B687:B698)</f>
        <v>195.91249644251997</v>
      </c>
      <c r="E362" s="41">
        <f>E$361*(C362/C350)^(1/12)</f>
        <v>100.54488044951242</v>
      </c>
      <c r="F362" s="41">
        <f>F$361*(D362/D350)^(1/12)</f>
        <v>100.28492913628291</v>
      </c>
      <c r="G362" s="1">
        <f t="shared" si="37"/>
        <v>1.0025921274060656</v>
      </c>
      <c r="H362" s="1">
        <f t="shared" ref="H362:H393" si="38">H$361*(G362/$G$361)*B362</f>
        <v>1.5753914669126612</v>
      </c>
      <c r="I362" s="1">
        <f t="shared" si="35"/>
        <v>1.4289617183036529</v>
      </c>
      <c r="J362" s="1">
        <f t="shared" si="36"/>
        <v>1.4965261180066352</v>
      </c>
    </row>
    <row r="363" spans="1:10">
      <c r="A363" s="34">
        <v>38749</v>
      </c>
      <c r="B363" s="32">
        <f>IPCA!B699</f>
        <v>1</v>
      </c>
      <c r="C363" s="40">
        <f>GEOMEAN(IPCA!D688:D699)</f>
        <v>2499.7486935524648</v>
      </c>
      <c r="D363" s="40">
        <f>GEOMEAN(CPI!B688:B699)</f>
        <v>196.49035806764309</v>
      </c>
      <c r="E363" s="41">
        <f>E$361*(C363/C351)^(2/12)</f>
        <v>101.06799367965043</v>
      </c>
      <c r="F363" s="41">
        <f>F$361*(D363/D351)^(2/12)</f>
        <v>100.57864790947664</v>
      </c>
      <c r="G363" s="1">
        <f t="shared" si="37"/>
        <v>1.0048653047176992</v>
      </c>
      <c r="H363" s="1">
        <f t="shared" si="38"/>
        <v>1.5789633522702613</v>
      </c>
      <c r="I363" s="1">
        <f t="shared" si="35"/>
        <v>1.4322016034657725</v>
      </c>
      <c r="J363" s="1">
        <f t="shared" si="36"/>
        <v>1.4999191919444097</v>
      </c>
    </row>
    <row r="364" spans="1:10">
      <c r="A364" s="34">
        <v>38777</v>
      </c>
      <c r="B364" s="32">
        <f>IPCA!B700</f>
        <v>1</v>
      </c>
      <c r="C364" s="40">
        <f>GEOMEAN(IPCA!D689:D700)</f>
        <v>2510.5738059243777</v>
      </c>
      <c r="D364" s="40">
        <f>GEOMEAN(CPI!B689:B700)</f>
        <v>197.03265670597173</v>
      </c>
      <c r="E364" s="41">
        <f>E$361*(C364/C352)^(3/12)</f>
        <v>101.56223954396762</v>
      </c>
      <c r="F364" s="41">
        <f>F$361*(D364/D352)^(3/12)</f>
        <v>100.87358784225144</v>
      </c>
      <c r="G364" s="1">
        <f t="shared" si="37"/>
        <v>1.0068268782388619</v>
      </c>
      <c r="H364" s="1">
        <f t="shared" si="38"/>
        <v>1.5820456088554558</v>
      </c>
      <c r="I364" s="1">
        <f t="shared" si="35"/>
        <v>1.4349973699522214</v>
      </c>
      <c r="J364" s="1">
        <f t="shared" si="36"/>
        <v>1.5028471483152672</v>
      </c>
    </row>
    <row r="365" spans="1:10">
      <c r="A365" s="34">
        <v>38808</v>
      </c>
      <c r="B365" s="32">
        <f>IPCA!B701</f>
        <v>1</v>
      </c>
      <c r="C365" s="40">
        <f>GEOMEAN(IPCA!D690:D701)</f>
        <v>2520.0671170637925</v>
      </c>
      <c r="D365" s="40">
        <f>GEOMEAN(CPI!B690:B701)</f>
        <v>197.60559230466984</v>
      </c>
      <c r="E365" s="41">
        <f>E$361*(C365/C353)^(4/12)</f>
        <v>101.99674586182934</v>
      </c>
      <c r="F365" s="41">
        <f>F$361*(D365/D353)^(4/12)</f>
        <v>101.16742907964387</v>
      </c>
      <c r="G365" s="1">
        <f t="shared" si="37"/>
        <v>1.0081974681943593</v>
      </c>
      <c r="H365" s="1">
        <f t="shared" si="38"/>
        <v>1.5841992420842677</v>
      </c>
      <c r="I365" s="1">
        <f t="shared" si="35"/>
        <v>1.436950826920774</v>
      </c>
      <c r="J365" s="1">
        <f t="shared" si="36"/>
        <v>1.5048929689530037</v>
      </c>
    </row>
    <row r="366" spans="1:10">
      <c r="A366" s="34">
        <v>38838</v>
      </c>
      <c r="B366" s="32">
        <f>IPCA!B702</f>
        <v>1</v>
      </c>
      <c r="C366" s="40">
        <f>GEOMEAN(IPCA!D691:D702)</f>
        <v>2528.7769181083054</v>
      </c>
      <c r="D366" s="40">
        <f>GEOMEAN(CPI!B691:B702)</f>
        <v>198.27895819492576</v>
      </c>
      <c r="E366" s="41">
        <f>E$361*(C366/C354)^(5/12)</f>
        <v>102.37400364001196</v>
      </c>
      <c r="F366" s="41">
        <f>F$361*(D366/D354)^(5/12)</f>
        <v>101.50785327118712</v>
      </c>
      <c r="G366" s="1">
        <f t="shared" si="37"/>
        <v>1.0085328409666083</v>
      </c>
      <c r="H366" s="1">
        <f t="shared" si="38"/>
        <v>1.584726219495314</v>
      </c>
      <c r="I366" s="1">
        <f t="shared" si="35"/>
        <v>1.4374288227475966</v>
      </c>
      <c r="J366" s="1">
        <f t="shared" si="36"/>
        <v>1.505393565456028</v>
      </c>
    </row>
    <row r="367" spans="1:10">
      <c r="A367" s="34">
        <v>38869</v>
      </c>
      <c r="B367" s="32">
        <f>IPCA!B703</f>
        <v>1</v>
      </c>
      <c r="C367" s="40">
        <f>GEOMEAN(IPCA!D692:D703)</f>
        <v>2537.1148445473782</v>
      </c>
      <c r="D367" s="40">
        <f>GEOMEAN(CPI!B692:B703)</f>
        <v>198.97881118033706</v>
      </c>
      <c r="E367" s="41">
        <f>E$361*(C367/C355)^(6/12)</f>
        <v>102.72425985932014</v>
      </c>
      <c r="F367" s="41">
        <f>F$361*(D367/D355)^(6/12)</f>
        <v>101.88552684131784</v>
      </c>
      <c r="G367" s="1">
        <f t="shared" si="37"/>
        <v>1.0082321115079338</v>
      </c>
      <c r="H367" s="1">
        <f t="shared" si="38"/>
        <v>1.58425367776065</v>
      </c>
      <c r="I367" s="1">
        <f t="shared" si="35"/>
        <v>1.4370002029008362</v>
      </c>
      <c r="J367" s="1">
        <f t="shared" si="36"/>
        <v>1.5049446795361625</v>
      </c>
    </row>
    <row r="368" spans="1:10">
      <c r="A368" s="34">
        <v>38899</v>
      </c>
      <c r="B368" s="32">
        <f>IPCA!B704</f>
        <v>1</v>
      </c>
      <c r="C368" s="40">
        <f>GEOMEAN(IPCA!D693:D704)</f>
        <v>2545.3528790509008</v>
      </c>
      <c r="D368" s="40">
        <f>GEOMEAN(CPI!B693:B704)</f>
        <v>199.65345021573867</v>
      </c>
      <c r="E368" s="41">
        <f>E$361*(C368/C356)^(7/12)</f>
        <v>103.06169391260266</v>
      </c>
      <c r="F368" s="41">
        <f>F$361*(D368/D356)^(7/12)</f>
        <v>102.25007934221541</v>
      </c>
      <c r="G368" s="1">
        <f t="shared" si="37"/>
        <v>1.0079375446513923</v>
      </c>
      <c r="H368" s="1">
        <f t="shared" si="38"/>
        <v>1.5837908194361672</v>
      </c>
      <c r="I368" s="1">
        <f t="shared" si="35"/>
        <v>1.4365803664090337</v>
      </c>
      <c r="J368" s="1">
        <f t="shared" si="36"/>
        <v>1.5045049922672689</v>
      </c>
    </row>
    <row r="369" spans="1:10">
      <c r="A369" s="34">
        <v>38930</v>
      </c>
      <c r="B369" s="32">
        <f>IPCA!B705</f>
        <v>1</v>
      </c>
      <c r="C369" s="40">
        <f>GEOMEAN(IPCA!D694:D705)</f>
        <v>2553.3624078866478</v>
      </c>
      <c r="D369" s="40">
        <f>GEOMEAN(CPI!B694:B705)</f>
        <v>200.27794727888124</v>
      </c>
      <c r="E369" s="41">
        <f>E$361*(C369/C357)^(8/12)</f>
        <v>103.38761774714662</v>
      </c>
      <c r="F369" s="41">
        <f>F$361*(D369/D357)^(8/12)</f>
        <v>102.58538193124944</v>
      </c>
      <c r="G369" s="1">
        <f t="shared" si="37"/>
        <v>1.007820176722984</v>
      </c>
      <c r="H369" s="1">
        <f t="shared" si="38"/>
        <v>1.5836063970495859</v>
      </c>
      <c r="I369" s="1">
        <f t="shared" si="35"/>
        <v>1.4364130857451749</v>
      </c>
      <c r="J369" s="1">
        <f t="shared" si="36"/>
        <v>1.5043298022119334</v>
      </c>
    </row>
    <row r="370" spans="1:10">
      <c r="A370" s="34">
        <v>38961</v>
      </c>
      <c r="B370" s="32">
        <f>IPCA!B706</f>
        <v>1</v>
      </c>
      <c r="C370" s="40">
        <f>GEOMEAN(IPCA!D695:D706)</f>
        <v>2561.0990417978551</v>
      </c>
      <c r="D370" s="40">
        <f>GEOMEAN(CPI!B695:B706)</f>
        <v>200.61894261796115</v>
      </c>
      <c r="E370" s="41">
        <f>E$361*(C370/C358)^(9/12)</f>
        <v>103.6744027486495</v>
      </c>
      <c r="F370" s="41">
        <f>F$361*(D370/D358)^(9/12)</f>
        <v>102.75005319426404</v>
      </c>
      <c r="G370" s="1">
        <f t="shared" si="37"/>
        <v>1.0089960980617483</v>
      </c>
      <c r="H370" s="1">
        <f t="shared" si="38"/>
        <v>1.5854541438971925</v>
      </c>
      <c r="I370" s="1">
        <f t="shared" si="35"/>
        <v>1.4380890879108592</v>
      </c>
      <c r="J370" s="1">
        <f t="shared" si="36"/>
        <v>1.5060850493838167</v>
      </c>
    </row>
    <row r="371" spans="1:10">
      <c r="A371" s="34">
        <v>38991</v>
      </c>
      <c r="B371" s="32">
        <f>IPCA!B707</f>
        <v>1</v>
      </c>
      <c r="C371" s="40">
        <f>GEOMEAN(IPCA!D696:D707)</f>
        <v>2567.9649812750299</v>
      </c>
      <c r="D371" s="40">
        <f>GEOMEAN(CPI!B696:B707)</f>
        <v>200.8358580392435</v>
      </c>
      <c r="E371" s="41">
        <f>E$361*(C371/C359)^(10/12)</f>
        <v>103.87741232020026</v>
      </c>
      <c r="F371" s="41">
        <f>F$361*(D371/D359)^(10/12)</f>
        <v>102.84867521664684</v>
      </c>
      <c r="G371" s="1">
        <f t="shared" si="37"/>
        <v>1.0100024341722091</v>
      </c>
      <c r="H371" s="1">
        <f t="shared" si="38"/>
        <v>1.5870354183536037</v>
      </c>
      <c r="I371" s="1">
        <f t="shared" si="35"/>
        <v>1.4395233858055729</v>
      </c>
      <c r="J371" s="1">
        <f t="shared" si="36"/>
        <v>1.5075871639841918</v>
      </c>
    </row>
    <row r="372" spans="1:10">
      <c r="A372" s="34">
        <v>39022</v>
      </c>
      <c r="B372" s="32">
        <f>IPCA!B708</f>
        <v>1</v>
      </c>
      <c r="C372" s="40">
        <f>GEOMEAN(IPCA!D697:D708)</f>
        <v>2574.3362540901412</v>
      </c>
      <c r="D372" s="40">
        <f>GEOMEAN(CPI!B697:B708)</f>
        <v>201.16322920778936</v>
      </c>
      <c r="E372" s="41">
        <f>E$361*(C372/C360)^(11/12)</f>
        <v>104.03014009463799</v>
      </c>
      <c r="F372" s="41">
        <f>F$361*(D372/D360)^(11/12)</f>
        <v>103.02436832785666</v>
      </c>
      <c r="G372" s="1">
        <f t="shared" si="37"/>
        <v>1.0097624647751358</v>
      </c>
      <c r="H372" s="1">
        <f t="shared" si="38"/>
        <v>1.5866583500222897</v>
      </c>
      <c r="I372" s="1">
        <f t="shared" si="35"/>
        <v>1.4391813652843573</v>
      </c>
      <c r="J372" s="1">
        <f t="shared" si="36"/>
        <v>1.5072289719932257</v>
      </c>
    </row>
    <row r="373" spans="1:10">
      <c r="A373" s="34">
        <v>39052</v>
      </c>
      <c r="B373" s="32">
        <f>IPCA!B709</f>
        <v>1</v>
      </c>
      <c r="C373" s="40">
        <f>GEOMEAN(IPCA!D698:D709)</f>
        <v>2580.9805520816876</v>
      </c>
      <c r="D373" s="40">
        <f>GEOMEAN(CPI!B698:B709)</f>
        <v>201.58425327305793</v>
      </c>
      <c r="E373" s="41">
        <f>E$361*(C373/C361)</f>
        <v>104.19239195536689</v>
      </c>
      <c r="F373" s="41">
        <f>F$361*(D373/D361)</f>
        <v>103.23068296996145</v>
      </c>
      <c r="G373" s="1">
        <f t="shared" si="37"/>
        <v>1.0093161156909645</v>
      </c>
      <c r="H373" s="1">
        <f t="shared" si="38"/>
        <v>1.5859569934893125</v>
      </c>
      <c r="I373" s="1">
        <f t="shared" si="35"/>
        <v>1.43854519855529</v>
      </c>
      <c r="J373" s="1">
        <f t="shared" si="36"/>
        <v>1.5065627259257057</v>
      </c>
    </row>
    <row r="374" spans="1:10">
      <c r="A374" s="34">
        <v>39083</v>
      </c>
      <c r="B374" s="32">
        <f>IPCA!B710</f>
        <v>1</v>
      </c>
      <c r="C374" s="40">
        <f>GEOMEAN(IPCA!D699:D710)</f>
        <v>2587.3204347175338</v>
      </c>
      <c r="D374" s="40">
        <f>GEOMEAN(CPI!B699:B710)</f>
        <v>201.92966026048921</v>
      </c>
      <c r="E374" s="40">
        <f t="shared" ref="E374:E405" si="39">E362*(C374/C362)</f>
        <v>104.53343615655281</v>
      </c>
      <c r="F374" s="40">
        <f t="shared" ref="F374:F405" si="40">F362*(D374/D362)</f>
        <v>103.36503305024378</v>
      </c>
      <c r="G374" s="1">
        <f t="shared" si="37"/>
        <v>1.0113036591952822</v>
      </c>
      <c r="H374" s="1">
        <f t="shared" si="38"/>
        <v>1.5890800571871304</v>
      </c>
      <c r="I374" s="1">
        <f t="shared" si="35"/>
        <v>1.4413779792080574</v>
      </c>
      <c r="J374" s="1">
        <f t="shared" si="36"/>
        <v>1.5095294465726965</v>
      </c>
    </row>
    <row r="375" spans="1:10">
      <c r="A375" s="34">
        <v>39114</v>
      </c>
      <c r="B375" s="32">
        <f>IPCA!B711</f>
        <v>1</v>
      </c>
      <c r="C375" s="40">
        <f>GEOMEAN(IPCA!D700:D711)</f>
        <v>2593.7404183325234</v>
      </c>
      <c r="D375" s="40">
        <f>GEOMEAN(CPI!B700:B711)</f>
        <v>202.33164647626117</v>
      </c>
      <c r="E375" s="40">
        <f t="shared" si="39"/>
        <v>104.86819770436394</v>
      </c>
      <c r="F375" s="40">
        <f t="shared" si="40"/>
        <v>103.56866175018557</v>
      </c>
      <c r="G375" s="1">
        <f t="shared" si="37"/>
        <v>1.0125475788932461</v>
      </c>
      <c r="H375" s="1">
        <f t="shared" si="38"/>
        <v>1.5910346511083564</v>
      </c>
      <c r="I375" s="1">
        <f t="shared" si="35"/>
        <v>1.443150897207756</v>
      </c>
      <c r="J375" s="1">
        <f t="shared" si="36"/>
        <v>1.5113861919687752</v>
      </c>
    </row>
    <row r="376" spans="1:10">
      <c r="A376" s="34">
        <v>39142</v>
      </c>
      <c r="B376" s="32">
        <f>IPCA!B712</f>
        <v>1</v>
      </c>
      <c r="C376" s="40">
        <f>GEOMEAN(IPCA!D701:D712)</f>
        <v>2600.0468875159486</v>
      </c>
      <c r="D376" s="40">
        <f>GEOMEAN(CPI!B701:B712)</f>
        <v>202.79431216580133</v>
      </c>
      <c r="E376" s="40">
        <f t="shared" si="39"/>
        <v>105.18176529696346</v>
      </c>
      <c r="F376" s="40">
        <f t="shared" si="40"/>
        <v>103.82334687134083</v>
      </c>
      <c r="G376" s="1">
        <f t="shared" si="37"/>
        <v>1.0130839398512745</v>
      </c>
      <c r="H376" s="1">
        <f t="shared" si="38"/>
        <v>1.59187744495579</v>
      </c>
      <c r="I376" s="1">
        <f t="shared" si="35"/>
        <v>1.4439153549122048</v>
      </c>
      <c r="J376" s="1">
        <f t="shared" si="36"/>
        <v>1.5121867948863796</v>
      </c>
    </row>
    <row r="377" spans="1:10">
      <c r="A377" s="34">
        <v>39173</v>
      </c>
      <c r="B377" s="32">
        <f>IPCA!B713</f>
        <v>1</v>
      </c>
      <c r="C377" s="40">
        <f>GEOMEAN(IPCA!D702:D713)</f>
        <v>2606.4554669969548</v>
      </c>
      <c r="D377" s="40">
        <f>GEOMEAN(CPI!B702:B713)</f>
        <v>203.22420698461337</v>
      </c>
      <c r="E377" s="40">
        <f t="shared" si="39"/>
        <v>105.49321248920309</v>
      </c>
      <c r="F377" s="40">
        <f t="shared" si="40"/>
        <v>104.04397116293995</v>
      </c>
      <c r="G377" s="1">
        <f t="shared" si="37"/>
        <v>1.0139291235240677</v>
      </c>
      <c r="H377" s="1">
        <f t="shared" si="38"/>
        <v>1.5932054976201742</v>
      </c>
      <c r="I377" s="1">
        <f t="shared" si="35"/>
        <v>1.4451199675162172</v>
      </c>
      <c r="J377" s="1">
        <f t="shared" si="36"/>
        <v>1.5134483641788896</v>
      </c>
    </row>
    <row r="378" spans="1:10">
      <c r="A378" s="34">
        <v>39203</v>
      </c>
      <c r="B378" s="32">
        <f>IPCA!B714</f>
        <v>1</v>
      </c>
      <c r="C378" s="40">
        <f>GEOMEAN(IPCA!D703:D714)</f>
        <v>2613.2706138796084</v>
      </c>
      <c r="D378" s="40">
        <f>GEOMEAN(CPI!B703:B714)</f>
        <v>203.67438873941703</v>
      </c>
      <c r="E378" s="40">
        <f t="shared" si="39"/>
        <v>105.79461296956889</v>
      </c>
      <c r="F378" s="40">
        <f t="shared" si="40"/>
        <v>104.27001511140963</v>
      </c>
      <c r="G378" s="1">
        <f t="shared" si="37"/>
        <v>1.0146216326575792</v>
      </c>
      <c r="H378" s="1">
        <f t="shared" si="38"/>
        <v>1.5942936499703384</v>
      </c>
      <c r="I378" s="1">
        <f t="shared" si="35"/>
        <v>1.4461069781003952</v>
      </c>
      <c r="J378" s="1">
        <f t="shared" si="36"/>
        <v>1.5144820427575749</v>
      </c>
    </row>
    <row r="379" spans="1:10">
      <c r="A379" s="34">
        <v>39234</v>
      </c>
      <c r="B379" s="32">
        <f>IPCA!B715</f>
        <v>1</v>
      </c>
      <c r="C379" s="40">
        <f>GEOMEAN(IPCA!D704:D715)</f>
        <v>2621.1732272099157</v>
      </c>
      <c r="D379" s="40">
        <f>GEOMEAN(CPI!B704:B715)</f>
        <v>204.12493391729123</v>
      </c>
      <c r="E379" s="40">
        <f t="shared" si="39"/>
        <v>106.12766714399162</v>
      </c>
      <c r="F379" s="40">
        <f t="shared" si="40"/>
        <v>104.52055829584525</v>
      </c>
      <c r="G379" s="1">
        <f t="shared" si="37"/>
        <v>1.0153760071162024</v>
      </c>
      <c r="H379" s="1">
        <f t="shared" si="38"/>
        <v>1.595479012444754</v>
      </c>
      <c r="I379" s="1">
        <f t="shared" si="35"/>
        <v>1.4471821633059958</v>
      </c>
      <c r="J379" s="1">
        <f t="shared" si="36"/>
        <v>1.5156080650444319</v>
      </c>
    </row>
    <row r="380" spans="1:10">
      <c r="A380" s="34">
        <v>39264</v>
      </c>
      <c r="B380" s="32">
        <f>IPCA!B716</f>
        <v>1</v>
      </c>
      <c r="C380" s="40">
        <f>GEOMEAN(IPCA!D705:D716)</f>
        <v>2629.2094508929022</v>
      </c>
      <c r="D380" s="40">
        <f>GEOMEAN(CPI!B705:B716)</f>
        <v>204.52180712475572</v>
      </c>
      <c r="E380" s="40">
        <f t="shared" si="39"/>
        <v>106.45705822961754</v>
      </c>
      <c r="F380" s="40">
        <f t="shared" si="40"/>
        <v>104.743348953511</v>
      </c>
      <c r="G380" s="1">
        <f t="shared" si="37"/>
        <v>1.0163610319244913</v>
      </c>
      <c r="H380" s="1">
        <f t="shared" si="38"/>
        <v>1.5970268000597343</v>
      </c>
      <c r="I380" s="1">
        <f t="shared" si="35"/>
        <v>1.4485860868997966</v>
      </c>
      <c r="J380" s="1">
        <f t="shared" si="36"/>
        <v>1.5170783691812726</v>
      </c>
    </row>
    <row r="381" spans="1:10">
      <c r="A381" s="34">
        <v>39295</v>
      </c>
      <c r="B381" s="32">
        <f>IPCA!B717</f>
        <v>1</v>
      </c>
      <c r="C381" s="40">
        <f>GEOMEAN(IPCA!D706:D717)</f>
        <v>2638.191404740051</v>
      </c>
      <c r="D381" s="40">
        <f>GEOMEAN(CPI!B706:B717)</f>
        <v>204.85458372984203</v>
      </c>
      <c r="E381" s="40">
        <f t="shared" si="39"/>
        <v>106.8224094059666</v>
      </c>
      <c r="F381" s="40">
        <f t="shared" si="40"/>
        <v>104.92960407183556</v>
      </c>
      <c r="G381" s="1">
        <f t="shared" si="37"/>
        <v>1.0180388113619032</v>
      </c>
      <c r="H381" s="1">
        <f t="shared" si="38"/>
        <v>1.5996631257766523</v>
      </c>
      <c r="I381" s="1">
        <f t="shared" si="35"/>
        <v>1.4509773709746292</v>
      </c>
      <c r="J381" s="1">
        <f t="shared" si="36"/>
        <v>1.5195827183375317</v>
      </c>
    </row>
    <row r="382" spans="1:10">
      <c r="A382" s="34">
        <v>39326</v>
      </c>
      <c r="B382" s="32">
        <f>IPCA!B718</f>
        <v>1</v>
      </c>
      <c r="C382" s="40">
        <f>GEOMEAN(IPCA!D707:D718)</f>
        <v>2647.1380004290827</v>
      </c>
      <c r="D382" s="40">
        <f>GEOMEAN(CPI!B707:B718)</f>
        <v>205.31906813329118</v>
      </c>
      <c r="E382" s="40">
        <f t="shared" si="39"/>
        <v>107.15729720280014</v>
      </c>
      <c r="F382" s="40">
        <f t="shared" si="40"/>
        <v>105.15729420758917</v>
      </c>
      <c r="G382" s="1">
        <f t="shared" si="37"/>
        <v>1.0190191561154358</v>
      </c>
      <c r="H382" s="1">
        <f t="shared" si="38"/>
        <v>1.6012035595354368</v>
      </c>
      <c r="I382" s="1">
        <f t="shared" si="35"/>
        <v>1.4523746242396856</v>
      </c>
      <c r="J382" s="1">
        <f t="shared" si="36"/>
        <v>1.5210460367580623</v>
      </c>
    </row>
    <row r="383" spans="1:10">
      <c r="A383" s="34">
        <v>39356</v>
      </c>
      <c r="B383" s="32">
        <f>IPCA!B719</f>
        <v>1</v>
      </c>
      <c r="C383" s="40">
        <f>GEOMEAN(IPCA!D708:D719)</f>
        <v>2656.0490938222179</v>
      </c>
      <c r="D383" s="40">
        <f>GEOMEAN(CPI!B708:B719)</f>
        <v>205.91451470373963</v>
      </c>
      <c r="E383" s="40">
        <f t="shared" si="39"/>
        <v>107.44052542518509</v>
      </c>
      <c r="F383" s="40">
        <f t="shared" si="40"/>
        <v>105.44947128425723</v>
      </c>
      <c r="G383" s="1">
        <f t="shared" si="37"/>
        <v>1.018881594347312</v>
      </c>
      <c r="H383" s="1">
        <f t="shared" si="38"/>
        <v>1.6009874061967542</v>
      </c>
      <c r="I383" s="1">
        <f t="shared" si="35"/>
        <v>1.4521785619575491</v>
      </c>
      <c r="J383" s="1">
        <f t="shared" si="36"/>
        <v>1.520840704227306</v>
      </c>
    </row>
    <row r="384" spans="1:10">
      <c r="A384" s="34">
        <v>39387</v>
      </c>
      <c r="B384" s="32">
        <f>IPCA!B720</f>
        <v>1</v>
      </c>
      <c r="C384" s="40">
        <f>GEOMEAN(IPCA!D709:D720)</f>
        <v>2665.1449680512974</v>
      </c>
      <c r="D384" s="40">
        <f>GEOMEAN(CPI!B709:B720)</f>
        <v>206.63924459398936</v>
      </c>
      <c r="E384" s="40">
        <f t="shared" si="39"/>
        <v>107.69976298099702</v>
      </c>
      <c r="F384" s="40">
        <f t="shared" si="40"/>
        <v>105.82887205519607</v>
      </c>
      <c r="G384" s="1">
        <f t="shared" si="37"/>
        <v>1.0176784547493349</v>
      </c>
      <c r="H384" s="1">
        <f t="shared" si="38"/>
        <v>1.5990968907973748</v>
      </c>
      <c r="I384" s="1">
        <f t="shared" si="35"/>
        <v>1.4504637664985698</v>
      </c>
      <c r="J384" s="1">
        <f t="shared" si="36"/>
        <v>1.5190448295313426</v>
      </c>
    </row>
    <row r="385" spans="1:10">
      <c r="A385" s="34">
        <v>39417</v>
      </c>
      <c r="B385" s="32">
        <f>IPCA!B721</f>
        <v>1</v>
      </c>
      <c r="C385" s="40">
        <f>GEOMEAN(IPCA!D710:D721)</f>
        <v>2674.8485314536806</v>
      </c>
      <c r="D385" s="40">
        <f>GEOMEAN(CPI!B710:B721)</f>
        <v>207.32922308145598</v>
      </c>
      <c r="E385" s="40">
        <f t="shared" si="39"/>
        <v>107.98177707525734</v>
      </c>
      <c r="F385" s="40">
        <f t="shared" si="40"/>
        <v>106.17266453515546</v>
      </c>
      <c r="G385" s="1">
        <f t="shared" si="37"/>
        <v>1.0170393438652268</v>
      </c>
      <c r="H385" s="1">
        <f t="shared" si="38"/>
        <v>1.5980926440995276</v>
      </c>
      <c r="I385" s="1">
        <f t="shared" si="35"/>
        <v>1.4495528626901542</v>
      </c>
      <c r="J385" s="1">
        <f t="shared" si="36"/>
        <v>1.5180908562213342</v>
      </c>
    </row>
    <row r="386" spans="1:10">
      <c r="A386" s="34">
        <v>39448</v>
      </c>
      <c r="B386" s="32">
        <f>IPCA!B722</f>
        <v>1</v>
      </c>
      <c r="C386" s="40">
        <f>GEOMEAN(IPCA!D711:D722)</f>
        <v>2684.8096757797512</v>
      </c>
      <c r="D386" s="40">
        <f>GEOMEAN(CPI!B711:B722)</f>
        <v>208.05462486109857</v>
      </c>
      <c r="E386" s="40">
        <f t="shared" si="39"/>
        <v>108.47221591486314</v>
      </c>
      <c r="F386" s="40">
        <f t="shared" si="40"/>
        <v>106.50031871138367</v>
      </c>
      <c r="G386" s="1">
        <f t="shared" si="37"/>
        <v>1.0185154112902077</v>
      </c>
      <c r="H386" s="1">
        <f t="shared" si="38"/>
        <v>1.6004120160179158</v>
      </c>
      <c r="I386" s="1">
        <f t="shared" ref="I386:I432" si="41">$I$433*(G386/$G$433)*B386</f>
        <v>1.4516566532409436</v>
      </c>
      <c r="J386" s="1">
        <f t="shared" si="36"/>
        <v>1.5202941185381227</v>
      </c>
    </row>
    <row r="387" spans="1:10">
      <c r="A387" s="34">
        <v>39479</v>
      </c>
      <c r="B387" s="32">
        <f>IPCA!B723</f>
        <v>1</v>
      </c>
      <c r="C387" s="40">
        <f>GEOMEAN(IPCA!D712:D723)</f>
        <v>2694.9196415468341</v>
      </c>
      <c r="D387" s="40">
        <f>GEOMEAN(CPI!B712:B723)</f>
        <v>208.74018260122168</v>
      </c>
      <c r="E387" s="40">
        <f t="shared" si="39"/>
        <v>108.95900135943194</v>
      </c>
      <c r="F387" s="40">
        <f t="shared" si="40"/>
        <v>106.84903593681955</v>
      </c>
      <c r="G387" s="1">
        <f t="shared" si="37"/>
        <v>1.0197471638757698</v>
      </c>
      <c r="H387" s="1">
        <f t="shared" si="38"/>
        <v>1.6023474915314357</v>
      </c>
      <c r="I387" s="1">
        <f t="shared" si="41"/>
        <v>1.4534122298538816</v>
      </c>
      <c r="J387" s="1">
        <f t="shared" ref="J387:J450" si="42">$J$505*(G387/$G$505)*B387</f>
        <v>1.5221327026091795</v>
      </c>
    </row>
    <row r="388" spans="1:10">
      <c r="A388" s="34">
        <v>39508</v>
      </c>
      <c r="B388" s="32">
        <f>IPCA!B724</f>
        <v>1</v>
      </c>
      <c r="C388" s="40">
        <f>GEOMEAN(IPCA!D713:D724)</f>
        <v>2705.3149218371095</v>
      </c>
      <c r="D388" s="40">
        <f>GEOMEAN(CPI!B713:B724)</f>
        <v>209.42043160655328</v>
      </c>
      <c r="E388" s="40">
        <f t="shared" si="39"/>
        <v>109.44025683894459</v>
      </c>
      <c r="F388" s="40">
        <f t="shared" si="40"/>
        <v>107.2156801659042</v>
      </c>
      <c r="G388" s="1">
        <f t="shared" si="37"/>
        <v>1.0207486131655192</v>
      </c>
      <c r="H388" s="1">
        <f t="shared" si="38"/>
        <v>1.6039210872364995</v>
      </c>
      <c r="I388" s="1">
        <f t="shared" si="41"/>
        <v>1.4548395627231079</v>
      </c>
      <c r="J388" s="1">
        <f t="shared" si="42"/>
        <v>1.5236275228626028</v>
      </c>
    </row>
    <row r="389" spans="1:10">
      <c r="A389" s="34">
        <v>39539</v>
      </c>
      <c r="B389" s="32">
        <f>IPCA!B725</f>
        <v>1</v>
      </c>
      <c r="C389" s="40">
        <f>GEOMEAN(IPCA!D714:D725)</f>
        <v>2716.4264347515109</v>
      </c>
      <c r="D389" s="40">
        <f>GEOMEAN(CPI!B714:B725)</f>
        <v>210.0953917781091</v>
      </c>
      <c r="E389" s="40">
        <f t="shared" si="39"/>
        <v>109.94415777327544</v>
      </c>
      <c r="F389" s="40">
        <f t="shared" si="40"/>
        <v>107.56178709204248</v>
      </c>
      <c r="G389" s="1">
        <f t="shared" si="37"/>
        <v>1.0221488573743602</v>
      </c>
      <c r="H389" s="1">
        <f t="shared" si="38"/>
        <v>1.606121316739507</v>
      </c>
      <c r="I389" s="1">
        <f t="shared" si="41"/>
        <v>1.456835284927597</v>
      </c>
      <c r="J389" s="1">
        <f t="shared" si="42"/>
        <v>1.5257176071280156</v>
      </c>
    </row>
    <row r="390" spans="1:10">
      <c r="A390" s="34">
        <v>39569</v>
      </c>
      <c r="B390" s="32">
        <f>IPCA!B726</f>
        <v>1</v>
      </c>
      <c r="C390" s="40">
        <f>GEOMEAN(IPCA!D715:D726)</f>
        <v>2728.7372858307331</v>
      </c>
      <c r="D390" s="40">
        <f>GEOMEAN(CPI!B715:B726)</f>
        <v>210.81281516356282</v>
      </c>
      <c r="E390" s="40">
        <f t="shared" si="39"/>
        <v>110.46912000495708</v>
      </c>
      <c r="F390" s="40">
        <f t="shared" si="40"/>
        <v>107.9244943796384</v>
      </c>
      <c r="G390" s="1">
        <f t="shared" si="37"/>
        <v>1.0235778322608362</v>
      </c>
      <c r="H390" s="1">
        <f t="shared" si="38"/>
        <v>1.608366691285197</v>
      </c>
      <c r="I390" s="1">
        <f t="shared" si="41"/>
        <v>1.4588719560258177</v>
      </c>
      <c r="J390" s="1">
        <f t="shared" si="42"/>
        <v>1.5278505764393939</v>
      </c>
    </row>
    <row r="391" spans="1:10">
      <c r="A391" s="34">
        <v>39600</v>
      </c>
      <c r="B391" s="32">
        <f>IPCA!B727</f>
        <v>1</v>
      </c>
      <c r="C391" s="40">
        <f>GEOMEAN(IPCA!D716:D727)</f>
        <v>2742.1501164227966</v>
      </c>
      <c r="D391" s="40">
        <f>GEOMEAN(CPI!B716:B727)</f>
        <v>211.67535290392152</v>
      </c>
      <c r="E391" s="40">
        <f t="shared" si="39"/>
        <v>111.02585353519268</v>
      </c>
      <c r="F391" s="40">
        <f t="shared" si="40"/>
        <v>108.38669063306335</v>
      </c>
      <c r="G391" s="1">
        <f t="shared" si="37"/>
        <v>1.0243495108736556</v>
      </c>
      <c r="H391" s="1">
        <f t="shared" si="38"/>
        <v>1.6095792440956604</v>
      </c>
      <c r="I391" s="1">
        <f t="shared" si="41"/>
        <v>1.4599718042755796</v>
      </c>
      <c r="J391" s="1">
        <f t="shared" si="42"/>
        <v>1.5290024278924663</v>
      </c>
    </row>
    <row r="392" spans="1:10">
      <c r="A392" s="34">
        <v>39630</v>
      </c>
      <c r="B392" s="32">
        <f>IPCA!B728</f>
        <v>1</v>
      </c>
      <c r="C392" s="40">
        <f>GEOMEAN(IPCA!D717:D728)</f>
        <v>2756.2916314691247</v>
      </c>
      <c r="D392" s="40">
        <f>GEOMEAN(CPI!B717:B728)</f>
        <v>212.63870946020666</v>
      </c>
      <c r="E392" s="40">
        <f t="shared" si="39"/>
        <v>111.60263348721263</v>
      </c>
      <c r="F392" s="40">
        <f t="shared" si="40"/>
        <v>108.90032148224043</v>
      </c>
      <c r="G392" s="1">
        <f t="shared" si="37"/>
        <v>1.0248145457074054</v>
      </c>
      <c r="H392" s="1">
        <f t="shared" si="38"/>
        <v>1.6103099618909438</v>
      </c>
      <c r="I392" s="1">
        <f t="shared" si="41"/>
        <v>1.460634603191451</v>
      </c>
      <c r="J392" s="1">
        <f t="shared" si="42"/>
        <v>1.5296965653741659</v>
      </c>
    </row>
    <row r="393" spans="1:10">
      <c r="A393" s="34">
        <v>39661</v>
      </c>
      <c r="B393" s="32">
        <f>IPCA!B729</f>
        <v>1</v>
      </c>
      <c r="C393" s="40">
        <f>GEOMEAN(IPCA!D718:D729)</f>
        <v>2770.0688209453319</v>
      </c>
      <c r="D393" s="40">
        <f>GEOMEAN(CPI!B718:B729)</f>
        <v>213.56793410441202</v>
      </c>
      <c r="E393" s="40">
        <f t="shared" si="39"/>
        <v>112.16222793466414</v>
      </c>
      <c r="F393" s="40">
        <f t="shared" si="40"/>
        <v>109.3927134067409</v>
      </c>
      <c r="G393" s="1">
        <f t="shared" si="37"/>
        <v>1.0253171755382438</v>
      </c>
      <c r="H393" s="1">
        <f t="shared" si="38"/>
        <v>1.6110997533972538</v>
      </c>
      <c r="I393" s="1">
        <f t="shared" si="41"/>
        <v>1.461350985025212</v>
      </c>
      <c r="J393" s="1">
        <f t="shared" si="42"/>
        <v>1.5304468192899681</v>
      </c>
    </row>
    <row r="394" spans="1:10">
      <c r="A394" s="34">
        <v>39692</v>
      </c>
      <c r="B394" s="32">
        <f>IPCA!B730</f>
        <v>1</v>
      </c>
      <c r="C394" s="40">
        <f>GEOMEAN(IPCA!D719:D730)</f>
        <v>2784.0999278197323</v>
      </c>
      <c r="D394" s="40">
        <f>GEOMEAN(CPI!B719:B730)</f>
        <v>214.42729909538946</v>
      </c>
      <c r="E394" s="40">
        <f t="shared" si="39"/>
        <v>112.70157557305861</v>
      </c>
      <c r="F394" s="40">
        <f t="shared" si="40"/>
        <v>109.82221369948094</v>
      </c>
      <c r="G394" s="1">
        <f t="shared" si="37"/>
        <v>1.0262183922230597</v>
      </c>
      <c r="H394" s="1">
        <f t="shared" ref="H394:H425" si="43">H$361*(G394/$G$361)*B394</f>
        <v>1.6125158517649634</v>
      </c>
      <c r="I394" s="1">
        <f t="shared" si="41"/>
        <v>1.462635459645844</v>
      </c>
      <c r="J394" s="1">
        <f t="shared" si="42"/>
        <v>1.5317920266479188</v>
      </c>
    </row>
    <row r="395" spans="1:10">
      <c r="A395" s="34">
        <v>39722</v>
      </c>
      <c r="B395" s="32">
        <f>IPCA!B731</f>
        <v>1</v>
      </c>
      <c r="C395" s="40">
        <f>GEOMEAN(IPCA!D720:D731)</f>
        <v>2798.5508095936184</v>
      </c>
      <c r="D395" s="40">
        <f>GEOMEAN(CPI!B720:B731)</f>
        <v>215.06974903542294</v>
      </c>
      <c r="E395" s="40">
        <f t="shared" si="39"/>
        <v>113.20489900249609</v>
      </c>
      <c r="F395" s="40">
        <f t="shared" si="40"/>
        <v>110.13789560999494</v>
      </c>
      <c r="G395" s="1">
        <f t="shared" si="37"/>
        <v>1.0278469401972379</v>
      </c>
      <c r="H395" s="1">
        <f t="shared" si="43"/>
        <v>1.6150748191773807</v>
      </c>
      <c r="I395" s="1">
        <f t="shared" si="41"/>
        <v>1.4649565757287544</v>
      </c>
      <c r="J395" s="1">
        <f t="shared" si="42"/>
        <v>1.5342228901178825</v>
      </c>
    </row>
    <row r="396" spans="1:10">
      <c r="A396" s="34">
        <v>39753</v>
      </c>
      <c r="B396" s="32">
        <f>IPCA!B732</f>
        <v>1</v>
      </c>
      <c r="C396" s="40">
        <f>GEOMEAN(IPCA!D721:D732)</f>
        <v>2813.0305778713523</v>
      </c>
      <c r="D396" s="40">
        <f>GEOMEAN(CPI!B721:B732)</f>
        <v>215.26050998061132</v>
      </c>
      <c r="E396" s="40">
        <f t="shared" si="39"/>
        <v>113.67589010235426</v>
      </c>
      <c r="F396" s="40">
        <f t="shared" si="40"/>
        <v>110.24419400116705</v>
      </c>
      <c r="G396" s="1">
        <f t="shared" si="37"/>
        <v>1.0311281345224483</v>
      </c>
      <c r="H396" s="1">
        <f t="shared" si="43"/>
        <v>1.6202306202254027</v>
      </c>
      <c r="I396" s="1">
        <f t="shared" si="41"/>
        <v>1.4696331545217394</v>
      </c>
      <c r="J396" s="1">
        <f t="shared" si="42"/>
        <v>1.5391205876677694</v>
      </c>
    </row>
    <row r="397" spans="1:10">
      <c r="A397" s="34">
        <v>39783</v>
      </c>
      <c r="B397" s="32">
        <f>IPCA!B733</f>
        <v>1</v>
      </c>
      <c r="C397" s="40">
        <f>GEOMEAN(IPCA!D722:D733)</f>
        <v>2826.5068831333829</v>
      </c>
      <c r="D397" s="40">
        <f>GEOMEAN(CPI!B722:B733)</f>
        <v>215.27690110393684</v>
      </c>
      <c r="E397" s="40">
        <f t="shared" si="39"/>
        <v>114.1041193799181</v>
      </c>
      <c r="F397" s="40">
        <f t="shared" si="40"/>
        <v>110.24264627710588</v>
      </c>
      <c r="G397" s="1">
        <f t="shared" si="37"/>
        <v>1.0350270356637306</v>
      </c>
      <c r="H397" s="1">
        <f t="shared" si="43"/>
        <v>1.62635703536513</v>
      </c>
      <c r="I397" s="1">
        <f t="shared" si="41"/>
        <v>1.4751901306060791</v>
      </c>
      <c r="J397" s="1">
        <f t="shared" si="42"/>
        <v>1.5449403095965168</v>
      </c>
    </row>
    <row r="398" spans="1:10">
      <c r="A398" s="34">
        <v>39814</v>
      </c>
      <c r="B398" s="32">
        <f>IPCA!B734</f>
        <v>1</v>
      </c>
      <c r="C398" s="40">
        <f>GEOMEAN(IPCA!D723:D734)</f>
        <v>2839.9060687046481</v>
      </c>
      <c r="D398" s="40">
        <f>GEOMEAN(CPI!B723:B734)</f>
        <v>215.2822547573023</v>
      </c>
      <c r="E398" s="40">
        <f t="shared" si="39"/>
        <v>114.73845131051731</v>
      </c>
      <c r="F398" s="40">
        <f t="shared" si="40"/>
        <v>110.20004366576774</v>
      </c>
      <c r="G398" s="1">
        <f t="shared" si="37"/>
        <v>1.0411833561383548</v>
      </c>
      <c r="H398" s="1">
        <f t="shared" si="43"/>
        <v>1.6360305750610733</v>
      </c>
      <c r="I398" s="1">
        <f t="shared" si="41"/>
        <v>1.4839645325222472</v>
      </c>
      <c r="J398" s="1">
        <f t="shared" si="42"/>
        <v>1.5541295842070513</v>
      </c>
    </row>
    <row r="399" spans="1:10">
      <c r="A399" s="34">
        <v>39845</v>
      </c>
      <c r="B399" s="32">
        <f>IPCA!B735</f>
        <v>1</v>
      </c>
      <c r="C399" s="40">
        <f>GEOMEAN(IPCA!D724:D735)</f>
        <v>2853.5107059151655</v>
      </c>
      <c r="D399" s="40">
        <f>GEOMEAN(CPI!B724:B735)</f>
        <v>215.32458208068269</v>
      </c>
      <c r="E399" s="40">
        <f t="shared" si="39"/>
        <v>115.37103819040195</v>
      </c>
      <c r="F399" s="40">
        <f t="shared" si="40"/>
        <v>110.21943030859869</v>
      </c>
      <c r="G399" s="1">
        <f t="shared" si="37"/>
        <v>1.0467395618665374</v>
      </c>
      <c r="H399" s="1">
        <f t="shared" si="43"/>
        <v>1.6447611434081804</v>
      </c>
      <c r="I399" s="1">
        <f t="shared" si="41"/>
        <v>1.4918836105476594</v>
      </c>
      <c r="J399" s="1">
        <f t="shared" si="42"/>
        <v>1.5624230933639165</v>
      </c>
    </row>
    <row r="400" spans="1:10">
      <c r="A400" s="34">
        <v>39873</v>
      </c>
      <c r="B400" s="32">
        <f>IPCA!B736</f>
        <v>1</v>
      </c>
      <c r="C400" s="40">
        <f>GEOMEAN(IPCA!D725:D736)</f>
        <v>2866.5131637501349</v>
      </c>
      <c r="D400" s="40">
        <f>GEOMEAN(CPI!B725:B736)</f>
        <v>215.25563655076257</v>
      </c>
      <c r="E400" s="40">
        <f t="shared" si="39"/>
        <v>115.96133756583014</v>
      </c>
      <c r="F400" s="40">
        <f t="shared" si="40"/>
        <v>110.20309386857593</v>
      </c>
      <c r="G400" s="1">
        <f t="shared" si="37"/>
        <v>1.0522511981752642</v>
      </c>
      <c r="H400" s="1">
        <f t="shared" si="43"/>
        <v>1.6534216790060003</v>
      </c>
      <c r="I400" s="1">
        <f t="shared" si="41"/>
        <v>1.4997391652394361</v>
      </c>
      <c r="J400" s="1">
        <f t="shared" si="42"/>
        <v>1.570650075666584</v>
      </c>
    </row>
    <row r="401" spans="1:10">
      <c r="A401" s="34">
        <v>39904</v>
      </c>
      <c r="B401" s="32">
        <f>IPCA!B737</f>
        <v>1</v>
      </c>
      <c r="C401" s="40">
        <f>GEOMEAN(IPCA!D726:D737)</f>
        <v>2879.4081600402892</v>
      </c>
      <c r="D401" s="40">
        <f>GEOMEAN(CPI!B726:B737)</f>
        <v>215.12300566956566</v>
      </c>
      <c r="E401" s="40">
        <f t="shared" si="39"/>
        <v>116.54065097849241</v>
      </c>
      <c r="F401" s="40">
        <f t="shared" si="40"/>
        <v>110.13575661320638</v>
      </c>
      <c r="G401" s="1">
        <f t="shared" si="37"/>
        <v>1.0581545409251587</v>
      </c>
      <c r="H401" s="1">
        <f t="shared" si="43"/>
        <v>1.6626977101459075</v>
      </c>
      <c r="I401" s="1">
        <f t="shared" si="41"/>
        <v>1.5081530062910804</v>
      </c>
      <c r="J401" s="1">
        <f t="shared" si="42"/>
        <v>1.5794617413153251</v>
      </c>
    </row>
    <row r="402" spans="1:10">
      <c r="A402" s="34">
        <v>39934</v>
      </c>
      <c r="B402" s="32">
        <f>IPCA!B738</f>
        <v>1</v>
      </c>
      <c r="C402" s="40">
        <f>GEOMEAN(IPCA!D727:D738)</f>
        <v>2891.5945802924721</v>
      </c>
      <c r="D402" s="40">
        <f>GEOMEAN(CPI!B727:B738)</f>
        <v>214.89192337173665</v>
      </c>
      <c r="E402" s="40">
        <f t="shared" si="39"/>
        <v>117.06217024068155</v>
      </c>
      <c r="F402" s="40">
        <f t="shared" si="40"/>
        <v>110.01277203270911</v>
      </c>
      <c r="G402" s="1">
        <f t="shared" si="37"/>
        <v>1.0640779981971231</v>
      </c>
      <c r="H402" s="1">
        <f t="shared" si="43"/>
        <v>1.6720053476046395</v>
      </c>
      <c r="I402" s="1">
        <f t="shared" si="41"/>
        <v>1.51659551591216</v>
      </c>
      <c r="J402" s="1">
        <f t="shared" si="42"/>
        <v>1.5883034310454507</v>
      </c>
    </row>
    <row r="403" spans="1:10">
      <c r="A403" s="34">
        <v>39965</v>
      </c>
      <c r="B403" s="32">
        <f>IPCA!B739</f>
        <v>1</v>
      </c>
      <c r="C403" s="40">
        <f>GEOMEAN(IPCA!D728:D739)</f>
        <v>2902.9176519672087</v>
      </c>
      <c r="D403" s="40">
        <f>GEOMEAN(CPI!B728:B739)</f>
        <v>214.63473494553028</v>
      </c>
      <c r="E403" s="40">
        <f t="shared" si="39"/>
        <v>117.53510798762679</v>
      </c>
      <c r="F403" s="40">
        <f t="shared" si="40"/>
        <v>109.90201880617607</v>
      </c>
      <c r="G403" s="1">
        <f t="shared" si="37"/>
        <v>1.0694535847873048</v>
      </c>
      <c r="H403" s="1">
        <f t="shared" si="43"/>
        <v>1.6804521057751156</v>
      </c>
      <c r="I403" s="1">
        <f t="shared" si="41"/>
        <v>1.5242571633965365</v>
      </c>
      <c r="J403" s="1">
        <f t="shared" si="42"/>
        <v>1.5963273377886911</v>
      </c>
    </row>
    <row r="404" spans="1:10">
      <c r="A404" s="34">
        <v>39995</v>
      </c>
      <c r="B404" s="32">
        <f>IPCA!B740</f>
        <v>1</v>
      </c>
      <c r="C404" s="40">
        <f>GEOMEAN(IPCA!D729:D740)</f>
        <v>2913.5839169354249</v>
      </c>
      <c r="D404" s="40">
        <f>GEOMEAN(CPI!B729:B740)</f>
        <v>214.25597734015196</v>
      </c>
      <c r="E404" s="40">
        <f t="shared" si="39"/>
        <v>117.97142011517367</v>
      </c>
      <c r="F404" s="40">
        <f t="shared" si="40"/>
        <v>109.72858550103568</v>
      </c>
      <c r="G404" s="1">
        <f t="shared" si="37"/>
        <v>1.075120212080563</v>
      </c>
      <c r="H404" s="1">
        <f t="shared" si="43"/>
        <v>1.6893561815602207</v>
      </c>
      <c r="I404" s="1">
        <f t="shared" si="41"/>
        <v>1.5323336216616839</v>
      </c>
      <c r="J404" s="1">
        <f t="shared" si="42"/>
        <v>1.6047856684633099</v>
      </c>
    </row>
    <row r="405" spans="1:10">
      <c r="A405" s="34">
        <v>40026</v>
      </c>
      <c r="B405" s="32">
        <f>IPCA!B741</f>
        <v>1</v>
      </c>
      <c r="C405" s="40">
        <f>GEOMEAN(IPCA!D730:D741)</f>
        <v>2923.973098917792</v>
      </c>
      <c r="D405" s="40">
        <f>GEOMEAN(CPI!B730:B741)</f>
        <v>213.98913154692025</v>
      </c>
      <c r="E405" s="40">
        <f t="shared" si="39"/>
        <v>118.39393112396468</v>
      </c>
      <c r="F405" s="40">
        <f t="shared" si="40"/>
        <v>109.60845708244378</v>
      </c>
      <c r="G405" s="1">
        <f t="shared" si="37"/>
        <v>1.0801532498072914</v>
      </c>
      <c r="H405" s="1">
        <f t="shared" si="43"/>
        <v>1.6972646863954339</v>
      </c>
      <c r="I405" s="1">
        <f t="shared" si="41"/>
        <v>1.5395070454715041</v>
      </c>
      <c r="J405" s="1">
        <f t="shared" si="42"/>
        <v>1.6122982672610375</v>
      </c>
    </row>
    <row r="406" spans="1:10">
      <c r="A406" s="34">
        <v>40057</v>
      </c>
      <c r="B406" s="32">
        <f>IPCA!B742</f>
        <v>1</v>
      </c>
      <c r="C406" s="40">
        <f>GEOMEAN(IPCA!D731:D742)</f>
        <v>2934.3507008073561</v>
      </c>
      <c r="D406" s="40">
        <f>GEOMEAN(CPI!B731:B742)</f>
        <v>213.75840646971423</v>
      </c>
      <c r="E406" s="40">
        <f t="shared" ref="E406:E437" si="44">E394*(C406/C394)</f>
        <v>118.78379219092116</v>
      </c>
      <c r="F406" s="40">
        <f t="shared" ref="F406:F437" si="45">F394*(D406/D394)</f>
        <v>109.47963013298164</v>
      </c>
      <c r="G406" s="1">
        <f t="shared" si="37"/>
        <v>1.0849853260066555</v>
      </c>
      <c r="H406" s="1">
        <f t="shared" si="43"/>
        <v>1.7048574166831183</v>
      </c>
      <c r="I406" s="1">
        <f t="shared" si="41"/>
        <v>1.5463940453990639</v>
      </c>
      <c r="J406" s="1">
        <f t="shared" si="42"/>
        <v>1.6195108994360532</v>
      </c>
    </row>
    <row r="407" spans="1:10">
      <c r="A407" s="34">
        <v>40087</v>
      </c>
      <c r="B407" s="32">
        <f>IPCA!B743</f>
        <v>1</v>
      </c>
      <c r="C407" s="40">
        <f>GEOMEAN(IPCA!D732:D743)</f>
        <v>2944.3492208609346</v>
      </c>
      <c r="D407" s="40">
        <f>GEOMEAN(CPI!B732:B743)</f>
        <v>213.72580801104732</v>
      </c>
      <c r="E407" s="40">
        <f t="shared" si="44"/>
        <v>119.10262805771295</v>
      </c>
      <c r="F407" s="40">
        <f t="shared" si="45"/>
        <v>109.44965918012728</v>
      </c>
      <c r="G407" s="1">
        <f t="shared" si="37"/>
        <v>1.0881955133519352</v>
      </c>
      <c r="H407" s="1">
        <f t="shared" si="43"/>
        <v>1.7099016431563792</v>
      </c>
      <c r="I407" s="1">
        <f t="shared" si="41"/>
        <v>1.5509694202694568</v>
      </c>
      <c r="J407" s="1">
        <f t="shared" si="42"/>
        <v>1.6243026079230676</v>
      </c>
    </row>
    <row r="408" spans="1:10">
      <c r="A408" s="34">
        <v>40118</v>
      </c>
      <c r="B408" s="32">
        <f>IPCA!B744</f>
        <v>1</v>
      </c>
      <c r="C408" s="40">
        <f>GEOMEAN(IPCA!D733:D744)</f>
        <v>2954.5045773728834</v>
      </c>
      <c r="D408" s="40">
        <f>GEOMEAN(CPI!B733:B744)</f>
        <v>214.05049077810125</v>
      </c>
      <c r="E408" s="40">
        <f t="shared" si="44"/>
        <v>119.39292103198109</v>
      </c>
      <c r="F408" s="40">
        <f t="shared" si="45"/>
        <v>109.62449096451311</v>
      </c>
      <c r="G408" s="1">
        <f t="shared" si="37"/>
        <v>1.0891080996730023</v>
      </c>
      <c r="H408" s="1">
        <f t="shared" si="43"/>
        <v>1.7113356068428385</v>
      </c>
      <c r="I408" s="1">
        <f t="shared" si="41"/>
        <v>1.5522700996602139</v>
      </c>
      <c r="J408" s="1">
        <f t="shared" si="42"/>
        <v>1.6256647862477129</v>
      </c>
    </row>
    <row r="409" spans="1:10">
      <c r="A409" s="34">
        <v>40148</v>
      </c>
      <c r="B409" s="32">
        <f>IPCA!B745</f>
        <v>1</v>
      </c>
      <c r="C409" s="40">
        <f>GEOMEAN(IPCA!D734:D745)</f>
        <v>2964.9160548984046</v>
      </c>
      <c r="D409" s="40">
        <f>GEOMEAN(CPI!B734:B745)</f>
        <v>214.52995803812553</v>
      </c>
      <c r="E409" s="40">
        <f t="shared" si="44"/>
        <v>119.6916014952434</v>
      </c>
      <c r="F409" s="40">
        <f t="shared" si="45"/>
        <v>109.86013900497817</v>
      </c>
      <c r="G409" s="1">
        <f t="shared" si="37"/>
        <v>1.0894907159167142</v>
      </c>
      <c r="H409" s="1">
        <f t="shared" si="43"/>
        <v>1.7119368187903186</v>
      </c>
      <c r="I409" s="1">
        <f t="shared" si="41"/>
        <v>1.5528154300594064</v>
      </c>
      <c r="J409" s="1">
        <f t="shared" si="42"/>
        <v>1.6262359010472773</v>
      </c>
    </row>
    <row r="410" spans="1:10">
      <c r="A410" s="34">
        <v>40179</v>
      </c>
      <c r="B410" s="32">
        <f>IPCA!B746</f>
        <v>1</v>
      </c>
      <c r="C410" s="40">
        <f>GEOMEAN(IPCA!D735:D746)</f>
        <v>2976.0299932159855</v>
      </c>
      <c r="D410" s="40">
        <f>GEOMEAN(CPI!B735:B746)</f>
        <v>214.99381287186543</v>
      </c>
      <c r="E410" s="40">
        <f t="shared" si="44"/>
        <v>120.23815725391306</v>
      </c>
      <c r="F410" s="40">
        <f t="shared" si="45"/>
        <v>110.05239420712557</v>
      </c>
      <c r="G410" s="1">
        <f t="shared" si="37"/>
        <v>1.0925537615076073</v>
      </c>
      <c r="H410" s="1">
        <f t="shared" si="43"/>
        <v>1.7167498387161204</v>
      </c>
      <c r="I410" s="1">
        <f t="shared" si="41"/>
        <v>1.5571810886070445</v>
      </c>
      <c r="J410" s="1">
        <f t="shared" si="42"/>
        <v>1.6308079773703543</v>
      </c>
    </row>
    <row r="411" spans="1:10">
      <c r="A411" s="34">
        <v>40210</v>
      </c>
      <c r="B411" s="32">
        <f>IPCA!B747</f>
        <v>1</v>
      </c>
      <c r="C411" s="40">
        <f>GEOMEAN(IPCA!D736:D747)</f>
        <v>2987.7538564166707</v>
      </c>
      <c r="D411" s="40">
        <f>GEOMEAN(CPI!B736:B747)</f>
        <v>215.37409400404584</v>
      </c>
      <c r="E411" s="40">
        <f t="shared" si="44"/>
        <v>120.79865814332652</v>
      </c>
      <c r="F411" s="40">
        <f t="shared" si="45"/>
        <v>110.24477426112763</v>
      </c>
      <c r="G411" s="1">
        <f t="shared" si="37"/>
        <v>1.0957313755044822</v>
      </c>
      <c r="H411" s="1">
        <f t="shared" si="43"/>
        <v>1.721742882087377</v>
      </c>
      <c r="I411" s="1">
        <f t="shared" si="41"/>
        <v>1.5617100377509281</v>
      </c>
      <c r="J411" s="1">
        <f t="shared" si="42"/>
        <v>1.6355510650221294</v>
      </c>
    </row>
    <row r="412" spans="1:10">
      <c r="A412" s="34">
        <v>40238</v>
      </c>
      <c r="B412" s="32">
        <f>IPCA!B748</f>
        <v>1</v>
      </c>
      <c r="C412" s="40">
        <f>GEOMEAN(IPCA!D737:D748)</f>
        <v>3000.3212837493697</v>
      </c>
      <c r="D412" s="40">
        <f>GEOMEAN(CPI!B737:B748)</f>
        <v>215.78505922035288</v>
      </c>
      <c r="E412" s="40">
        <f t="shared" si="44"/>
        <v>121.37438389978827</v>
      </c>
      <c r="F412" s="40">
        <f t="shared" si="45"/>
        <v>110.47413911081865</v>
      </c>
      <c r="G412" s="1">
        <f t="shared" ref="G412:G475" si="46">E412/F412</f>
        <v>1.0986678409689654</v>
      </c>
      <c r="H412" s="1">
        <f t="shared" si="43"/>
        <v>1.7263570043302867</v>
      </c>
      <c r="I412" s="1">
        <f t="shared" si="41"/>
        <v>1.5658952857906503</v>
      </c>
      <c r="J412" s="1">
        <f t="shared" si="42"/>
        <v>1.6399342006383977</v>
      </c>
    </row>
    <row r="413" spans="1:10">
      <c r="A413" s="34">
        <v>40269</v>
      </c>
      <c r="B413" s="32">
        <f>IPCA!B749</f>
        <v>1</v>
      </c>
      <c r="C413" s="40">
        <f>GEOMEAN(IPCA!D738:D749)</f>
        <v>3013.1665170515403</v>
      </c>
      <c r="D413" s="40">
        <f>GEOMEAN(CPI!B738:B749)</f>
        <v>216.18315479309027</v>
      </c>
      <c r="E413" s="40">
        <f t="shared" si="44"/>
        <v>121.95436280171883</v>
      </c>
      <c r="F413" s="40">
        <f t="shared" si="45"/>
        <v>110.67851737223724</v>
      </c>
      <c r="G413" s="1">
        <f t="shared" si="46"/>
        <v>1.1018792598346645</v>
      </c>
      <c r="H413" s="1">
        <f t="shared" si="43"/>
        <v>1.7314031659142541</v>
      </c>
      <c r="I413" s="1">
        <f t="shared" si="41"/>
        <v>1.5704724159067573</v>
      </c>
      <c r="J413" s="1">
        <f t="shared" si="42"/>
        <v>1.6447277473629387</v>
      </c>
    </row>
    <row r="414" spans="1:10">
      <c r="A414" s="34">
        <v>40299</v>
      </c>
      <c r="B414" s="32">
        <f>IPCA!B750</f>
        <v>1</v>
      </c>
      <c r="C414" s="40">
        <f>GEOMEAN(IPCA!D739:D750)</f>
        <v>3025.9664485930002</v>
      </c>
      <c r="D414" s="40">
        <f>GEOMEAN(CPI!B739:B750)</f>
        <v>216.54391118785605</v>
      </c>
      <c r="E414" s="40">
        <f t="shared" si="44"/>
        <v>122.50202776073675</v>
      </c>
      <c r="F414" s="40">
        <f t="shared" si="45"/>
        <v>110.8584983688319</v>
      </c>
      <c r="G414" s="1">
        <f t="shared" si="46"/>
        <v>1.1050305530313629</v>
      </c>
      <c r="H414" s="1">
        <f t="shared" si="43"/>
        <v>1.7363548509276434</v>
      </c>
      <c r="I414" s="1">
        <f t="shared" si="41"/>
        <v>1.5749638508763129</v>
      </c>
      <c r="J414" s="1">
        <f t="shared" si="42"/>
        <v>1.6494315470891117</v>
      </c>
    </row>
    <row r="415" spans="1:10">
      <c r="A415" s="34">
        <v>40330</v>
      </c>
      <c r="B415" s="32">
        <f>IPCA!B751</f>
        <v>1</v>
      </c>
      <c r="C415" s="40">
        <f>GEOMEAN(IPCA!D740:D751)</f>
        <v>3037.9111591049482</v>
      </c>
      <c r="D415" s="40">
        <f>GEOMEAN(CPI!B740:B751)</f>
        <v>216.73307989303768</v>
      </c>
      <c r="E415" s="40">
        <f t="shared" si="44"/>
        <v>123.00080779082668</v>
      </c>
      <c r="F415" s="40">
        <f t="shared" si="45"/>
        <v>110.97645974389907</v>
      </c>
      <c r="G415" s="1">
        <f t="shared" si="46"/>
        <v>1.1083504382341649</v>
      </c>
      <c r="H415" s="1">
        <f t="shared" si="43"/>
        <v>1.7415714476639008</v>
      </c>
      <c r="I415" s="1">
        <f t="shared" si="41"/>
        <v>1.5796955745097716</v>
      </c>
      <c r="J415" s="1">
        <f t="shared" si="42"/>
        <v>1.6543869968467624</v>
      </c>
    </row>
    <row r="416" spans="1:10">
      <c r="A416" s="34">
        <v>40360</v>
      </c>
      <c r="B416" s="32">
        <f>IPCA!B752</f>
        <v>1</v>
      </c>
      <c r="C416" s="40">
        <f>GEOMEAN(IPCA!D741:D752)</f>
        <v>3049.3192420086289</v>
      </c>
      <c r="D416" s="40">
        <f>GEOMEAN(CPI!B741:B752)</f>
        <v>216.95491607477638</v>
      </c>
      <c r="E416" s="40">
        <f t="shared" si="44"/>
        <v>123.46736240315943</v>
      </c>
      <c r="F416" s="40">
        <f t="shared" si="45"/>
        <v>111.11081405484691</v>
      </c>
      <c r="G416" s="1">
        <f t="shared" si="46"/>
        <v>1.1112092324534049</v>
      </c>
      <c r="H416" s="1">
        <f t="shared" si="43"/>
        <v>1.746063523649279</v>
      </c>
      <c r="I416" s="1">
        <f t="shared" si="41"/>
        <v>1.5837701202678465</v>
      </c>
      <c r="J416" s="1">
        <f t="shared" si="42"/>
        <v>1.6586541959381493</v>
      </c>
    </row>
    <row r="417" spans="1:10">
      <c r="A417" s="34">
        <v>40391</v>
      </c>
      <c r="B417" s="32">
        <f>IPCA!B753</f>
        <v>1</v>
      </c>
      <c r="C417" s="40">
        <f>GEOMEAN(IPCA!D742:D753)</f>
        <v>3060.4896251636596</v>
      </c>
      <c r="D417" s="40">
        <f>GEOMEAN(CPI!B742:B753)</f>
        <v>217.16140418451786</v>
      </c>
      <c r="E417" s="40">
        <f t="shared" si="44"/>
        <v>123.9215908044242</v>
      </c>
      <c r="F417" s="40">
        <f t="shared" si="45"/>
        <v>111.23334292004853</v>
      </c>
      <c r="G417" s="1">
        <f t="shared" si="46"/>
        <v>1.1140687454974327</v>
      </c>
      <c r="H417" s="1">
        <f t="shared" si="43"/>
        <v>1.7505567291372792</v>
      </c>
      <c r="I417" s="1">
        <f t="shared" si="41"/>
        <v>1.5878456905433458</v>
      </c>
      <c r="J417" s="1">
        <f t="shared" si="42"/>
        <v>1.6629224679883599</v>
      </c>
    </row>
    <row r="418" spans="1:10">
      <c r="A418" s="34">
        <v>40422</v>
      </c>
      <c r="B418" s="32">
        <f>IPCA!B754</f>
        <v>1</v>
      </c>
      <c r="C418" s="40">
        <f>GEOMEAN(IPCA!D743:D754)</f>
        <v>3072.2361399150823</v>
      </c>
      <c r="D418" s="40">
        <f>GEOMEAN(CPI!B743:B754)</f>
        <v>217.36729691244813</v>
      </c>
      <c r="E418" s="40">
        <f t="shared" si="44"/>
        <v>124.36545471701925</v>
      </c>
      <c r="F418" s="40">
        <f t="shared" si="45"/>
        <v>111.32797845006613</v>
      </c>
      <c r="G418" s="1">
        <f t="shared" si="46"/>
        <v>1.1171087129081465</v>
      </c>
      <c r="H418" s="1">
        <f t="shared" si="43"/>
        <v>1.75533348589371</v>
      </c>
      <c r="I418" s="1">
        <f t="shared" si="41"/>
        <v>1.592178456516723</v>
      </c>
      <c r="J418" s="1">
        <f t="shared" si="42"/>
        <v>1.6674600965051452</v>
      </c>
    </row>
    <row r="419" spans="1:10">
      <c r="A419" s="34">
        <v>40452</v>
      </c>
      <c r="B419" s="32">
        <f>IPCA!B755</f>
        <v>1</v>
      </c>
      <c r="C419" s="40">
        <f>GEOMEAN(IPCA!D744:D755)</f>
        <v>3085.2299559194644</v>
      </c>
      <c r="D419" s="40">
        <f>GEOMEAN(CPI!B744:B755)</f>
        <v>217.57849401397522</v>
      </c>
      <c r="E419" s="40">
        <f t="shared" si="44"/>
        <v>124.80143092705023</v>
      </c>
      <c r="F419" s="40">
        <f t="shared" si="45"/>
        <v>111.4226318120834</v>
      </c>
      <c r="G419" s="1">
        <f t="shared" si="46"/>
        <v>1.1200725462806378</v>
      </c>
      <c r="H419" s="1">
        <f t="shared" si="43"/>
        <v>1.7599906118342996</v>
      </c>
      <c r="I419" s="1">
        <f t="shared" si="41"/>
        <v>1.5964027111392665</v>
      </c>
      <c r="J419" s="1">
        <f t="shared" si="42"/>
        <v>1.6718840830198094</v>
      </c>
    </row>
    <row r="420" spans="1:10">
      <c r="A420" s="34">
        <v>40483</v>
      </c>
      <c r="B420" s="32">
        <f>IPCA!B756</f>
        <v>1</v>
      </c>
      <c r="C420" s="40">
        <f>GEOMEAN(IPCA!D745:D756)</f>
        <v>3099.3560737557073</v>
      </c>
      <c r="D420" s="40">
        <f>GEOMEAN(CPI!B745:B756)</f>
        <v>217.78468856871658</v>
      </c>
      <c r="E420" s="40">
        <f t="shared" si="44"/>
        <v>125.24643820079748</v>
      </c>
      <c r="F420" s="40">
        <f t="shared" si="45"/>
        <v>111.536934755083</v>
      </c>
      <c r="G420" s="1">
        <f t="shared" si="46"/>
        <v>1.1229144720160935</v>
      </c>
      <c r="H420" s="1">
        <f t="shared" si="43"/>
        <v>1.7644561820605686</v>
      </c>
      <c r="I420" s="1">
        <f t="shared" si="41"/>
        <v>1.6004532147999475</v>
      </c>
      <c r="J420" s="1">
        <f t="shared" si="42"/>
        <v>1.6761261032514545</v>
      </c>
    </row>
    <row r="421" spans="1:10">
      <c r="A421" s="34">
        <v>40513</v>
      </c>
      <c r="B421" s="32">
        <f>IPCA!B757</f>
        <v>1</v>
      </c>
      <c r="C421" s="40">
        <f>GEOMEAN(IPCA!D746:D757)</f>
        <v>3114.2186857449387</v>
      </c>
      <c r="D421" s="40">
        <f>GEOMEAN(CPI!B746:B757)</f>
        <v>218.05429996491446</v>
      </c>
      <c r="E421" s="40">
        <f t="shared" si="44"/>
        <v>125.71884498631995</v>
      </c>
      <c r="F421" s="40">
        <f t="shared" si="45"/>
        <v>111.66494378617938</v>
      </c>
      <c r="G421" s="1">
        <f t="shared" si="46"/>
        <v>1.125857773475009</v>
      </c>
      <c r="H421" s="1">
        <f t="shared" si="43"/>
        <v>1.7690810458273767</v>
      </c>
      <c r="I421" s="1">
        <f t="shared" si="41"/>
        <v>1.6046482059586145</v>
      </c>
      <c r="J421" s="1">
        <f t="shared" si="42"/>
        <v>1.6805194426623975</v>
      </c>
    </row>
    <row r="422" spans="1:10">
      <c r="A422" s="34">
        <v>40544</v>
      </c>
      <c r="B422" s="32">
        <f>IPCA!B758</f>
        <v>1</v>
      </c>
      <c r="C422" s="40">
        <f>GEOMEAN(IPCA!D747:D758)</f>
        <v>3129.360049607667</v>
      </c>
      <c r="D422" s="40">
        <f>GEOMEAN(CPI!B747:B758)</f>
        <v>218.3486310290441</v>
      </c>
      <c r="E422" s="40">
        <f t="shared" si="44"/>
        <v>126.43302876871648</v>
      </c>
      <c r="F422" s="40">
        <f t="shared" si="45"/>
        <v>111.76967976709233</v>
      </c>
      <c r="G422" s="1">
        <f t="shared" si="46"/>
        <v>1.1311925473185565</v>
      </c>
      <c r="H422" s="1">
        <f t="shared" si="43"/>
        <v>1.7774636741777283</v>
      </c>
      <c r="I422" s="1">
        <f t="shared" si="41"/>
        <v>1.6122516843720742</v>
      </c>
      <c r="J422" s="1">
        <f t="shared" si="42"/>
        <v>1.6884824299752768</v>
      </c>
    </row>
    <row r="423" spans="1:10">
      <c r="A423" s="34">
        <v>40575</v>
      </c>
      <c r="B423" s="32">
        <f>IPCA!B759</f>
        <v>1</v>
      </c>
      <c r="C423" s="40">
        <f>GEOMEAN(IPCA!D748:D759)</f>
        <v>3144.6273996186978</v>
      </c>
      <c r="D423" s="40">
        <f>GEOMEAN(CPI!B748:B759)</f>
        <v>218.72846591327405</v>
      </c>
      <c r="E423" s="40">
        <f t="shared" si="44"/>
        <v>127.14125342650078</v>
      </c>
      <c r="F423" s="40">
        <f t="shared" si="45"/>
        <v>111.96179587243518</v>
      </c>
      <c r="G423" s="1">
        <f t="shared" si="46"/>
        <v>1.1355771174960474</v>
      </c>
      <c r="H423" s="1">
        <f t="shared" si="43"/>
        <v>1.7843532300149261</v>
      </c>
      <c r="I423" s="1">
        <f t="shared" si="41"/>
        <v>1.6185008686251567</v>
      </c>
      <c r="J423" s="1">
        <f t="shared" si="42"/>
        <v>1.6950270891716586</v>
      </c>
    </row>
    <row r="424" spans="1:10">
      <c r="A424" s="34">
        <v>40603</v>
      </c>
      <c r="B424" s="32">
        <f>IPCA!B760</f>
        <v>1</v>
      </c>
      <c r="C424" s="40">
        <f>GEOMEAN(IPCA!D749:D760)</f>
        <v>3160.6758264694054</v>
      </c>
      <c r="D424" s="40">
        <f>GEOMEAN(CPI!B749:B760)</f>
        <v>219.21134516168706</v>
      </c>
      <c r="E424" s="40">
        <f t="shared" si="44"/>
        <v>127.86133379198604</v>
      </c>
      <c r="F424" s="40">
        <f t="shared" si="45"/>
        <v>112.22827348455148</v>
      </c>
      <c r="G424" s="1">
        <f t="shared" si="46"/>
        <v>1.1392969865974683</v>
      </c>
      <c r="H424" s="1">
        <f t="shared" si="43"/>
        <v>1.7901983288145469</v>
      </c>
      <c r="I424" s="1">
        <f t="shared" si="41"/>
        <v>1.623802676207452</v>
      </c>
      <c r="J424" s="1">
        <f t="shared" si="42"/>
        <v>1.7005795776798669</v>
      </c>
    </row>
    <row r="425" spans="1:10">
      <c r="A425" s="34">
        <v>40634</v>
      </c>
      <c r="B425" s="32">
        <f>IPCA!B761</f>
        <v>1</v>
      </c>
      <c r="C425" s="40">
        <f>GEOMEAN(IPCA!D750:D761)</f>
        <v>3177.3318355545853</v>
      </c>
      <c r="D425" s="40">
        <f>GEOMEAN(CPI!B750:B761)</f>
        <v>219.78105071346039</v>
      </c>
      <c r="E425" s="40">
        <f t="shared" si="44"/>
        <v>128.59876054704185</v>
      </c>
      <c r="F425" s="40">
        <f t="shared" si="45"/>
        <v>112.52051929189335</v>
      </c>
      <c r="G425" s="1">
        <f t="shared" si="46"/>
        <v>1.1428916375104827</v>
      </c>
      <c r="H425" s="1">
        <f t="shared" si="43"/>
        <v>1.795846669969533</v>
      </c>
      <c r="I425" s="1">
        <f t="shared" si="41"/>
        <v>1.6289260144074562</v>
      </c>
      <c r="J425" s="1">
        <f t="shared" si="42"/>
        <v>1.7059451583875078</v>
      </c>
    </row>
    <row r="426" spans="1:10">
      <c r="A426" s="34">
        <v>40664</v>
      </c>
      <c r="B426" s="32">
        <f>IPCA!B762</f>
        <v>1</v>
      </c>
      <c r="C426" s="40">
        <f>GEOMEAN(IPCA!D751:D762)</f>
        <v>3194.1818692315037</v>
      </c>
      <c r="D426" s="40">
        <f>GEOMEAN(CPI!B751:B762)</f>
        <v>220.42419839999818</v>
      </c>
      <c r="E426" s="40">
        <f t="shared" si="44"/>
        <v>129.31199425538298</v>
      </c>
      <c r="F426" s="40">
        <f t="shared" si="45"/>
        <v>112.84499067525691</v>
      </c>
      <c r="G426" s="1">
        <f t="shared" si="46"/>
        <v>1.1459258712468194</v>
      </c>
      <c r="H426" s="1">
        <f t="shared" ref="H426:H457" si="47">H$361*(G426/$G$361)*B426</f>
        <v>1.8006144172978613</v>
      </c>
      <c r="I426" s="1">
        <f t="shared" si="41"/>
        <v>1.6332506083625555</v>
      </c>
      <c r="J426" s="1">
        <f t="shared" si="42"/>
        <v>1.710474228495322</v>
      </c>
    </row>
    <row r="427" spans="1:10">
      <c r="A427" s="34">
        <v>40695</v>
      </c>
      <c r="B427" s="32">
        <f>IPCA!B763</f>
        <v>1</v>
      </c>
      <c r="C427" s="40">
        <f>GEOMEAN(IPCA!D752:D763)</f>
        <v>3211.5222257508858</v>
      </c>
      <c r="D427" s="40">
        <f>GEOMEAN(CPI!B752:B763)</f>
        <v>221.06748175174482</v>
      </c>
      <c r="E427" s="40">
        <f t="shared" si="44"/>
        <v>130.03007899741749</v>
      </c>
      <c r="F427" s="40">
        <f t="shared" si="45"/>
        <v>113.19585594139731</v>
      </c>
      <c r="G427" s="1">
        <f t="shared" si="46"/>
        <v>1.1487176621088977</v>
      </c>
      <c r="H427" s="1">
        <f t="shared" si="47"/>
        <v>1.8050012096746397</v>
      </c>
      <c r="I427" s="1">
        <f t="shared" si="41"/>
        <v>1.6372296564304285</v>
      </c>
      <c r="J427" s="1">
        <f t="shared" si="42"/>
        <v>1.7146414145592319</v>
      </c>
    </row>
    <row r="428" spans="1:10">
      <c r="A428" s="34">
        <v>40725</v>
      </c>
      <c r="B428" s="32">
        <f>IPCA!B764</f>
        <v>1</v>
      </c>
      <c r="C428" s="40">
        <f>GEOMEAN(IPCA!D753:D764)</f>
        <v>3229.3600097793837</v>
      </c>
      <c r="D428" s="40">
        <f>GEOMEAN(CPI!B753:B764)</f>
        <v>221.72510735179992</v>
      </c>
      <c r="E428" s="40">
        <f t="shared" si="44"/>
        <v>130.7572382598612</v>
      </c>
      <c r="F428" s="40">
        <f t="shared" si="45"/>
        <v>113.55380933504944</v>
      </c>
      <c r="G428" s="1">
        <f t="shared" si="46"/>
        <v>1.1515002361043802</v>
      </c>
      <c r="H428" s="1">
        <f t="shared" si="47"/>
        <v>1.8093735194192591</v>
      </c>
      <c r="I428" s="1">
        <f t="shared" si="41"/>
        <v>1.6411955680002503</v>
      </c>
      <c r="J428" s="1">
        <f t="shared" si="42"/>
        <v>1.7187948430030593</v>
      </c>
    </row>
    <row r="429" spans="1:10">
      <c r="A429" s="34">
        <v>40756</v>
      </c>
      <c r="B429" s="32">
        <f>IPCA!B765</f>
        <v>1</v>
      </c>
      <c r="C429" s="40">
        <f>GEOMEAN(IPCA!D754:D765)</f>
        <v>3248.1883968343659</v>
      </c>
      <c r="D429" s="40">
        <f>GEOMEAN(CPI!B754:B765)</f>
        <v>222.41015525762643</v>
      </c>
      <c r="E429" s="40">
        <f t="shared" si="44"/>
        <v>131.52165916806928</v>
      </c>
      <c r="F429" s="40">
        <f t="shared" si="45"/>
        <v>113.92183229600127</v>
      </c>
      <c r="G429" s="1">
        <f t="shared" si="46"/>
        <v>1.1544903774575768</v>
      </c>
      <c r="H429" s="1">
        <f t="shared" si="47"/>
        <v>1.8140719835742449</v>
      </c>
      <c r="I429" s="1">
        <f t="shared" si="41"/>
        <v>1.6454573185259493</v>
      </c>
      <c r="J429" s="1">
        <f t="shared" si="42"/>
        <v>1.7232580983082528</v>
      </c>
    </row>
    <row r="430" spans="1:10">
      <c r="A430" s="34">
        <v>40787</v>
      </c>
      <c r="B430" s="32">
        <f>IPCA!B766</f>
        <v>1</v>
      </c>
      <c r="C430" s="40">
        <f>GEOMEAN(IPCA!D755:D766)</f>
        <v>3267.3440237984273</v>
      </c>
      <c r="D430" s="40">
        <f>GEOMEAN(CPI!B755:B766)</f>
        <v>223.11471720342377</v>
      </c>
      <c r="E430" s="40">
        <f t="shared" si="44"/>
        <v>132.26350668730115</v>
      </c>
      <c r="F430" s="40">
        <f t="shared" si="45"/>
        <v>114.27160746595681</v>
      </c>
      <c r="G430" s="1">
        <f t="shared" si="46"/>
        <v>1.1574485527973726</v>
      </c>
      <c r="H430" s="1">
        <f t="shared" si="47"/>
        <v>1.8187202189438993</v>
      </c>
      <c r="I430" s="1">
        <f t="shared" si="41"/>
        <v>1.6496735089398264</v>
      </c>
      <c r="J430" s="1">
        <f t="shared" si="42"/>
        <v>1.7276736393210286</v>
      </c>
    </row>
    <row r="431" spans="1:10">
      <c r="A431" s="34">
        <v>40817</v>
      </c>
      <c r="B431" s="32">
        <f>IPCA!B767</f>
        <v>1</v>
      </c>
      <c r="C431" s="40">
        <f>GEOMEAN(IPCA!D756:D767)</f>
        <v>3285.7415343385114</v>
      </c>
      <c r="D431" s="40">
        <f>GEOMEAN(CPI!B756:B767)</f>
        <v>223.75979640026614</v>
      </c>
      <c r="E431" s="40">
        <f t="shared" si="44"/>
        <v>132.91237638708833</v>
      </c>
      <c r="F431" s="40">
        <f t="shared" si="45"/>
        <v>114.5880962254119</v>
      </c>
      <c r="G431" s="1">
        <f t="shared" si="46"/>
        <v>1.1599143433330965</v>
      </c>
      <c r="H431" s="1">
        <f t="shared" si="47"/>
        <v>1.8225947610064066</v>
      </c>
      <c r="I431" s="1">
        <f t="shared" si="41"/>
        <v>1.6531879194210068</v>
      </c>
      <c r="J431" s="1">
        <f t="shared" si="42"/>
        <v>1.7313542187285205</v>
      </c>
    </row>
    <row r="432" spans="1:10">
      <c r="A432" s="34">
        <v>40848</v>
      </c>
      <c r="B432" s="32">
        <f>IPCA!B768</f>
        <v>1</v>
      </c>
      <c r="C432" s="40">
        <f>GEOMEAN(IPCA!D757:D768)</f>
        <v>3303.3950969376774</v>
      </c>
      <c r="D432" s="40">
        <f>GEOMEAN(CPI!B757:B768)</f>
        <v>224.383095526087</v>
      </c>
      <c r="E432" s="40">
        <f t="shared" si="44"/>
        <v>133.49175119464937</v>
      </c>
      <c r="F432" s="40">
        <f t="shared" si="45"/>
        <v>114.91626362860707</v>
      </c>
      <c r="G432" s="1">
        <f t="shared" si="46"/>
        <v>1.1616436784446422</v>
      </c>
      <c r="H432" s="1">
        <f t="shared" si="47"/>
        <v>1.8253120971032002</v>
      </c>
      <c r="I432" s="1">
        <f t="shared" si="41"/>
        <v>1.6556526841094259</v>
      </c>
      <c r="J432" s="1">
        <f t="shared" si="42"/>
        <v>1.7339355228206541</v>
      </c>
    </row>
    <row r="433" spans="1:10">
      <c r="A433" s="42">
        <v>40878</v>
      </c>
      <c r="B433" s="32">
        <f>IPCA!B769</f>
        <v>1</v>
      </c>
      <c r="C433" s="40">
        <f>GEOMEAN(IPCA!D758:D769)</f>
        <v>3320.7852637128963</v>
      </c>
      <c r="D433" s="40">
        <f>GEOMEAN(CPI!B758:B769)</f>
        <v>224.92964432951018</v>
      </c>
      <c r="E433" s="40">
        <f t="shared" si="44"/>
        <v>134.05779424308872</v>
      </c>
      <c r="F433" s="40">
        <f t="shared" si="45"/>
        <v>115.185786723497</v>
      </c>
      <c r="G433" s="1">
        <f t="shared" si="46"/>
        <v>1.1638397241223337</v>
      </c>
      <c r="H433" s="1">
        <f t="shared" si="47"/>
        <v>1.82876278410444</v>
      </c>
      <c r="I433" s="43">
        <v>1.65878263608021</v>
      </c>
      <c r="J433" s="1">
        <f t="shared" si="42"/>
        <v>1.7372134656881126</v>
      </c>
    </row>
    <row r="434" spans="1:10">
      <c r="A434" s="34">
        <v>40909</v>
      </c>
      <c r="B434" s="32">
        <f>IPCA!B770</f>
        <v>1</v>
      </c>
      <c r="C434" s="40">
        <f>GEOMEAN(IPCA!D759:D770)</f>
        <v>3337.5207079403276</v>
      </c>
      <c r="D434" s="40">
        <f>GEOMEAN(CPI!B759:B770)</f>
        <v>225.47073420040772</v>
      </c>
      <c r="E434" s="40">
        <f t="shared" si="44"/>
        <v>134.84317719723873</v>
      </c>
      <c r="F434" s="40">
        <f t="shared" si="45"/>
        <v>115.41538703340269</v>
      </c>
      <c r="G434" s="1">
        <f t="shared" si="46"/>
        <v>1.1683292900816888</v>
      </c>
      <c r="H434" s="1">
        <f t="shared" si="47"/>
        <v>1.8358173217465903</v>
      </c>
      <c r="I434" s="1">
        <f>$I$433*(G434/$G$433)*B434</f>
        <v>1.6651814673819436</v>
      </c>
      <c r="J434" s="1">
        <f t="shared" si="42"/>
        <v>1.7439148475691688</v>
      </c>
    </row>
    <row r="435" spans="1:10">
      <c r="A435" s="34">
        <v>40940</v>
      </c>
      <c r="B435" s="32">
        <f>IPCA!B771</f>
        <v>1</v>
      </c>
      <c r="C435" s="40">
        <f>GEOMEAN(IPCA!D760:D771)</f>
        <v>3353.368096772243</v>
      </c>
      <c r="D435" s="40">
        <f>GEOMEAN(CPI!B760:B771)</f>
        <v>226.00322021276534</v>
      </c>
      <c r="E435" s="40">
        <f t="shared" si="44"/>
        <v>135.58090318610073</v>
      </c>
      <c r="F435" s="40">
        <f t="shared" si="45"/>
        <v>115.68556613023378</v>
      </c>
      <c r="G435" s="1">
        <f t="shared" si="46"/>
        <v>1.1719776954150845</v>
      </c>
      <c r="H435" s="1">
        <f t="shared" si="47"/>
        <v>1.841550128211908</v>
      </c>
      <c r="I435" s="1">
        <f t="shared" ref="I435:I465" si="48">$I$433*(G435/$G$433)*B435</f>
        <v>1.6703814199965383</v>
      </c>
      <c r="J435" s="1">
        <f t="shared" si="42"/>
        <v>1.7493606651865756</v>
      </c>
    </row>
    <row r="436" spans="1:10">
      <c r="A436" s="34">
        <v>40969</v>
      </c>
      <c r="B436" s="32">
        <f>IPCA!B772</f>
        <v>1</v>
      </c>
      <c r="C436" s="40">
        <f>GEOMEAN(IPCA!D761:D772)</f>
        <v>3367.6707801605612</v>
      </c>
      <c r="D436" s="40">
        <f>GEOMEAN(CPI!B761:B772)</f>
        <v>226.49660656616743</v>
      </c>
      <c r="E436" s="40">
        <f t="shared" si="44"/>
        <v>136.23506533557361</v>
      </c>
      <c r="F436" s="40">
        <f t="shared" si="45"/>
        <v>115.95806360424355</v>
      </c>
      <c r="G436" s="1">
        <f t="shared" si="46"/>
        <v>1.1748649563564117</v>
      </c>
      <c r="H436" s="1">
        <f t="shared" si="47"/>
        <v>1.8460869344817572</v>
      </c>
      <c r="I436" s="1">
        <f t="shared" si="48"/>
        <v>1.674496538441149</v>
      </c>
      <c r="J436" s="1">
        <f t="shared" si="42"/>
        <v>1.7536703553288426</v>
      </c>
    </row>
    <row r="437" spans="1:10">
      <c r="A437" s="34">
        <v>41000</v>
      </c>
      <c r="B437" s="32">
        <f>IPCA!B773</f>
        <v>1</v>
      </c>
      <c r="C437" s="40">
        <f>GEOMEAN(IPCA!D762:D773)</f>
        <v>3381.6705044346782</v>
      </c>
      <c r="D437" s="40">
        <f>GEOMEAN(CPI!B762:B773)</f>
        <v>226.92672132605333</v>
      </c>
      <c r="E437" s="40">
        <f t="shared" si="44"/>
        <v>136.8691272917938</v>
      </c>
      <c r="F437" s="40">
        <f t="shared" si="45"/>
        <v>116.17886274510597</v>
      </c>
      <c r="G437" s="1">
        <f t="shared" si="46"/>
        <v>1.178089749355542</v>
      </c>
      <c r="H437" s="1">
        <f t="shared" si="47"/>
        <v>1.8511541110877947</v>
      </c>
      <c r="I437" s="1">
        <f t="shared" si="48"/>
        <v>1.6790927302715526</v>
      </c>
      <c r="J437" s="1">
        <f t="shared" si="42"/>
        <v>1.7584838650467471</v>
      </c>
    </row>
    <row r="438" spans="1:10">
      <c r="A438" s="34">
        <v>41030</v>
      </c>
      <c r="B438" s="32">
        <f>IPCA!B774</f>
        <v>1</v>
      </c>
      <c r="C438" s="40">
        <f>GEOMEAN(IPCA!D763:D774)</f>
        <v>3395.4178469914182</v>
      </c>
      <c r="D438" s="40">
        <f>GEOMEAN(CPI!B763:B774)</f>
        <v>227.24651492238186</v>
      </c>
      <c r="E438" s="40">
        <f t="shared" ref="E438:E469" si="49">E426*(C438/C426)</f>
        <v>137.45875191208685</v>
      </c>
      <c r="F438" s="40">
        <f t="shared" ref="F438:F469" si="50">F426*(D438/D426)</f>
        <v>116.33763916820951</v>
      </c>
      <c r="G438" s="1">
        <f t="shared" si="46"/>
        <v>1.1815501233727022</v>
      </c>
      <c r="H438" s="1">
        <f t="shared" si="47"/>
        <v>1.8565914604843681</v>
      </c>
      <c r="I438" s="1">
        <f t="shared" si="48"/>
        <v>1.6840246880102672</v>
      </c>
      <c r="J438" s="1">
        <f t="shared" si="42"/>
        <v>1.7636490164110907</v>
      </c>
    </row>
    <row r="439" spans="1:10">
      <c r="A439" s="34">
        <v>41061</v>
      </c>
      <c r="B439" s="32">
        <f>IPCA!B775</f>
        <v>1</v>
      </c>
      <c r="C439" s="40">
        <f>GEOMEAN(IPCA!D764:D775)</f>
        <v>3409.0222766170773</v>
      </c>
      <c r="D439" s="40">
        <f>GEOMEAN(CPI!B764:B775)</f>
        <v>227.55925089137989</v>
      </c>
      <c r="E439" s="40">
        <f t="shared" si="49"/>
        <v>138.02658202959574</v>
      </c>
      <c r="F439" s="40">
        <f t="shared" si="50"/>
        <v>116.51991499572786</v>
      </c>
      <c r="G439" s="1">
        <f t="shared" si="46"/>
        <v>1.1845750319561803</v>
      </c>
      <c r="H439" s="1">
        <f t="shared" si="47"/>
        <v>1.8613445550283392</v>
      </c>
      <c r="I439" s="1">
        <f t="shared" si="48"/>
        <v>1.6883359911304516</v>
      </c>
      <c r="J439" s="1">
        <f t="shared" si="42"/>
        <v>1.7681641672645783</v>
      </c>
    </row>
    <row r="440" spans="1:10">
      <c r="A440" s="34">
        <v>41091</v>
      </c>
      <c r="B440" s="32">
        <f>IPCA!B776</f>
        <v>1</v>
      </c>
      <c r="C440" s="40">
        <f>GEOMEAN(IPCA!D765:D776)</f>
        <v>3423.4496007780781</v>
      </c>
      <c r="D440" s="40">
        <f>GEOMEAN(CPI!B765:B776)</f>
        <v>227.82463040947437</v>
      </c>
      <c r="E440" s="40">
        <f t="shared" si="49"/>
        <v>138.61595293308497</v>
      </c>
      <c r="F440" s="40">
        <f t="shared" si="50"/>
        <v>116.67760567276841</v>
      </c>
      <c r="G440" s="1">
        <f t="shared" si="46"/>
        <v>1.1880253467134421</v>
      </c>
      <c r="H440" s="1">
        <f t="shared" si="47"/>
        <v>1.8667660981246492</v>
      </c>
      <c r="I440" s="1">
        <f t="shared" si="48"/>
        <v>1.6932536117355337</v>
      </c>
      <c r="J440" s="1">
        <f t="shared" si="42"/>
        <v>1.7733143036046124</v>
      </c>
    </row>
    <row r="441" spans="1:10">
      <c r="A441" s="34">
        <v>41122</v>
      </c>
      <c r="B441" s="32">
        <f>IPCA!B777</f>
        <v>1</v>
      </c>
      <c r="C441" s="40">
        <f>GEOMEAN(IPCA!D766:D777)</f>
        <v>3438.052261116371</v>
      </c>
      <c r="D441" s="40">
        <f>GEOMEAN(CPI!B766:B777)</f>
        <v>228.14346943589896</v>
      </c>
      <c r="E441" s="40">
        <f t="shared" si="49"/>
        <v>139.2093938052495</v>
      </c>
      <c r="F441" s="40">
        <f t="shared" si="50"/>
        <v>116.85852219471961</v>
      </c>
      <c r="G441" s="1">
        <f t="shared" si="46"/>
        <v>1.1912643698615919</v>
      </c>
      <c r="H441" s="1">
        <f t="shared" si="47"/>
        <v>1.8718556348258097</v>
      </c>
      <c r="I441" s="1">
        <f t="shared" si="48"/>
        <v>1.6978700853312125</v>
      </c>
      <c r="J441" s="1">
        <f t="shared" si="42"/>
        <v>1.7781490540535065</v>
      </c>
    </row>
    <row r="442" spans="1:10">
      <c r="A442" s="34">
        <v>41153</v>
      </c>
      <c r="B442" s="32">
        <f>IPCA!B778</f>
        <v>1</v>
      </c>
      <c r="C442" s="40">
        <f>GEOMEAN(IPCA!D767:D778)</f>
        <v>3452.8315217735458</v>
      </c>
      <c r="D442" s="40">
        <f>GEOMEAN(CPI!B767:B778)</f>
        <v>228.51863922866769</v>
      </c>
      <c r="E442" s="40">
        <f t="shared" si="49"/>
        <v>139.77212125318388</v>
      </c>
      <c r="F442" s="40">
        <f t="shared" si="50"/>
        <v>117.03930860277737</v>
      </c>
      <c r="G442" s="1">
        <f t="shared" si="46"/>
        <v>1.1942322876116773</v>
      </c>
      <c r="H442" s="1">
        <f t="shared" si="47"/>
        <v>1.876519178624104</v>
      </c>
      <c r="I442" s="1">
        <f t="shared" si="48"/>
        <v>1.7021001612833533</v>
      </c>
      <c r="J442" s="1">
        <f t="shared" si="42"/>
        <v>1.7825791371428179</v>
      </c>
    </row>
    <row r="443" spans="1:10">
      <c r="A443" s="34">
        <v>41183</v>
      </c>
      <c r="B443" s="32">
        <f>IPCA!B779</f>
        <v>1</v>
      </c>
      <c r="C443" s="40">
        <f>GEOMEAN(IPCA!D768:D779)</f>
        <v>3468.1340688901146</v>
      </c>
      <c r="D443" s="40">
        <f>GEOMEAN(CPI!B768:B779)</f>
        <v>228.92639353770923</v>
      </c>
      <c r="E443" s="40">
        <f t="shared" si="49"/>
        <v>140.2903837407307</v>
      </c>
      <c r="F443" s="40">
        <f t="shared" si="50"/>
        <v>117.23392688609158</v>
      </c>
      <c r="G443" s="1">
        <f t="shared" si="46"/>
        <v>1.1966705156694235</v>
      </c>
      <c r="H443" s="1">
        <f t="shared" si="47"/>
        <v>1.8803504112575562</v>
      </c>
      <c r="I443" s="1">
        <f t="shared" si="48"/>
        <v>1.7055752878675083</v>
      </c>
      <c r="J443" s="1">
        <f t="shared" si="42"/>
        <v>1.7862185752256943</v>
      </c>
    </row>
    <row r="444" spans="1:10">
      <c r="A444" s="34">
        <v>41214</v>
      </c>
      <c r="B444" s="32">
        <f>IPCA!B780</f>
        <v>1</v>
      </c>
      <c r="C444" s="40">
        <f>GEOMEAN(IPCA!D769:D780)</f>
        <v>3483.7356162690853</v>
      </c>
      <c r="D444" s="40">
        <f>GEOMEAN(CPI!B769:B780)</f>
        <v>229.26024995965801</v>
      </c>
      <c r="E444" s="40">
        <f t="shared" si="49"/>
        <v>140.77939649000604</v>
      </c>
      <c r="F444" s="40">
        <f t="shared" si="50"/>
        <v>117.41406482584796</v>
      </c>
      <c r="G444" s="1">
        <f t="shared" si="46"/>
        <v>1.1989994273583342</v>
      </c>
      <c r="H444" s="1">
        <f t="shared" si="47"/>
        <v>1.8840098730682084</v>
      </c>
      <c r="I444" s="1">
        <f t="shared" si="48"/>
        <v>1.7088946094119266</v>
      </c>
      <c r="J444" s="1">
        <f t="shared" si="42"/>
        <v>1.7896948414696785</v>
      </c>
    </row>
    <row r="445" spans="1:10">
      <c r="A445" s="34">
        <v>41244</v>
      </c>
      <c r="B445" s="32">
        <f>IPCA!B781</f>
        <v>1</v>
      </c>
      <c r="C445" s="40">
        <f>GEOMEAN(IPCA!D770:D781)</f>
        <v>3500.2483589974086</v>
      </c>
      <c r="D445" s="40">
        <f>GEOMEAN(CPI!B770:B781)</f>
        <v>229.59024757502394</v>
      </c>
      <c r="E445" s="40">
        <f t="shared" si="49"/>
        <v>141.30259473192845</v>
      </c>
      <c r="F445" s="40">
        <f t="shared" si="50"/>
        <v>117.572467470007</v>
      </c>
      <c r="G445" s="1">
        <f t="shared" si="46"/>
        <v>1.2018340498635454</v>
      </c>
      <c r="H445" s="1">
        <f t="shared" si="47"/>
        <v>1.8884639675943462</v>
      </c>
      <c r="I445" s="1">
        <f t="shared" si="48"/>
        <v>1.7129347040177643</v>
      </c>
      <c r="J445" s="1">
        <f t="shared" si="42"/>
        <v>1.7939259604838613</v>
      </c>
    </row>
    <row r="446" spans="1:10">
      <c r="A446" s="34">
        <v>41275</v>
      </c>
      <c r="B446" s="32">
        <f>IPCA!B782</f>
        <v>1</v>
      </c>
      <c r="C446" s="40">
        <f>GEOMEAN(IPCA!D771:D782)</f>
        <v>3517.7124746088748</v>
      </c>
      <c r="D446" s="40">
        <f>GEOMEAN(CPI!B771:B782)</f>
        <v>229.89317735781202</v>
      </c>
      <c r="E446" s="40">
        <f t="shared" si="49"/>
        <v>142.12332088730295</v>
      </c>
      <c r="F446" s="40">
        <f t="shared" si="50"/>
        <v>117.67917523835598</v>
      </c>
      <c r="G446" s="1">
        <f t="shared" si="46"/>
        <v>1.20771853303217</v>
      </c>
      <c r="H446" s="1">
        <f t="shared" si="47"/>
        <v>1.8977103643270106</v>
      </c>
      <c r="I446" s="1">
        <f t="shared" si="48"/>
        <v>1.7213216651259891</v>
      </c>
      <c r="J446" s="1">
        <f t="shared" si="42"/>
        <v>1.8027094752473385</v>
      </c>
    </row>
    <row r="447" spans="1:10">
      <c r="A447" s="34">
        <v>41306</v>
      </c>
      <c r="B447" s="32">
        <f>IPCA!B783</f>
        <v>1</v>
      </c>
      <c r="C447" s="40">
        <f>GEOMEAN(IPCA!D772:D783)</f>
        <v>3535.7035204069598</v>
      </c>
      <c r="D447" s="40">
        <f>GEOMEAN(CPI!B772:B783)</f>
        <v>230.26871093733536</v>
      </c>
      <c r="E447" s="40">
        <f t="shared" si="49"/>
        <v>142.95295442109949</v>
      </c>
      <c r="F447" s="40">
        <f t="shared" si="50"/>
        <v>117.86896736155512</v>
      </c>
      <c r="G447" s="1">
        <f t="shared" si="46"/>
        <v>1.2128124783056844</v>
      </c>
      <c r="H447" s="1">
        <f t="shared" si="47"/>
        <v>1.9057145743117598</v>
      </c>
      <c r="I447" s="1">
        <f t="shared" si="48"/>
        <v>1.7285818984671568</v>
      </c>
      <c r="J447" s="1">
        <f t="shared" si="42"/>
        <v>1.8103129881187527</v>
      </c>
    </row>
    <row r="448" spans="1:10">
      <c r="A448" s="34">
        <v>41334</v>
      </c>
      <c r="B448" s="32">
        <f>IPCA!B784</f>
        <v>1</v>
      </c>
      <c r="C448" s="40">
        <f>GEOMEAN(IPCA!D773:D784)</f>
        <v>3554.5540883089543</v>
      </c>
      <c r="D448" s="40">
        <f>GEOMEAN(CPI!B773:B784)</f>
        <v>230.54964495856885</v>
      </c>
      <c r="E448" s="40">
        <f t="shared" si="49"/>
        <v>143.79520448151192</v>
      </c>
      <c r="F448" s="40">
        <f t="shared" si="50"/>
        <v>118.03307254509151</v>
      </c>
      <c r="G448" s="1">
        <f t="shared" si="46"/>
        <v>1.2182619784516635</v>
      </c>
      <c r="H448" s="1">
        <f t="shared" si="47"/>
        <v>1.9142774742131647</v>
      </c>
      <c r="I448" s="1">
        <f t="shared" si="48"/>
        <v>1.7363488925215003</v>
      </c>
      <c r="J448" s="1">
        <f t="shared" si="42"/>
        <v>1.8184472224455657</v>
      </c>
    </row>
    <row r="449" spans="1:10">
      <c r="A449" s="34">
        <v>41365</v>
      </c>
      <c r="B449" s="32">
        <f>IPCA!B785</f>
        <v>1</v>
      </c>
      <c r="C449" s="40">
        <f>GEOMEAN(IPCA!D774:D785)</f>
        <v>3573.2389299630372</v>
      </c>
      <c r="D449" s="40">
        <f>GEOMEAN(CPI!B774:B785)</f>
        <v>230.75290145176433</v>
      </c>
      <c r="E449" s="40">
        <f t="shared" si="49"/>
        <v>144.62263349068135</v>
      </c>
      <c r="F449" s="40">
        <f t="shared" si="50"/>
        <v>118.13773851374819</v>
      </c>
      <c r="G449" s="1">
        <f t="shared" si="46"/>
        <v>1.2241865750109227</v>
      </c>
      <c r="H449" s="1">
        <f t="shared" si="47"/>
        <v>1.9235869018549967</v>
      </c>
      <c r="I449" s="1">
        <f t="shared" si="48"/>
        <v>1.7447930259314426</v>
      </c>
      <c r="J449" s="1">
        <f t="shared" si="42"/>
        <v>1.8272906127408024</v>
      </c>
    </row>
    <row r="450" spans="1:10">
      <c r="A450" s="34">
        <v>41395</v>
      </c>
      <c r="B450" s="32">
        <f>IPCA!B786</f>
        <v>1</v>
      </c>
      <c r="C450" s="40">
        <f>GEOMEAN(IPCA!D775:D786)</f>
        <v>3592.0518430789916</v>
      </c>
      <c r="D450" s="40">
        <f>GEOMEAN(CPI!B775:B786)</f>
        <v>231.0131785065272</v>
      </c>
      <c r="E450" s="40">
        <f t="shared" si="49"/>
        <v>145.41920476463744</v>
      </c>
      <c r="F450" s="40">
        <f t="shared" si="50"/>
        <v>118.26596246535668</v>
      </c>
      <c r="G450" s="1">
        <f t="shared" si="46"/>
        <v>1.2295947348945364</v>
      </c>
      <c r="H450" s="1">
        <f t="shared" si="47"/>
        <v>1.9320848430410975</v>
      </c>
      <c r="I450" s="1">
        <f t="shared" si="48"/>
        <v>1.7525010990639776</v>
      </c>
      <c r="J450" s="1">
        <f t="shared" si="42"/>
        <v>1.8353631402372266</v>
      </c>
    </row>
    <row r="451" spans="1:10">
      <c r="A451" s="34">
        <v>41426</v>
      </c>
      <c r="B451" s="32">
        <f>IPCA!B787</f>
        <v>1</v>
      </c>
      <c r="C451" s="40">
        <f>GEOMEAN(IPCA!D776:D787)</f>
        <v>3611.5052100668127</v>
      </c>
      <c r="D451" s="40">
        <f>GEOMEAN(CPI!B776:B787)</f>
        <v>231.34823718687937</v>
      </c>
      <c r="E451" s="40">
        <f t="shared" si="49"/>
        <v>146.22483506393118</v>
      </c>
      <c r="F451" s="40">
        <f t="shared" si="50"/>
        <v>118.46003546695545</v>
      </c>
      <c r="G451" s="1">
        <f t="shared" si="46"/>
        <v>1.2343811521542281</v>
      </c>
      <c r="H451" s="1">
        <f t="shared" si="47"/>
        <v>1.9396058285963209</v>
      </c>
      <c r="I451" s="1">
        <f t="shared" si="48"/>
        <v>1.7593230228004253</v>
      </c>
      <c r="J451" s="1">
        <f t="shared" ref="J451:J503" si="51">$J$505*(G451/$G$505)*B451</f>
        <v>1.8425076192781089</v>
      </c>
    </row>
    <row r="452" spans="1:10">
      <c r="A452" s="34">
        <v>41456</v>
      </c>
      <c r="B452" s="32">
        <f>IPCA!B788</f>
        <v>1</v>
      </c>
      <c r="C452" s="40">
        <f>GEOMEAN(IPCA!D777:D788)</f>
        <v>3629.8557911448879</v>
      </c>
      <c r="D452" s="40">
        <f>GEOMEAN(CPI!B777:B788)</f>
        <v>231.72288245188446</v>
      </c>
      <c r="E452" s="40">
        <f t="shared" si="49"/>
        <v>146.97336843658189</v>
      </c>
      <c r="F452" s="40">
        <f t="shared" si="50"/>
        <v>118.67404790906173</v>
      </c>
      <c r="G452" s="1">
        <f t="shared" si="46"/>
        <v>1.2384625874496633</v>
      </c>
      <c r="H452" s="1">
        <f t="shared" si="47"/>
        <v>1.9460190630128131</v>
      </c>
      <c r="I452" s="1">
        <f t="shared" si="48"/>
        <v>1.7651401588355939</v>
      </c>
      <c r="J452" s="1">
        <f t="shared" si="51"/>
        <v>1.8485998020826715</v>
      </c>
    </row>
    <row r="453" spans="1:10">
      <c r="A453" s="34">
        <v>41487</v>
      </c>
      <c r="B453" s="32">
        <f>IPCA!B789</f>
        <v>1</v>
      </c>
      <c r="C453" s="40">
        <f>GEOMEAN(IPCA!D778:D789)</f>
        <v>3647.7844604761608</v>
      </c>
      <c r="D453" s="40">
        <f>GEOMEAN(CPI!B778:B789)</f>
        <v>232.01406201598445</v>
      </c>
      <c r="E453" s="40">
        <f t="shared" si="49"/>
        <v>147.70161268875117</v>
      </c>
      <c r="F453" s="40">
        <f t="shared" si="50"/>
        <v>118.84109802757168</v>
      </c>
      <c r="G453" s="1">
        <f t="shared" si="46"/>
        <v>1.2428496129721363</v>
      </c>
      <c r="H453" s="1">
        <f t="shared" si="47"/>
        <v>1.9529124769787827</v>
      </c>
      <c r="I453" s="1">
        <f t="shared" si="48"/>
        <v>1.7713928426114522</v>
      </c>
      <c r="J453" s="1">
        <f t="shared" si="51"/>
        <v>1.8551481262668323</v>
      </c>
    </row>
    <row r="454" spans="1:10">
      <c r="A454" s="34">
        <v>41518</v>
      </c>
      <c r="B454" s="32">
        <f>IPCA!B790</f>
        <v>1</v>
      </c>
      <c r="C454" s="40">
        <f>GEOMEAN(IPCA!D779:D790)</f>
        <v>3665.132571947885</v>
      </c>
      <c r="D454" s="40">
        <f>GEOMEAN(CPI!B779:B790)</f>
        <v>232.24192657262051</v>
      </c>
      <c r="E454" s="40">
        <f t="shared" si="49"/>
        <v>148.36616007031796</v>
      </c>
      <c r="F454" s="40">
        <f t="shared" si="50"/>
        <v>118.94624703868175</v>
      </c>
      <c r="G454" s="1">
        <f t="shared" si="46"/>
        <v>1.2473378838263702</v>
      </c>
      <c r="H454" s="1">
        <f t="shared" si="47"/>
        <v>1.959964979598414</v>
      </c>
      <c r="I454" s="1">
        <f t="shared" si="48"/>
        <v>1.777789828042279</v>
      </c>
      <c r="J454" s="1">
        <f t="shared" si="51"/>
        <v>1.8618475750002141</v>
      </c>
    </row>
    <row r="455" spans="1:10">
      <c r="A455" s="34">
        <v>41548</v>
      </c>
      <c r="B455" s="32">
        <f>IPCA!B791</f>
        <v>1</v>
      </c>
      <c r="C455" s="40">
        <f>GEOMEAN(IPCA!D780:D791)</f>
        <v>3682.5019097236082</v>
      </c>
      <c r="D455" s="40">
        <f>GEOMEAN(CPI!B780:B791)</f>
        <v>232.42760067787319</v>
      </c>
      <c r="E455" s="40">
        <f t="shared" si="49"/>
        <v>148.96183243758773</v>
      </c>
      <c r="F455" s="40">
        <f t="shared" si="50"/>
        <v>119.02690608582473</v>
      </c>
      <c r="G455" s="1">
        <f t="shared" si="46"/>
        <v>1.2514971390601242</v>
      </c>
      <c r="H455" s="1">
        <f t="shared" si="47"/>
        <v>1.9665004939166049</v>
      </c>
      <c r="I455" s="1">
        <f t="shared" si="48"/>
        <v>1.7837178782864651</v>
      </c>
      <c r="J455" s="1">
        <f t="shared" si="51"/>
        <v>1.8680559162774117</v>
      </c>
    </row>
    <row r="456" spans="1:10">
      <c r="A456" s="34">
        <v>41579</v>
      </c>
      <c r="B456" s="32">
        <f>IPCA!B792</f>
        <v>1</v>
      </c>
      <c r="C456" s="40">
        <f>GEOMEAN(IPCA!D781:D792)</f>
        <v>3699.7697504092694</v>
      </c>
      <c r="D456" s="40">
        <f>GEOMEAN(CPI!B781:B792)</f>
        <v>232.66586086556049</v>
      </c>
      <c r="E456" s="40">
        <f t="shared" si="49"/>
        <v>149.50943756530069</v>
      </c>
      <c r="F456" s="40">
        <f t="shared" si="50"/>
        <v>119.15822509675237</v>
      </c>
      <c r="G456" s="1">
        <f t="shared" si="46"/>
        <v>1.2547135327326684</v>
      </c>
      <c r="H456" s="1">
        <f t="shared" si="47"/>
        <v>1.9715544725061511</v>
      </c>
      <c r="I456" s="1">
        <f t="shared" si="48"/>
        <v>1.7883020988318139</v>
      </c>
      <c r="J456" s="1">
        <f t="shared" si="51"/>
        <v>1.8728568886820198</v>
      </c>
    </row>
    <row r="457" spans="1:10">
      <c r="A457" s="34">
        <v>41609</v>
      </c>
      <c r="B457" s="32">
        <f>IPCA!B793</f>
        <v>1</v>
      </c>
      <c r="C457" s="40">
        <f>GEOMEAN(IPCA!D782:D793)</f>
        <v>3717.5174125133008</v>
      </c>
      <c r="D457" s="40">
        <f>GEOMEAN(CPI!B782:B793)</f>
        <v>232.95504462591532</v>
      </c>
      <c r="E457" s="40">
        <f t="shared" si="49"/>
        <v>150.07359549186867</v>
      </c>
      <c r="F457" s="40">
        <f t="shared" si="50"/>
        <v>119.29556980552684</v>
      </c>
      <c r="G457" s="1">
        <f t="shared" si="46"/>
        <v>1.2579980609214201</v>
      </c>
      <c r="H457" s="1">
        <f t="shared" si="47"/>
        <v>1.9767155121153299</v>
      </c>
      <c r="I457" s="1">
        <f t="shared" si="48"/>
        <v>1.7929834292713003</v>
      </c>
      <c r="J457" s="1">
        <f t="shared" si="51"/>
        <v>1.8777595625465284</v>
      </c>
    </row>
    <row r="458" spans="1:10">
      <c r="A458" s="34">
        <v>41640</v>
      </c>
      <c r="B458" s="32">
        <f>IPCA!B794</f>
        <v>1</v>
      </c>
      <c r="C458" s="40">
        <f>GEOMEAN(IPCA!D783:D794)</f>
        <v>3734.3918437744542</v>
      </c>
      <c r="D458" s="40">
        <f>GEOMEAN(CPI!B783:B794)</f>
        <v>233.2593683085654</v>
      </c>
      <c r="E458" s="40">
        <f t="shared" si="49"/>
        <v>150.87764396966404</v>
      </c>
      <c r="F458" s="40">
        <f t="shared" si="50"/>
        <v>119.40228237590676</v>
      </c>
      <c r="G458" s="1">
        <f t="shared" si="46"/>
        <v>1.2636077047058896</v>
      </c>
      <c r="H458" s="1">
        <f t="shared" ref="H458:H489" si="52">H$361*(G458/$G$361)*B458</f>
        <v>1.9855300486640433</v>
      </c>
      <c r="I458" s="1">
        <f t="shared" si="48"/>
        <v>1.8009786708079218</v>
      </c>
      <c r="J458" s="1">
        <f t="shared" si="51"/>
        <v>1.8861328363900922</v>
      </c>
    </row>
    <row r="459" spans="1:10">
      <c r="A459" s="34">
        <v>41671</v>
      </c>
      <c r="B459" s="32">
        <f>IPCA!B795</f>
        <v>1</v>
      </c>
      <c r="C459" s="40">
        <f>GEOMEAN(IPCA!D784:D795)</f>
        <v>3751.6224065694846</v>
      </c>
      <c r="D459" s="40">
        <f>GEOMEAN(CPI!B784:B795)</f>
        <v>233.47718902634625</v>
      </c>
      <c r="E459" s="40">
        <f t="shared" si="49"/>
        <v>151.68282741924421</v>
      </c>
      <c r="F459" s="40">
        <f t="shared" si="50"/>
        <v>119.511309465328</v>
      </c>
      <c r="G459" s="1">
        <f t="shared" si="46"/>
        <v>1.2691922471425154</v>
      </c>
      <c r="H459" s="1">
        <f t="shared" si="52"/>
        <v>1.9943051430027889</v>
      </c>
      <c r="I459" s="1">
        <f t="shared" si="48"/>
        <v>1.8089381362156816</v>
      </c>
      <c r="J459" s="1">
        <f t="shared" si="51"/>
        <v>1.8944686425320671</v>
      </c>
    </row>
    <row r="460" spans="1:10">
      <c r="A460" s="34">
        <v>41699</v>
      </c>
      <c r="B460" s="32">
        <f>IPCA!B796</f>
        <v>1</v>
      </c>
      <c r="C460" s="40">
        <f>GEOMEAN(IPCA!D785:D796)</f>
        <v>3770.3364490151703</v>
      </c>
      <c r="D460" s="40">
        <f>GEOMEAN(CPI!B785:B796)</f>
        <v>233.76939002050497</v>
      </c>
      <c r="E460" s="40">
        <f t="shared" si="49"/>
        <v>152.52441999220207</v>
      </c>
      <c r="F460" s="40">
        <f t="shared" si="50"/>
        <v>119.6814654651522</v>
      </c>
      <c r="G460" s="1">
        <f t="shared" si="46"/>
        <v>1.2744197223805953</v>
      </c>
      <c r="H460" s="1">
        <f t="shared" si="52"/>
        <v>2.0025191710790664</v>
      </c>
      <c r="I460" s="1">
        <f t="shared" si="48"/>
        <v>1.8163886854414395</v>
      </c>
      <c r="J460" s="1">
        <f t="shared" si="51"/>
        <v>1.9022714698345906</v>
      </c>
    </row>
    <row r="461" spans="1:10">
      <c r="A461" s="34">
        <v>41730</v>
      </c>
      <c r="B461" s="32">
        <f>IPCA!B797</f>
        <v>1</v>
      </c>
      <c r="C461" s="40">
        <f>GEOMEAN(IPCA!D786:D797)</f>
        <v>3789.5204018150339</v>
      </c>
      <c r="D461" s="40">
        <f>GEOMEAN(CPI!B786:B797)</f>
        <v>234.14645881424451</v>
      </c>
      <c r="E461" s="40">
        <f t="shared" si="49"/>
        <v>153.37637110732598</v>
      </c>
      <c r="F461" s="40">
        <f t="shared" si="50"/>
        <v>119.87512595198976</v>
      </c>
      <c r="G461" s="1">
        <f t="shared" si="46"/>
        <v>1.2794678619879285</v>
      </c>
      <c r="H461" s="1">
        <f t="shared" si="52"/>
        <v>2.0104514057772902</v>
      </c>
      <c r="I461" s="1">
        <f t="shared" si="48"/>
        <v>1.8235836334670086</v>
      </c>
      <c r="J461" s="1">
        <f t="shared" si="51"/>
        <v>1.9098066105595268</v>
      </c>
    </row>
    <row r="462" spans="1:10">
      <c r="A462" s="34">
        <v>41760</v>
      </c>
      <c r="B462" s="32">
        <f>IPCA!B798</f>
        <v>1</v>
      </c>
      <c r="C462" s="40">
        <f>GEOMEAN(IPCA!D787:D798)</f>
        <v>3809.0864685582737</v>
      </c>
      <c r="D462" s="40">
        <f>GEOMEAN(CPI!B787:B798)</f>
        <v>234.55751293399027</v>
      </c>
      <c r="E462" s="40">
        <f t="shared" si="49"/>
        <v>154.20554862111561</v>
      </c>
      <c r="F462" s="40">
        <f t="shared" si="50"/>
        <v>120.08046553861392</v>
      </c>
      <c r="G462" s="1">
        <f t="shared" si="46"/>
        <v>1.2841851331058356</v>
      </c>
      <c r="H462" s="1">
        <f t="shared" si="52"/>
        <v>2.0178637407269888</v>
      </c>
      <c r="I462" s="1">
        <f t="shared" si="48"/>
        <v>1.8303070054725208</v>
      </c>
      <c r="J462" s="1">
        <f t="shared" si="51"/>
        <v>1.9168478781305489</v>
      </c>
    </row>
    <row r="463" spans="1:10">
      <c r="A463" s="34">
        <v>41791</v>
      </c>
      <c r="B463" s="32">
        <f>IPCA!B799</f>
        <v>1</v>
      </c>
      <c r="C463" s="40">
        <f>GEOMEAN(IPCA!D788:D799)</f>
        <v>3829.1984720957666</v>
      </c>
      <c r="D463" s="40">
        <f>GEOMEAN(CPI!B788:B799)</f>
        <v>234.95878503935728</v>
      </c>
      <c r="E463" s="40">
        <f t="shared" si="49"/>
        <v>155.03893319841069</v>
      </c>
      <c r="F463" s="40">
        <f t="shared" si="50"/>
        <v>120.30878794443457</v>
      </c>
      <c r="G463" s="1">
        <f t="shared" si="46"/>
        <v>1.2886750489915706</v>
      </c>
      <c r="H463" s="1">
        <f t="shared" si="52"/>
        <v>2.0249188282149015</v>
      </c>
      <c r="I463" s="1">
        <f t="shared" si="48"/>
        <v>1.8367063355128614</v>
      </c>
      <c r="J463" s="1">
        <f t="shared" si="51"/>
        <v>1.9235497823316519</v>
      </c>
    </row>
    <row r="464" spans="1:10">
      <c r="A464" s="34">
        <v>41821</v>
      </c>
      <c r="B464" s="32">
        <f>IPCA!B800</f>
        <v>1</v>
      </c>
      <c r="C464" s="40">
        <f>GEOMEAN(IPCA!D789:D800)</f>
        <v>3849.3532734789396</v>
      </c>
      <c r="D464" s="40">
        <f>GEOMEAN(CPI!B789:B800)</f>
        <v>235.3453634990135</v>
      </c>
      <c r="E464" s="40">
        <f t="shared" si="49"/>
        <v>155.86085218199247</v>
      </c>
      <c r="F464" s="40">
        <f t="shared" si="50"/>
        <v>120.52925739371814</v>
      </c>
      <c r="G464" s="1">
        <f t="shared" si="46"/>
        <v>1.2931370818361632</v>
      </c>
      <c r="H464" s="1">
        <f t="shared" si="52"/>
        <v>2.0319301025669576</v>
      </c>
      <c r="I464" s="1">
        <f t="shared" si="48"/>
        <v>1.8430659247679984</v>
      </c>
      <c r="J464" s="1">
        <f t="shared" si="51"/>
        <v>1.9302100667172999</v>
      </c>
    </row>
    <row r="465" spans="1:10">
      <c r="A465" s="34">
        <v>41852</v>
      </c>
      <c r="B465" s="32">
        <f>IPCA!B801</f>
        <v>1</v>
      </c>
      <c r="C465" s="40">
        <f>GEOMEAN(IPCA!D790:D801)</f>
        <v>3869.6466622790103</v>
      </c>
      <c r="D465" s="40">
        <f>GEOMEAN(CPI!B790:B801)</f>
        <v>235.67612445555704</v>
      </c>
      <c r="E465" s="40">
        <f t="shared" si="49"/>
        <v>156.684984748152</v>
      </c>
      <c r="F465" s="40">
        <f t="shared" si="50"/>
        <v>120.71686158079265</v>
      </c>
      <c r="G465" s="1">
        <f t="shared" si="46"/>
        <v>1.2979544257227631</v>
      </c>
      <c r="H465" s="1">
        <f t="shared" si="52"/>
        <v>2.0394996837003823</v>
      </c>
      <c r="I465" s="1">
        <f t="shared" si="48"/>
        <v>1.8499319272127468</v>
      </c>
      <c r="J465" s="1">
        <f t="shared" si="51"/>
        <v>1.9374007086031169</v>
      </c>
    </row>
    <row r="466" spans="1:10">
      <c r="A466" s="34">
        <v>41883</v>
      </c>
      <c r="B466" s="32">
        <f>IPCA!B802</f>
        <v>1</v>
      </c>
      <c r="C466" s="40">
        <f>GEOMEAN(IPCA!D791:D802)</f>
        <v>3890.7569898970755</v>
      </c>
      <c r="D466" s="40">
        <f>GEOMEAN(CPI!B791:B802)</f>
        <v>235.99928598173653</v>
      </c>
      <c r="E466" s="40">
        <f t="shared" si="49"/>
        <v>157.49953460782646</v>
      </c>
      <c r="F466" s="40">
        <f t="shared" si="50"/>
        <v>120.87063600274799</v>
      </c>
      <c r="G466" s="1">
        <f t="shared" si="46"/>
        <v>1.3030421599191859</v>
      </c>
      <c r="H466" s="1">
        <f t="shared" si="52"/>
        <v>2.0474941341053556</v>
      </c>
      <c r="I466" s="1">
        <f t="shared" ref="I466:I497" si="53">$I$433*(G466/$G$433)*B466</f>
        <v>1.8571833081091855</v>
      </c>
      <c r="J466" s="1">
        <f t="shared" si="51"/>
        <v>1.9449949504670752</v>
      </c>
    </row>
    <row r="467" spans="1:10">
      <c r="A467" s="34">
        <v>41913</v>
      </c>
      <c r="B467" s="32">
        <f>IPCA!B803</f>
        <v>1</v>
      </c>
      <c r="C467" s="40">
        <f>GEOMEAN(IPCA!D792:D803)</f>
        <v>3911.4958565300249</v>
      </c>
      <c r="D467" s="40">
        <f>GEOMEAN(CPI!B792:B803)</f>
        <v>236.32413460042969</v>
      </c>
      <c r="E467" s="40">
        <f t="shared" si="49"/>
        <v>158.22492551116594</v>
      </c>
      <c r="F467" s="40">
        <f t="shared" si="50"/>
        <v>121.02233337547415</v>
      </c>
      <c r="G467" s="1">
        <f t="shared" si="46"/>
        <v>1.3074027007913491</v>
      </c>
      <c r="H467" s="1">
        <f t="shared" si="52"/>
        <v>2.0543459322527267</v>
      </c>
      <c r="I467" s="1">
        <f t="shared" si="53"/>
        <v>1.8633982441804879</v>
      </c>
      <c r="J467" s="1">
        <f t="shared" si="51"/>
        <v>1.9515037421535917</v>
      </c>
    </row>
    <row r="468" spans="1:10">
      <c r="A468" s="34">
        <v>41944</v>
      </c>
      <c r="B468" s="32">
        <f>IPCA!B804</f>
        <v>1</v>
      </c>
      <c r="C468" s="40">
        <f>GEOMEAN(IPCA!D793:D804)</f>
        <v>3932.2470286489879</v>
      </c>
      <c r="D468" s="40">
        <f>GEOMEAN(CPI!B793:B804)</f>
        <v>236.58298982343243</v>
      </c>
      <c r="E468" s="40">
        <f t="shared" si="49"/>
        <v>158.90395383553272</v>
      </c>
      <c r="F468" s="40">
        <f t="shared" si="50"/>
        <v>121.16435583015125</v>
      </c>
      <c r="G468" s="1">
        <f t="shared" si="46"/>
        <v>1.3114744245270038</v>
      </c>
      <c r="H468" s="1">
        <f t="shared" si="52"/>
        <v>2.0607439067165516</v>
      </c>
      <c r="I468" s="1">
        <f t="shared" si="53"/>
        <v>1.8692015386476133</v>
      </c>
      <c r="J468" s="1">
        <f t="shared" si="51"/>
        <v>1.9575814289308457</v>
      </c>
    </row>
    <row r="469" spans="1:10">
      <c r="A469" s="34">
        <v>41974</v>
      </c>
      <c r="B469" s="32">
        <f>IPCA!B805</f>
        <v>1</v>
      </c>
      <c r="C469" s="40">
        <f>GEOMEAN(IPCA!D794:D805)</f>
        <v>3952.6509974445721</v>
      </c>
      <c r="D469" s="40">
        <f>GEOMEAN(CPI!B794:B805)</f>
        <v>236.73161971899572</v>
      </c>
      <c r="E469" s="40">
        <f t="shared" si="49"/>
        <v>159.56577497507701</v>
      </c>
      <c r="F469" s="40">
        <f t="shared" si="50"/>
        <v>121.2295424240029</v>
      </c>
      <c r="G469" s="1">
        <f t="shared" si="46"/>
        <v>1.3162284686103352</v>
      </c>
      <c r="H469" s="1">
        <f t="shared" si="52"/>
        <v>2.0682140237037894</v>
      </c>
      <c r="I469" s="1">
        <f t="shared" si="53"/>
        <v>1.8759773219562099</v>
      </c>
      <c r="J469" s="1">
        <f t="shared" si="51"/>
        <v>1.9646775859246848</v>
      </c>
    </row>
    <row r="470" spans="1:10">
      <c r="A470" s="34">
        <v>42005</v>
      </c>
      <c r="B470" s="32">
        <f>IPCA!B806</f>
        <v>1</v>
      </c>
      <c r="C470" s="40">
        <f>GEOMEAN(IPCA!D795:D806)</f>
        <v>3975.4260148204608</v>
      </c>
      <c r="D470" s="40">
        <f>GEOMEAN(CPI!B795:B806)</f>
        <v>236.71398618760801</v>
      </c>
      <c r="E470" s="40">
        <f t="shared" ref="E470:E501" si="54">E458*(C470/C458)</f>
        <v>160.61595461433532</v>
      </c>
      <c r="F470" s="40">
        <f t="shared" ref="F470:F501" si="55">F458*(D470/D458)</f>
        <v>121.17065404940217</v>
      </c>
      <c r="G470" s="1">
        <f t="shared" si="46"/>
        <v>1.3255350965494583</v>
      </c>
      <c r="H470" s="1">
        <f t="shared" si="52"/>
        <v>2.0828376995139704</v>
      </c>
      <c r="I470" s="1">
        <f t="shared" si="53"/>
        <v>1.8892417539101185</v>
      </c>
      <c r="J470" s="1">
        <f t="shared" si="51"/>
        <v>1.9785691889013626</v>
      </c>
    </row>
    <row r="471" spans="1:10">
      <c r="A471" s="34">
        <v>42036</v>
      </c>
      <c r="B471" s="32">
        <f>IPCA!B807</f>
        <v>1</v>
      </c>
      <c r="C471" s="40">
        <f>GEOMEAN(IPCA!D796:D807)</f>
        <v>4000.0815991204513</v>
      </c>
      <c r="D471" s="40">
        <f>GEOMEAN(CPI!B796:B807)</f>
        <v>236.70902847026102</v>
      </c>
      <c r="E471" s="40">
        <f t="shared" si="54"/>
        <v>161.72834606164253</v>
      </c>
      <c r="F471" s="40">
        <f t="shared" si="55"/>
        <v>121.16560967998566</v>
      </c>
      <c r="G471" s="1">
        <f t="shared" si="46"/>
        <v>1.3347710335365652</v>
      </c>
      <c r="H471" s="1">
        <f t="shared" si="52"/>
        <v>2.0973502973298697</v>
      </c>
      <c r="I471" s="1">
        <f t="shared" si="53"/>
        <v>1.9024054323656698</v>
      </c>
      <c r="J471" s="1">
        <f t="shared" si="51"/>
        <v>1.9923552745364346</v>
      </c>
    </row>
    <row r="472" spans="1:10">
      <c r="A472" s="34">
        <v>42064</v>
      </c>
      <c r="B472" s="32">
        <f>IPCA!B808</f>
        <v>1</v>
      </c>
      <c r="C472" s="40">
        <f>GEOMEAN(IPCA!D797:D808)</f>
        <v>4026.2172063714074</v>
      </c>
      <c r="D472" s="40">
        <f>GEOMEAN(CPI!B797:B808)</f>
        <v>236.6944980361429</v>
      </c>
      <c r="E472" s="40">
        <f t="shared" si="54"/>
        <v>162.87576784422728</v>
      </c>
      <c r="F472" s="40">
        <f t="shared" si="55"/>
        <v>121.17901488308371</v>
      </c>
      <c r="G472" s="1">
        <f t="shared" si="46"/>
        <v>1.3440921928716252</v>
      </c>
      <c r="H472" s="1">
        <f t="shared" si="52"/>
        <v>2.1119968065900001</v>
      </c>
      <c r="I472" s="1">
        <f t="shared" si="53"/>
        <v>1.9156905754422171</v>
      </c>
      <c r="J472" s="1">
        <f t="shared" si="51"/>
        <v>2.0062685679024108</v>
      </c>
    </row>
    <row r="473" spans="1:10">
      <c r="A473" s="34">
        <v>42095</v>
      </c>
      <c r="B473" s="32">
        <f>IPCA!B809</f>
        <v>1</v>
      </c>
      <c r="C473" s="40">
        <f>GEOMEAN(IPCA!D798:D809)</f>
        <v>4052.6577963704831</v>
      </c>
      <c r="D473" s="40">
        <f>GEOMEAN(CPI!B798:B809)</f>
        <v>236.65510810135584</v>
      </c>
      <c r="E473" s="40">
        <f t="shared" si="54"/>
        <v>164.02654696077198</v>
      </c>
      <c r="F473" s="40">
        <f t="shared" si="55"/>
        <v>121.15947016451707</v>
      </c>
      <c r="G473" s="1">
        <f t="shared" si="46"/>
        <v>1.353807067149168</v>
      </c>
      <c r="H473" s="1">
        <f t="shared" si="52"/>
        <v>2.1272619673873097</v>
      </c>
      <c r="I473" s="1">
        <f t="shared" si="53"/>
        <v>1.9295368675297662</v>
      </c>
      <c r="J473" s="1">
        <f t="shared" si="51"/>
        <v>2.0207695426179297</v>
      </c>
    </row>
    <row r="474" spans="1:10">
      <c r="A474" s="34">
        <v>42125</v>
      </c>
      <c r="B474" s="32">
        <f>IPCA!B810</f>
        <v>1</v>
      </c>
      <c r="C474" s="40">
        <f>GEOMEAN(IPCA!D799:D810)</f>
        <v>4080.2181706085812</v>
      </c>
      <c r="D474" s="40">
        <f>GEOMEAN(CPI!B799:B810)</f>
        <v>236.64723141958035</v>
      </c>
      <c r="E474" s="40">
        <f t="shared" si="54"/>
        <v>165.1819371091064</v>
      </c>
      <c r="F474" s="40">
        <f t="shared" si="55"/>
        <v>121.15028575223856</v>
      </c>
      <c r="G474" s="1">
        <f t="shared" si="46"/>
        <v>1.3634465332332428</v>
      </c>
      <c r="H474" s="1">
        <f t="shared" si="52"/>
        <v>2.1424086379020033</v>
      </c>
      <c r="I474" s="1">
        <f t="shared" si="53"/>
        <v>1.9432756827892341</v>
      </c>
      <c r="J474" s="1">
        <f t="shared" si="51"/>
        <v>2.0351579587685529</v>
      </c>
    </row>
    <row r="475" spans="1:10">
      <c r="A475" s="34">
        <v>42156</v>
      </c>
      <c r="B475" s="32">
        <f>IPCA!B811</f>
        <v>1</v>
      </c>
      <c r="C475" s="40">
        <f>GEOMEAN(IPCA!D800:D811)</f>
        <v>4109.2937826752659</v>
      </c>
      <c r="D475" s="40">
        <f>GEOMEAN(CPI!B800:B811)</f>
        <v>236.67162601122752</v>
      </c>
      <c r="E475" s="40">
        <f t="shared" si="54"/>
        <v>166.37960369710012</v>
      </c>
      <c r="F475" s="40">
        <f t="shared" si="55"/>
        <v>121.18583461980258</v>
      </c>
      <c r="G475" s="1">
        <f t="shared" si="46"/>
        <v>1.372929470008474</v>
      </c>
      <c r="H475" s="1">
        <f t="shared" si="52"/>
        <v>2.1573093510321004</v>
      </c>
      <c r="I475" s="1">
        <f t="shared" si="53"/>
        <v>1.9567914019520789</v>
      </c>
      <c r="J475" s="1">
        <f t="shared" si="51"/>
        <v>2.0493127303567316</v>
      </c>
    </row>
    <row r="476" spans="1:10">
      <c r="A476" s="34">
        <v>42186</v>
      </c>
      <c r="B476" s="32">
        <f>IPCA!B812</f>
        <v>1</v>
      </c>
      <c r="C476" s="40">
        <f>GEOMEAN(IPCA!D801:D812)</f>
        <v>4140.6735808605472</v>
      </c>
      <c r="D476" s="40">
        <f>GEOMEAN(CPI!B801:B812)</f>
        <v>236.70504367669474</v>
      </c>
      <c r="E476" s="40">
        <f t="shared" si="54"/>
        <v>167.6564521543954</v>
      </c>
      <c r="F476" s="40">
        <f t="shared" si="55"/>
        <v>121.22560101261236</v>
      </c>
      <c r="G476" s="1">
        <f t="shared" ref="G476:G532" si="56">E476/F476</f>
        <v>1.3830119277936379</v>
      </c>
      <c r="H476" s="1">
        <f t="shared" si="52"/>
        <v>2.1731521025619265</v>
      </c>
      <c r="I476" s="1">
        <f t="shared" si="53"/>
        <v>1.971161598772482</v>
      </c>
      <c r="J476" s="1">
        <f t="shared" si="51"/>
        <v>2.064362381153646</v>
      </c>
    </row>
    <row r="477" spans="1:10">
      <c r="A477" s="34">
        <v>42217</v>
      </c>
      <c r="B477" s="32">
        <f>IPCA!B813</f>
        <v>1</v>
      </c>
      <c r="C477" s="40">
        <f>GEOMEAN(IPCA!D802:D813)</f>
        <v>4172.1885314167794</v>
      </c>
      <c r="D477" s="40">
        <f>GEOMEAN(CPI!B802:B813)</f>
        <v>236.74348952431831</v>
      </c>
      <c r="E477" s="40">
        <f t="shared" si="54"/>
        <v>168.93513890657084</v>
      </c>
      <c r="F477" s="40">
        <f t="shared" si="55"/>
        <v>121.26358204965425</v>
      </c>
      <c r="G477" s="1">
        <f t="shared" si="56"/>
        <v>1.3931234427612105</v>
      </c>
      <c r="H477" s="1">
        <f t="shared" si="52"/>
        <v>2.1890405121773973</v>
      </c>
      <c r="I477" s="1">
        <f t="shared" si="53"/>
        <v>1.9855732098431758</v>
      </c>
      <c r="J477" s="1">
        <f t="shared" si="51"/>
        <v>2.0794554043561502</v>
      </c>
    </row>
    <row r="478" spans="1:10">
      <c r="A478" s="34">
        <v>42248</v>
      </c>
      <c r="B478" s="32">
        <f>IPCA!B814</f>
        <v>1</v>
      </c>
      <c r="C478" s="40">
        <f>GEOMEAN(IPCA!D803:D814)</f>
        <v>4203.8387736385521</v>
      </c>
      <c r="D478" s="40">
        <f>GEOMEAN(CPI!B803:B814)</f>
        <v>236.73636044156044</v>
      </c>
      <c r="E478" s="40">
        <f t="shared" si="54"/>
        <v>170.17322133807252</v>
      </c>
      <c r="F478" s="40">
        <f t="shared" si="55"/>
        <v>121.24813993615899</v>
      </c>
      <c r="G478" s="1">
        <f t="shared" si="56"/>
        <v>1.4035120161651482</v>
      </c>
      <c r="H478" s="1">
        <f t="shared" si="52"/>
        <v>2.2053642688144075</v>
      </c>
      <c r="I478" s="1">
        <f t="shared" si="53"/>
        <v>2.0003797032279</v>
      </c>
      <c r="J478" s="1">
        <f t="shared" si="51"/>
        <v>2.094961980762295</v>
      </c>
    </row>
    <row r="479" spans="1:10">
      <c r="A479" s="34">
        <v>42278</v>
      </c>
      <c r="B479" s="32">
        <f>IPCA!B815</f>
        <v>1</v>
      </c>
      <c r="C479" s="40">
        <f>GEOMEAN(IPCA!D804:D815)</f>
        <v>4237.1324420524024</v>
      </c>
      <c r="D479" s="40">
        <f>GEOMEAN(CPI!B804:B815)</f>
        <v>236.76998513779611</v>
      </c>
      <c r="E479" s="40">
        <f t="shared" si="54"/>
        <v>171.39733483430823</v>
      </c>
      <c r="F479" s="40">
        <f t="shared" si="55"/>
        <v>121.25065483938228</v>
      </c>
      <c r="G479" s="1">
        <f t="shared" si="56"/>
        <v>1.4135786323080399</v>
      </c>
      <c r="H479" s="1">
        <f t="shared" si="52"/>
        <v>2.2211821280800965</v>
      </c>
      <c r="I479" s="1">
        <f t="shared" si="53"/>
        <v>2.014727321474481</v>
      </c>
      <c r="J479" s="1">
        <f t="shared" si="51"/>
        <v>2.1099879854215988</v>
      </c>
    </row>
    <row r="480" spans="1:10">
      <c r="A480" s="34">
        <v>42309</v>
      </c>
      <c r="B480" s="32">
        <f>IPCA!B816</f>
        <v>1</v>
      </c>
      <c r="C480" s="40">
        <f>GEOMEAN(IPCA!D805:D816)</f>
        <v>4272.4562546648876</v>
      </c>
      <c r="D480" s="40">
        <f>GEOMEAN(CPI!B805:B816)</f>
        <v>236.86876699188628</v>
      </c>
      <c r="E480" s="40">
        <f t="shared" si="54"/>
        <v>172.65196883850331</v>
      </c>
      <c r="F480" s="40">
        <f t="shared" si="55"/>
        <v>121.31071464720955</v>
      </c>
      <c r="G480" s="1">
        <f t="shared" si="56"/>
        <v>1.4232211007956068</v>
      </c>
      <c r="H480" s="1">
        <f t="shared" si="52"/>
        <v>2.23633351632667</v>
      </c>
      <c r="I480" s="1">
        <f t="shared" si="53"/>
        <v>2.0284704159613001</v>
      </c>
      <c r="J480" s="1">
        <f t="shared" si="51"/>
        <v>2.1243808831306943</v>
      </c>
    </row>
    <row r="481" spans="1:10">
      <c r="A481" s="34">
        <v>42339</v>
      </c>
      <c r="B481" s="32">
        <f>IPCA!B817</f>
        <v>1</v>
      </c>
      <c r="C481" s="40">
        <f>GEOMEAN(IPCA!D806:D817)</f>
        <v>4308.7150544726292</v>
      </c>
      <c r="D481" s="40">
        <f>GEOMEAN(CPI!B806:B817)</f>
        <v>237.01228811665661</v>
      </c>
      <c r="E481" s="40">
        <f t="shared" si="54"/>
        <v>173.93983360994861</v>
      </c>
      <c r="F481" s="40">
        <f t="shared" si="55"/>
        <v>121.37327185677447</v>
      </c>
      <c r="G481" s="1">
        <f t="shared" si="56"/>
        <v>1.433098333339855</v>
      </c>
      <c r="H481" s="1">
        <f t="shared" si="52"/>
        <v>2.2518537936573719</v>
      </c>
      <c r="I481" s="1">
        <f t="shared" si="53"/>
        <v>2.0425481119681801</v>
      </c>
      <c r="J481" s="1">
        <f t="shared" si="51"/>
        <v>2.1391242030431852</v>
      </c>
    </row>
    <row r="482" spans="1:10">
      <c r="A482" s="34">
        <v>42370</v>
      </c>
      <c r="B482" s="32">
        <f>IPCA!B818</f>
        <v>1</v>
      </c>
      <c r="C482" s="40">
        <f>GEOMEAN(IPCA!D807:D818)</f>
        <v>4345.3887967104893</v>
      </c>
      <c r="D482" s="40">
        <f>GEOMEAN(CPI!B807:B818)</f>
        <v>237.28179490821694</v>
      </c>
      <c r="E482" s="40">
        <f t="shared" si="54"/>
        <v>175.5632647047548</v>
      </c>
      <c r="F482" s="40">
        <f t="shared" si="55"/>
        <v>121.46130757249652</v>
      </c>
      <c r="G482" s="1">
        <f t="shared" si="56"/>
        <v>1.4454254462884526</v>
      </c>
      <c r="H482" s="1">
        <f t="shared" si="52"/>
        <v>2.2712236131682562</v>
      </c>
      <c r="I482" s="1">
        <f t="shared" si="53"/>
        <v>2.0601175422671441</v>
      </c>
      <c r="J482" s="1">
        <f t="shared" si="51"/>
        <v>2.1575243539948219</v>
      </c>
    </row>
    <row r="483" spans="1:10">
      <c r="A483" s="34">
        <v>42401</v>
      </c>
      <c r="B483" s="32">
        <f>IPCA!B819</f>
        <v>1</v>
      </c>
      <c r="C483" s="40">
        <f>GEOMEAN(IPCA!D808:D819)</f>
        <v>4381.2186894272108</v>
      </c>
      <c r="D483" s="40">
        <f>GEOMEAN(CPI!B808:B819)</f>
        <v>237.48211659861744</v>
      </c>
      <c r="E483" s="40">
        <f t="shared" si="54"/>
        <v>177.13819951353534</v>
      </c>
      <c r="F483" s="40">
        <f t="shared" si="55"/>
        <v>121.56133473962542</v>
      </c>
      <c r="G483" s="1">
        <f t="shared" si="56"/>
        <v>1.4571919590464442</v>
      </c>
      <c r="H483" s="1">
        <f t="shared" si="52"/>
        <v>2.2897125512793286</v>
      </c>
      <c r="I483" s="1">
        <f t="shared" si="53"/>
        <v>2.0768879674774468</v>
      </c>
      <c r="J483" s="1">
        <f t="shared" si="51"/>
        <v>2.1750877211696178</v>
      </c>
    </row>
    <row r="484" spans="1:10">
      <c r="A484" s="34">
        <v>42430</v>
      </c>
      <c r="B484" s="32">
        <f>IPCA!B820</f>
        <v>1</v>
      </c>
      <c r="C484" s="40">
        <f>GEOMEAN(IPCA!D809:D820)</f>
        <v>4414.0969393527876</v>
      </c>
      <c r="D484" s="40">
        <f>GEOMEAN(CPI!B809:B820)</f>
        <v>237.65017932907594</v>
      </c>
      <c r="E484" s="40">
        <f t="shared" si="54"/>
        <v>178.56697527351875</v>
      </c>
      <c r="F484" s="40">
        <f t="shared" si="55"/>
        <v>121.66828911032887</v>
      </c>
      <c r="G484" s="1">
        <f t="shared" si="56"/>
        <v>1.4676541979775364</v>
      </c>
      <c r="H484" s="1">
        <f t="shared" si="52"/>
        <v>2.3061520599152949</v>
      </c>
      <c r="I484" s="1">
        <f t="shared" si="53"/>
        <v>2.091799453925038</v>
      </c>
      <c r="J484" s="1">
        <f t="shared" si="51"/>
        <v>2.1907042549376552</v>
      </c>
    </row>
    <row r="485" spans="1:10">
      <c r="A485" s="34">
        <v>42461</v>
      </c>
      <c r="B485" s="32">
        <f>IPCA!B821</f>
        <v>1</v>
      </c>
      <c r="C485" s="40">
        <f>GEOMEAN(IPCA!D810:D821)</f>
        <v>4446.8538891317276</v>
      </c>
      <c r="D485" s="40">
        <f>GEOMEAN(CPI!B810:B821)</f>
        <v>237.87185740922533</v>
      </c>
      <c r="E485" s="40">
        <f t="shared" si="54"/>
        <v>179.9811691297009</v>
      </c>
      <c r="F485" s="40">
        <f t="shared" si="55"/>
        <v>121.78240496042004</v>
      </c>
      <c r="G485" s="1">
        <f t="shared" si="56"/>
        <v>1.4778914013744087</v>
      </c>
      <c r="H485" s="1">
        <f t="shared" si="52"/>
        <v>2.3222379660735726</v>
      </c>
      <c r="I485" s="1">
        <f t="shared" si="53"/>
        <v>2.1063902045969645</v>
      </c>
      <c r="J485" s="1">
        <f t="shared" si="51"/>
        <v>2.2059848878490693</v>
      </c>
    </row>
    <row r="486" spans="1:10">
      <c r="A486" s="34">
        <v>42491</v>
      </c>
      <c r="B486" s="32">
        <f>IPCA!B822</f>
        <v>1</v>
      </c>
      <c r="C486" s="40">
        <f>GEOMEAN(IPCA!D811:D822)</f>
        <v>4480.0021504465094</v>
      </c>
      <c r="D486" s="40">
        <f>GEOMEAN(CPI!B811:B822)</f>
        <v>238.07297631439954</v>
      </c>
      <c r="E486" s="40">
        <f t="shared" si="54"/>
        <v>181.36663347914563</v>
      </c>
      <c r="F486" s="40">
        <f t="shared" si="55"/>
        <v>121.88018823358594</v>
      </c>
      <c r="G486" s="1">
        <f t="shared" si="56"/>
        <v>1.4880731323744978</v>
      </c>
      <c r="H486" s="1">
        <f t="shared" si="52"/>
        <v>2.3382367074335715</v>
      </c>
      <c r="I486" s="1">
        <f t="shared" si="53"/>
        <v>2.1209018922788094</v>
      </c>
      <c r="J486" s="1">
        <f t="shared" si="51"/>
        <v>2.2211827195012819</v>
      </c>
    </row>
    <row r="487" spans="1:10">
      <c r="A487" s="34">
        <v>42522</v>
      </c>
      <c r="B487" s="32">
        <f>IPCA!B823</f>
        <v>1</v>
      </c>
      <c r="C487" s="40">
        <f>GEOMEAN(IPCA!D812:D823)</f>
        <v>4511.7515850787013</v>
      </c>
      <c r="D487" s="40">
        <f>GEOMEAN(CPI!B812:B823)</f>
        <v>238.26994132395865</v>
      </c>
      <c r="E487" s="40">
        <f t="shared" si="54"/>
        <v>182.67456171421614</v>
      </c>
      <c r="F487" s="40">
        <f t="shared" si="55"/>
        <v>122.00423933701927</v>
      </c>
      <c r="G487" s="1">
        <f t="shared" si="56"/>
        <v>1.4972804445721248</v>
      </c>
      <c r="H487" s="1">
        <f t="shared" si="52"/>
        <v>2.3527043265907959</v>
      </c>
      <c r="I487" s="1">
        <f t="shared" si="53"/>
        <v>2.1340247727595476</v>
      </c>
      <c r="J487" s="1">
        <f t="shared" si="51"/>
        <v>2.2349260781450799</v>
      </c>
    </row>
    <row r="488" spans="1:10">
      <c r="A488" s="34">
        <v>42552</v>
      </c>
      <c r="B488" s="32">
        <f>IPCA!B824</f>
        <v>1</v>
      </c>
      <c r="C488" s="40">
        <f>GEOMEAN(IPCA!D813:D824)</f>
        <v>4543.3502285981931</v>
      </c>
      <c r="D488" s="40">
        <f>GEOMEAN(CPI!B813:B824)</f>
        <v>238.43355724496001</v>
      </c>
      <c r="E488" s="40">
        <f t="shared" si="54"/>
        <v>183.9608859154088</v>
      </c>
      <c r="F488" s="40">
        <f t="shared" si="55"/>
        <v>122.11083815380996</v>
      </c>
      <c r="G488" s="1">
        <f t="shared" si="56"/>
        <v>1.5065074378057495</v>
      </c>
      <c r="H488" s="1">
        <f t="shared" si="52"/>
        <v>2.3672028709221995</v>
      </c>
      <c r="I488" s="1">
        <f t="shared" si="53"/>
        <v>2.147175703976222</v>
      </c>
      <c r="J488" s="1">
        <f t="shared" si="51"/>
        <v>2.2486988138242592</v>
      </c>
    </row>
    <row r="489" spans="1:10">
      <c r="A489" s="34">
        <v>42583</v>
      </c>
      <c r="B489" s="32">
        <f>IPCA!B825</f>
        <v>1</v>
      </c>
      <c r="C489" s="40">
        <f>GEOMEAN(IPCA!D814:D825)</f>
        <v>4576.0063918008036</v>
      </c>
      <c r="D489" s="40">
        <f>GEOMEAN(CPI!B814:B825)</f>
        <v>238.64372283317795</v>
      </c>
      <c r="E489" s="40">
        <f t="shared" si="54"/>
        <v>185.28603624096425</v>
      </c>
      <c r="F489" s="40">
        <f t="shared" si="55"/>
        <v>122.23691017886863</v>
      </c>
      <c r="G489" s="1">
        <f t="shared" si="56"/>
        <v>1.51579450077588</v>
      </c>
      <c r="H489" s="1">
        <f t="shared" si="52"/>
        <v>2.3817958039364227</v>
      </c>
      <c r="I489" s="1">
        <f t="shared" si="53"/>
        <v>2.1604122506206953</v>
      </c>
      <c r="J489" s="1">
        <f t="shared" si="51"/>
        <v>2.2625612130137789</v>
      </c>
    </row>
    <row r="490" spans="1:10">
      <c r="A490" s="34">
        <v>42614</v>
      </c>
      <c r="B490" s="32">
        <f>IPCA!B826</f>
        <v>1</v>
      </c>
      <c r="C490" s="40">
        <f>GEOMEAN(IPCA!D815:D826)</f>
        <v>4607.136543638987</v>
      </c>
      <c r="D490" s="40">
        <f>GEOMEAN(CPI!B815:B826)</f>
        <v>238.93289021288004</v>
      </c>
      <c r="E490" s="40">
        <f t="shared" si="54"/>
        <v>186.49889041696377</v>
      </c>
      <c r="F490" s="40">
        <f t="shared" si="55"/>
        <v>122.37312618073143</v>
      </c>
      <c r="G490" s="1">
        <f t="shared" si="56"/>
        <v>1.5240183546633086</v>
      </c>
      <c r="H490" s="1">
        <f t="shared" ref="H490:H521" si="57">H$361*(G490/$G$361)*B490</f>
        <v>2.3947180969459549</v>
      </c>
      <c r="I490" s="1">
        <f t="shared" si="53"/>
        <v>2.1721334401860495</v>
      </c>
      <c r="J490" s="1">
        <f t="shared" si="51"/>
        <v>2.2748366057650156</v>
      </c>
    </row>
    <row r="491" spans="1:10">
      <c r="A491" s="34">
        <v>42644</v>
      </c>
      <c r="B491" s="32">
        <f>IPCA!B827</f>
        <v>1</v>
      </c>
      <c r="C491" s="40">
        <f>GEOMEAN(IPCA!D816:D827)</f>
        <v>4636.3267807429429</v>
      </c>
      <c r="D491" s="40">
        <f>GEOMEAN(CPI!B816:B827)</f>
        <v>239.25621562194286</v>
      </c>
      <c r="E491" s="40">
        <f t="shared" si="54"/>
        <v>187.54524776085361</v>
      </c>
      <c r="F491" s="40">
        <f t="shared" si="55"/>
        <v>122.52386129800068</v>
      </c>
      <c r="G491" s="1">
        <f t="shared" si="56"/>
        <v>1.5306834585037188</v>
      </c>
      <c r="H491" s="1">
        <f t="shared" si="57"/>
        <v>2.4051910973109543</v>
      </c>
      <c r="I491" s="1">
        <f t="shared" si="53"/>
        <v>2.1816329943677748</v>
      </c>
      <c r="J491" s="1">
        <f t="shared" si="51"/>
        <v>2.284785319408126</v>
      </c>
    </row>
    <row r="492" spans="1:10">
      <c r="A492" s="34">
        <v>42675</v>
      </c>
      <c r="B492" s="32">
        <f>IPCA!B828</f>
        <v>1</v>
      </c>
      <c r="C492" s="40">
        <f>GEOMEAN(IPCA!D817:D828)</f>
        <v>4662.4954293909968</v>
      </c>
      <c r="D492" s="40">
        <f>GEOMEAN(CPI!B817:B828)</f>
        <v>239.5910841279312</v>
      </c>
      <c r="E492" s="40">
        <f t="shared" si="54"/>
        <v>188.41363553013562</v>
      </c>
      <c r="F492" s="40">
        <f t="shared" si="55"/>
        <v>122.70493069968416</v>
      </c>
      <c r="G492" s="1">
        <f t="shared" si="56"/>
        <v>1.5355017476133141</v>
      </c>
      <c r="H492" s="1">
        <f t="shared" si="57"/>
        <v>2.4127621636906729</v>
      </c>
      <c r="I492" s="1">
        <f t="shared" si="53"/>
        <v>2.1885003440078963</v>
      </c>
      <c r="J492" s="1">
        <f t="shared" si="51"/>
        <v>2.2919773721876271</v>
      </c>
    </row>
    <row r="493" spans="1:10">
      <c r="A493" s="34">
        <v>42705</v>
      </c>
      <c r="B493" s="32">
        <f>IPCA!B829</f>
        <v>1</v>
      </c>
      <c r="C493" s="40">
        <f>GEOMEAN(IPCA!D818:D829)</f>
        <v>4686.2497974602738</v>
      </c>
      <c r="D493" s="40">
        <f>GEOMEAN(CPI!B818:B829)</f>
        <v>240.00141436424741</v>
      </c>
      <c r="E493" s="40">
        <f t="shared" si="54"/>
        <v>189.18064892194727</v>
      </c>
      <c r="F493" s="40">
        <f t="shared" si="55"/>
        <v>122.90399431655042</v>
      </c>
      <c r="G493" s="1">
        <f t="shared" si="56"/>
        <v>1.5392554975446548</v>
      </c>
      <c r="H493" s="1">
        <f t="shared" si="57"/>
        <v>2.4186605000620727</v>
      </c>
      <c r="I493" s="1">
        <f t="shared" si="53"/>
        <v>2.1938504408272768</v>
      </c>
      <c r="J493" s="1">
        <f t="shared" si="51"/>
        <v>2.2975804331524592</v>
      </c>
    </row>
    <row r="494" spans="1:10">
      <c r="A494" s="34">
        <v>42736</v>
      </c>
      <c r="B494" s="32">
        <f>IPCA!B830</f>
        <v>1</v>
      </c>
      <c r="C494" s="40">
        <f>GEOMEAN(IPCA!D819:D830)</f>
        <v>4706.6621540295655</v>
      </c>
      <c r="D494" s="40">
        <f>GEOMEAN(CPI!B819:B830)</f>
        <v>240.49578623529297</v>
      </c>
      <c r="E494" s="40">
        <f t="shared" si="54"/>
        <v>190.15950293084839</v>
      </c>
      <c r="F494" s="40">
        <f t="shared" si="55"/>
        <v>123.10650580299844</v>
      </c>
      <c r="G494" s="1">
        <f t="shared" si="56"/>
        <v>1.5446746838477547</v>
      </c>
      <c r="H494" s="1">
        <f t="shared" si="57"/>
        <v>2.4271757672641017</v>
      </c>
      <c r="I494" s="1">
        <f t="shared" si="53"/>
        <v>2.2015742295543239</v>
      </c>
      <c r="J494" s="1">
        <f t="shared" si="51"/>
        <v>2.3056694193106839</v>
      </c>
    </row>
    <row r="495" spans="1:10">
      <c r="A495" s="34">
        <v>42767</v>
      </c>
      <c r="B495" s="32">
        <f>IPCA!B831</f>
        <v>1</v>
      </c>
      <c r="C495" s="40">
        <f>GEOMEAN(IPCA!D820:D831)</f>
        <v>4724.9324673000383</v>
      </c>
      <c r="D495" s="40">
        <f>GEOMEAN(CPI!B820:B831)</f>
        <v>241.03774125965987</v>
      </c>
      <c r="E495" s="40">
        <f t="shared" si="54"/>
        <v>191.03498122573694</v>
      </c>
      <c r="F495" s="40">
        <f t="shared" si="55"/>
        <v>123.38137275267707</v>
      </c>
      <c r="G495" s="1">
        <f t="shared" si="56"/>
        <v>1.5483291923544591</v>
      </c>
      <c r="H495" s="1">
        <f t="shared" si="57"/>
        <v>2.4329181637579951</v>
      </c>
      <c r="I495" s="1">
        <f t="shared" si="53"/>
        <v>2.2067828808219199</v>
      </c>
      <c r="J495" s="1">
        <f t="shared" si="51"/>
        <v>2.311124346872214</v>
      </c>
    </row>
    <row r="496" spans="1:10">
      <c r="A496" s="34">
        <v>42795</v>
      </c>
      <c r="B496" s="32">
        <f>IPCA!B832</f>
        <v>1</v>
      </c>
      <c r="C496" s="40">
        <f>GEOMEAN(IPCA!D821:D832)</f>
        <v>4742.5645104279984</v>
      </c>
      <c r="D496" s="40">
        <f>GEOMEAN(CPI!B821:B832)</f>
        <v>241.51078296372594</v>
      </c>
      <c r="E496" s="40">
        <f t="shared" si="54"/>
        <v>191.85473524984133</v>
      </c>
      <c r="F496" s="40">
        <f t="shared" si="55"/>
        <v>123.64477842115986</v>
      </c>
      <c r="G496" s="1">
        <f t="shared" si="56"/>
        <v>1.551660633790326</v>
      </c>
      <c r="H496" s="1">
        <f t="shared" si="57"/>
        <v>2.4381529190160109</v>
      </c>
      <c r="I496" s="1">
        <f t="shared" si="53"/>
        <v>2.2115310751758304</v>
      </c>
      <c r="J496" s="1">
        <f t="shared" si="51"/>
        <v>2.316097046121592</v>
      </c>
    </row>
    <row r="497" spans="1:10">
      <c r="A497" s="34">
        <v>42826</v>
      </c>
      <c r="B497" s="32">
        <f>IPCA!B833</f>
        <v>1</v>
      </c>
      <c r="C497" s="40">
        <f>GEOMEAN(IPCA!D822:D833)</f>
        <v>4758.4049198266457</v>
      </c>
      <c r="D497" s="40">
        <f>GEOMEAN(CPI!B822:B833)</f>
        <v>241.9490887179536</v>
      </c>
      <c r="E497" s="40">
        <f t="shared" si="54"/>
        <v>192.59082983500986</v>
      </c>
      <c r="F497" s="40">
        <f t="shared" si="55"/>
        <v>123.86981050626665</v>
      </c>
      <c r="G497" s="1">
        <f t="shared" si="56"/>
        <v>1.5547842452319451</v>
      </c>
      <c r="H497" s="1">
        <f t="shared" si="57"/>
        <v>2.4430611071780395</v>
      </c>
      <c r="I497" s="1">
        <f t="shared" si="53"/>
        <v>2.2159830562466145</v>
      </c>
      <c r="J497" s="1">
        <f t="shared" si="51"/>
        <v>2.3207595264833536</v>
      </c>
    </row>
    <row r="498" spans="1:10">
      <c r="A498" s="34">
        <v>42856</v>
      </c>
      <c r="B498" s="32">
        <f>IPCA!B834</f>
        <v>1</v>
      </c>
      <c r="C498" s="40">
        <f>GEOMEAN(IPCA!D823:D834)</f>
        <v>4772.4393394429599</v>
      </c>
      <c r="D498" s="40">
        <f>GEOMEAN(CPI!B823:B834)</f>
        <v>242.32389949665881</v>
      </c>
      <c r="E498" s="40">
        <f t="shared" si="54"/>
        <v>193.20554486607534</v>
      </c>
      <c r="F498" s="40">
        <f t="shared" si="55"/>
        <v>124.05642564465636</v>
      </c>
      <c r="G498" s="1">
        <f t="shared" si="56"/>
        <v>1.5574005446480275</v>
      </c>
      <c r="H498" s="1">
        <f t="shared" si="57"/>
        <v>2.4471721466150322</v>
      </c>
      <c r="I498" s="1">
        <f t="shared" ref="I498:I532" si="58">$I$433*(G498/$G$433)*B498</f>
        <v>2.2197119821049038</v>
      </c>
      <c r="J498" s="1">
        <f t="shared" si="51"/>
        <v>2.3246647640188032</v>
      </c>
    </row>
    <row r="499" spans="1:10">
      <c r="A499" s="34">
        <v>42887</v>
      </c>
      <c r="B499" s="32">
        <f>IPCA!B835</f>
        <v>1</v>
      </c>
      <c r="C499" s="40">
        <f>GEOMEAN(IPCA!D824:D835)</f>
        <v>4784.2038768122929</v>
      </c>
      <c r="D499" s="40">
        <f>GEOMEAN(CPI!B824:B835)</f>
        <v>242.65131633305884</v>
      </c>
      <c r="E499" s="40">
        <f t="shared" si="54"/>
        <v>193.70577698437145</v>
      </c>
      <c r="F499" s="40">
        <f t="shared" si="55"/>
        <v>124.24768776473643</v>
      </c>
      <c r="G499" s="1">
        <f t="shared" si="56"/>
        <v>1.5590292299938349</v>
      </c>
      <c r="H499" s="1">
        <f t="shared" si="57"/>
        <v>2.4497313298820194</v>
      </c>
      <c r="I499" s="1">
        <f t="shared" si="58"/>
        <v>2.2220332939790977</v>
      </c>
      <c r="J499" s="1">
        <f t="shared" si="51"/>
        <v>2.3270958325374855</v>
      </c>
    </row>
    <row r="500" spans="1:10">
      <c r="A500" s="34">
        <v>42917</v>
      </c>
      <c r="B500" s="32">
        <f>IPCA!B836</f>
        <v>1</v>
      </c>
      <c r="C500" s="40">
        <f>GEOMEAN(IPCA!D825:D836)</f>
        <v>4794.8826083766662</v>
      </c>
      <c r="D500" s="40">
        <f>GEOMEAN(CPI!B825:B836)</f>
        <v>242.99799272256689</v>
      </c>
      <c r="E500" s="40">
        <f t="shared" si="54"/>
        <v>194.14546713681636</v>
      </c>
      <c r="F500" s="40">
        <f t="shared" si="55"/>
        <v>124.44845811095777</v>
      </c>
      <c r="G500" s="1">
        <f t="shared" si="56"/>
        <v>1.5600471880793976</v>
      </c>
      <c r="H500" s="1">
        <f t="shared" si="57"/>
        <v>2.4513308661618614</v>
      </c>
      <c r="I500" s="1">
        <f t="shared" si="58"/>
        <v>2.2234841562942349</v>
      </c>
      <c r="J500" s="1">
        <f t="shared" si="51"/>
        <v>2.328615294759897</v>
      </c>
    </row>
    <row r="501" spans="1:10">
      <c r="A501" s="34">
        <v>42948</v>
      </c>
      <c r="B501" s="32">
        <f>IPCA!B837</f>
        <v>1</v>
      </c>
      <c r="C501" s="40">
        <f>GEOMEAN(IPCA!D826:D837)</f>
        <v>4804.587012498002</v>
      </c>
      <c r="D501" s="40">
        <f>GEOMEAN(CPI!B826:B837)</f>
        <v>243.38718501163498</v>
      </c>
      <c r="E501" s="40">
        <f t="shared" si="54"/>
        <v>194.54144227500521</v>
      </c>
      <c r="F501" s="40">
        <f t="shared" si="55"/>
        <v>124.66658297043095</v>
      </c>
      <c r="G501" s="1">
        <f t="shared" si="56"/>
        <v>1.5604939001267688</v>
      </c>
      <c r="H501" s="1">
        <f t="shared" si="57"/>
        <v>2.4520327930255967</v>
      </c>
      <c r="I501" s="1">
        <f t="shared" si="58"/>
        <v>2.2241208403428621</v>
      </c>
      <c r="J501" s="1">
        <f t="shared" si="51"/>
        <v>2.3292820826069636</v>
      </c>
    </row>
    <row r="502" spans="1:10">
      <c r="A502" s="34">
        <v>42979</v>
      </c>
      <c r="B502" s="32">
        <f>IPCA!B838</f>
        <v>1</v>
      </c>
      <c r="C502" s="40">
        <f>GEOMEAN(IPCA!D827:D838)</f>
        <v>4814.6311806222275</v>
      </c>
      <c r="D502" s="40">
        <f>GEOMEAN(CPI!B827:B838)</f>
        <v>243.83551061331258</v>
      </c>
      <c r="E502" s="40">
        <f t="shared" ref="E502:E532" si="59">E490*(C502/C490)</f>
        <v>194.89836353834852</v>
      </c>
      <c r="F502" s="40">
        <f t="shared" ref="F502:F532" si="60">F490*(D502/D490)</f>
        <v>124.88407803982386</v>
      </c>
      <c r="G502" s="1">
        <f t="shared" si="56"/>
        <v>1.5606342025137747</v>
      </c>
      <c r="H502" s="1">
        <f t="shared" si="57"/>
        <v>2.4522532527491818</v>
      </c>
      <c r="I502" s="1">
        <f t="shared" si="58"/>
        <v>2.2243208087393196</v>
      </c>
      <c r="J502" s="1">
        <f t="shared" si="51"/>
        <v>2.3294915059415717</v>
      </c>
    </row>
    <row r="503" spans="1:10">
      <c r="A503" s="34">
        <v>43009</v>
      </c>
      <c r="B503" s="32">
        <f>IPCA!B839</f>
        <v>1</v>
      </c>
      <c r="C503" s="40">
        <f>GEOMEAN(IPCA!D828:D839)</f>
        <v>4825.3374830673129</v>
      </c>
      <c r="D503" s="40">
        <f>GEOMEAN(CPI!B828:B839)</f>
        <v>244.24643013075442</v>
      </c>
      <c r="E503" s="40">
        <f t="shared" si="59"/>
        <v>195.19096832224955</v>
      </c>
      <c r="F503" s="40">
        <f t="shared" si="60"/>
        <v>125.07936585923233</v>
      </c>
      <c r="G503" s="1">
        <f t="shared" si="56"/>
        <v>1.5605369197499985</v>
      </c>
      <c r="H503" s="1">
        <f t="shared" si="57"/>
        <v>2.4521003905515428</v>
      </c>
      <c r="I503" s="1">
        <f t="shared" si="58"/>
        <v>2.2241821548027012</v>
      </c>
      <c r="J503" s="1">
        <f t="shared" si="51"/>
        <v>2.3293462961470368</v>
      </c>
    </row>
    <row r="504" spans="1:10">
      <c r="A504" s="34">
        <v>43040</v>
      </c>
      <c r="B504" s="32">
        <f>IPCA!B840</f>
        <v>1</v>
      </c>
      <c r="C504" s="40">
        <f>GEOMEAN(IPCA!D829:D840)</f>
        <v>4836.4694858674848</v>
      </c>
      <c r="D504" s="40">
        <f>GEOMEAN(CPI!B829:B840)</f>
        <v>244.69027788702897</v>
      </c>
      <c r="E504" s="40">
        <f t="shared" si="59"/>
        <v>195.44400906402277</v>
      </c>
      <c r="F504" s="40">
        <f t="shared" si="60"/>
        <v>125.31644781482129</v>
      </c>
      <c r="G504" s="1">
        <f t="shared" si="56"/>
        <v>1.5596038067790445</v>
      </c>
      <c r="H504" s="1">
        <f t="shared" si="57"/>
        <v>2.450634172962233</v>
      </c>
      <c r="I504" s="1">
        <f t="shared" si="58"/>
        <v>2.2228522194502309</v>
      </c>
      <c r="J504" s="1">
        <f>$J$505*(G504/$G$505)*B504</f>
        <v>2.327953478575552</v>
      </c>
    </row>
    <row r="505" spans="1:10">
      <c r="A505" s="53">
        <v>43070</v>
      </c>
      <c r="B505" s="32">
        <f>IPCA!B841</f>
        <v>1</v>
      </c>
      <c r="C505" s="40">
        <f>GEOMEAN(IPCA!D830:D841)</f>
        <v>4848.1912282465273</v>
      </c>
      <c r="D505" s="40">
        <f>GEOMEAN(CPI!B830:B841)</f>
        <v>245.11623580774514</v>
      </c>
      <c r="E505" s="40">
        <f t="shared" si="59"/>
        <v>195.71811198678333</v>
      </c>
      <c r="F505" s="40">
        <f t="shared" si="60"/>
        <v>125.52327882071484</v>
      </c>
      <c r="G505" s="1">
        <f t="shared" si="56"/>
        <v>1.5592176513037708</v>
      </c>
      <c r="H505" s="1">
        <f t="shared" si="57"/>
        <v>2.4500273997550446</v>
      </c>
      <c r="I505" s="1">
        <f t="shared" si="58"/>
        <v>2.2223018447002243</v>
      </c>
      <c r="J505" s="52">
        <v>2.3273770809173602</v>
      </c>
    </row>
    <row r="506" spans="1:10">
      <c r="A506" s="34">
        <v>43101</v>
      </c>
      <c r="B506" s="32">
        <f>IPCA!B842</f>
        <v>1</v>
      </c>
      <c r="C506" s="40">
        <f>GEOMEAN(IPCA!D831:D842)</f>
        <v>4859.578102989839</v>
      </c>
      <c r="D506" s="40">
        <f>GEOMEAN(CPI!B831:B842)</f>
        <v>245.53520378121263</v>
      </c>
      <c r="E506" s="40">
        <f t="shared" si="59"/>
        <v>196.33764359462842</v>
      </c>
      <c r="F506" s="40">
        <f t="shared" si="60"/>
        <v>125.68611476443581</v>
      </c>
      <c r="G506" s="1">
        <f t="shared" si="56"/>
        <v>1.562126762869626</v>
      </c>
      <c r="H506" s="1">
        <f t="shared" si="57"/>
        <v>2.4545985403134716</v>
      </c>
      <c r="I506" s="1">
        <f>$J$505*(G506/$G$505)*B506</f>
        <v>2.331719386546431</v>
      </c>
      <c r="J506" s="1">
        <f>$J$505*(G506/$G$505)*B506</f>
        <v>2.331719386546431</v>
      </c>
    </row>
    <row r="507" spans="1:10">
      <c r="A507" s="34">
        <v>43132</v>
      </c>
      <c r="B507" s="32">
        <f>IPCA!B843</f>
        <v>1</v>
      </c>
      <c r="C507" s="40">
        <f>GEOMEAN(IPCA!D832:D843)</f>
        <v>4870.9513762606148</v>
      </c>
      <c r="D507" s="40">
        <f>GEOMEAN(CPI!B832:B843)</f>
        <v>245.98324115576634</v>
      </c>
      <c r="E507" s="40">
        <f t="shared" si="59"/>
        <v>196.938709950949</v>
      </c>
      <c r="F507" s="40">
        <f t="shared" si="60"/>
        <v>125.91285418351455</v>
      </c>
      <c r="G507" s="1">
        <f t="shared" si="56"/>
        <v>1.5640874097247943</v>
      </c>
      <c r="H507" s="1">
        <f t="shared" si="57"/>
        <v>2.4576793408113295</v>
      </c>
      <c r="I507" s="1">
        <f t="shared" si="58"/>
        <v>2.2292425518639973</v>
      </c>
      <c r="J507" s="1">
        <f t="shared" ref="J507:J549" si="61">$J$505*(G507/$G$505)*B507</f>
        <v>2.3346459597228413</v>
      </c>
    </row>
    <row r="508" spans="1:10">
      <c r="A508" s="34">
        <v>43160</v>
      </c>
      <c r="B508" s="32">
        <f>IPCA!B844</f>
        <v>1</v>
      </c>
      <c r="C508" s="40">
        <f>GEOMEAN(IPCA!D833:D844)</f>
        <v>4881.7016353121626</v>
      </c>
      <c r="D508" s="40">
        <f>GEOMEAN(CPI!B833:B844)</f>
        <v>246.46179510825354</v>
      </c>
      <c r="E508" s="40">
        <f t="shared" si="59"/>
        <v>197.48336005808173</v>
      </c>
      <c r="F508" s="40">
        <f t="shared" si="60"/>
        <v>126.17951741731693</v>
      </c>
      <c r="G508" s="1">
        <f t="shared" si="56"/>
        <v>1.5650983939409093</v>
      </c>
      <c r="H508" s="1">
        <f t="shared" si="57"/>
        <v>2.4592679189217241</v>
      </c>
      <c r="I508" s="1">
        <f t="shared" si="58"/>
        <v>2.230683474551447</v>
      </c>
      <c r="J508" s="1">
        <f t="shared" si="61"/>
        <v>2.3361550123504768</v>
      </c>
    </row>
    <row r="509" spans="1:10">
      <c r="A509" s="34">
        <v>43191</v>
      </c>
      <c r="B509" s="32">
        <f>IPCA!B845</f>
        <v>1</v>
      </c>
      <c r="C509" s="40">
        <f>GEOMEAN(IPCA!D834:D845)</f>
        <v>4892.8010693516289</v>
      </c>
      <c r="D509" s="40">
        <f>GEOMEAN(CPI!B834:B845)</f>
        <v>246.96198423050089</v>
      </c>
      <c r="E509" s="40">
        <f t="shared" si="59"/>
        <v>198.0303555583881</v>
      </c>
      <c r="F509" s="40">
        <f t="shared" si="60"/>
        <v>126.43624471156676</v>
      </c>
      <c r="G509" s="1">
        <f t="shared" si="56"/>
        <v>1.5662467357374124</v>
      </c>
      <c r="H509" s="1">
        <f t="shared" si="57"/>
        <v>2.4610723295268526</v>
      </c>
      <c r="I509" s="1">
        <f t="shared" si="58"/>
        <v>2.2323201684989407</v>
      </c>
      <c r="J509" s="1">
        <f t="shared" si="61"/>
        <v>2.3378690927266228</v>
      </c>
    </row>
    <row r="510" spans="1:10">
      <c r="A510" s="34">
        <v>43221</v>
      </c>
      <c r="B510" s="32">
        <f>IPCA!B846</f>
        <v>1</v>
      </c>
      <c r="C510" s="40">
        <f>GEOMEAN(IPCA!D835:D846)</f>
        <v>4904.2923087250128</v>
      </c>
      <c r="D510" s="40">
        <f>GEOMEAN(CPI!B835:B846)</f>
        <v>247.53116637590051</v>
      </c>
      <c r="E510" s="40">
        <f t="shared" si="59"/>
        <v>198.54342827546873</v>
      </c>
      <c r="F510" s="40">
        <f t="shared" si="60"/>
        <v>126.72225810178647</v>
      </c>
      <c r="G510" s="1">
        <f t="shared" si="56"/>
        <v>1.5667604985068504</v>
      </c>
      <c r="H510" s="1">
        <f t="shared" si="57"/>
        <v>2.461879614424535</v>
      </c>
      <c r="I510" s="1">
        <f t="shared" si="58"/>
        <v>2.2330524177454176</v>
      </c>
      <c r="J510" s="1">
        <f t="shared" si="61"/>
        <v>2.3386359643007228</v>
      </c>
    </row>
    <row r="511" spans="1:10">
      <c r="A511" s="34">
        <v>43252</v>
      </c>
      <c r="B511" s="32">
        <f>IPCA!B847</f>
        <v>1</v>
      </c>
      <c r="C511" s="40">
        <f>GEOMEAN(IPCA!D836:D847)</f>
        <v>4921.886995344028</v>
      </c>
      <c r="D511" s="40">
        <f>GEOMEAN(CPI!B836:B847)</f>
        <v>248.11584196306239</v>
      </c>
      <c r="E511" s="40">
        <f t="shared" si="59"/>
        <v>199.28037542113191</v>
      </c>
      <c r="F511" s="40">
        <f t="shared" si="60"/>
        <v>127.04575490288111</v>
      </c>
      <c r="G511" s="1">
        <f t="shared" si="56"/>
        <v>1.5685716974445139</v>
      </c>
      <c r="H511" s="1">
        <f t="shared" si="57"/>
        <v>2.4647255846583715</v>
      </c>
      <c r="I511" s="1">
        <f t="shared" si="58"/>
        <v>2.2356338602636723</v>
      </c>
      <c r="J511" s="1">
        <f t="shared" si="61"/>
        <v>2.3413394630027642</v>
      </c>
    </row>
    <row r="512" spans="1:10">
      <c r="A512" s="34">
        <v>43282</v>
      </c>
      <c r="B512" s="32">
        <f>IPCA!B848</f>
        <v>1</v>
      </c>
      <c r="C512" s="40">
        <f>GEOMEAN(IPCA!D837:D848)</f>
        <v>4939.9142817705088</v>
      </c>
      <c r="D512" s="40">
        <f>GEOMEAN(CPI!B837:B848)</f>
        <v>248.71760089636558</v>
      </c>
      <c r="E512" s="40">
        <f t="shared" si="59"/>
        <v>200.01781986793242</v>
      </c>
      <c r="F512" s="40">
        <f t="shared" si="60"/>
        <v>127.37768567474568</v>
      </c>
      <c r="G512" s="1">
        <f t="shared" si="56"/>
        <v>1.5702736221685696</v>
      </c>
      <c r="H512" s="1">
        <f t="shared" si="57"/>
        <v>2.4673998503086931</v>
      </c>
      <c r="I512" s="1">
        <f t="shared" si="58"/>
        <v>2.2380595578246556</v>
      </c>
      <c r="J512" s="1">
        <f t="shared" si="61"/>
        <v>2.3438798527892071</v>
      </c>
    </row>
    <row r="513" spans="1:10">
      <c r="A513" s="34">
        <v>43313</v>
      </c>
      <c r="B513" s="32">
        <f>IPCA!B849</f>
        <v>1</v>
      </c>
      <c r="C513" s="40">
        <f>GEOMEAN(IPCA!D838:D849)</f>
        <v>4956.8521338745459</v>
      </c>
      <c r="D513" s="40">
        <f>GEOMEAN(CPI!B838:B849)</f>
        <v>249.27024158852257</v>
      </c>
      <c r="E513" s="40">
        <f t="shared" si="59"/>
        <v>200.70677474660312</v>
      </c>
      <c r="F513" s="40">
        <f t="shared" si="60"/>
        <v>127.67997318169961</v>
      </c>
      <c r="G513" s="1">
        <f t="shared" si="56"/>
        <v>1.5719518867769504</v>
      </c>
      <c r="H513" s="1">
        <f t="shared" si="57"/>
        <v>2.4700369383836867</v>
      </c>
      <c r="I513" s="1">
        <f t="shared" si="58"/>
        <v>2.2404515333977781</v>
      </c>
      <c r="J513" s="1">
        <f t="shared" si="61"/>
        <v>2.3463849261392902</v>
      </c>
    </row>
    <row r="514" spans="1:10">
      <c r="A514" s="34">
        <v>43344</v>
      </c>
      <c r="B514" s="32">
        <f>IPCA!B850</f>
        <v>1</v>
      </c>
      <c r="C514" s="40">
        <f>GEOMEAN(IPCA!D839:D850)</f>
        <v>4975.1706651242721</v>
      </c>
      <c r="D514" s="40">
        <f>GEOMEAN(CPI!B839:B850)</f>
        <v>249.73836060773803</v>
      </c>
      <c r="E514" s="40">
        <f t="shared" si="59"/>
        <v>201.39707167172935</v>
      </c>
      <c r="F514" s="40">
        <f t="shared" si="60"/>
        <v>127.90731275041631</v>
      </c>
      <c r="G514" s="1">
        <f t="shared" si="56"/>
        <v>1.5745547876899935</v>
      </c>
      <c r="H514" s="1">
        <f t="shared" si="57"/>
        <v>2.4741269245061952</v>
      </c>
      <c r="I514" s="1">
        <f t="shared" si="58"/>
        <v>2.2441613628085668</v>
      </c>
      <c r="J514" s="1">
        <f t="shared" si="61"/>
        <v>2.3502701643059116</v>
      </c>
    </row>
    <row r="515" spans="1:10">
      <c r="A515" s="34">
        <v>43374</v>
      </c>
      <c r="B515" s="32">
        <f>IPCA!B851</f>
        <v>1</v>
      </c>
      <c r="C515" s="40">
        <f>GEOMEAN(IPCA!D840:D851)</f>
        <v>4993.6805046964946</v>
      </c>
      <c r="D515" s="40">
        <f>GEOMEAN(CPI!B840:B851)</f>
        <v>250.25735195813058</v>
      </c>
      <c r="E515" s="40">
        <f t="shared" si="59"/>
        <v>202.00065521304211</v>
      </c>
      <c r="F515" s="40">
        <f t="shared" si="60"/>
        <v>128.15757785191175</v>
      </c>
      <c r="G515" s="1">
        <f t="shared" si="56"/>
        <v>1.5761897080050724</v>
      </c>
      <c r="H515" s="1">
        <f t="shared" si="57"/>
        <v>2.4766959048951809</v>
      </c>
      <c r="I515" s="1">
        <f t="shared" si="58"/>
        <v>2.246491561180231</v>
      </c>
      <c r="J515" s="1">
        <f t="shared" si="61"/>
        <v>2.3527105394948786</v>
      </c>
    </row>
    <row r="516" spans="1:10">
      <c r="A516" s="34">
        <v>43405</v>
      </c>
      <c r="B516" s="32">
        <f>IPCA!B852</f>
        <v>1</v>
      </c>
      <c r="C516" s="40">
        <f>GEOMEAN(IPCA!D841:D852)</f>
        <v>5010.2132682971733</v>
      </c>
      <c r="D516" s="40">
        <f>GEOMEAN(CPI!B841:B852)</f>
        <v>250.70681089059696</v>
      </c>
      <c r="E516" s="40">
        <f t="shared" si="59"/>
        <v>202.4650771152595</v>
      </c>
      <c r="F516" s="40">
        <f t="shared" si="60"/>
        <v>128.39777393320463</v>
      </c>
      <c r="G516" s="1">
        <f t="shared" si="56"/>
        <v>1.5768581565953497</v>
      </c>
      <c r="H516" s="1">
        <f t="shared" si="57"/>
        <v>2.4777462504708208</v>
      </c>
      <c r="I516" s="1">
        <f t="shared" si="58"/>
        <v>2.247444279060264</v>
      </c>
      <c r="J516" s="1">
        <f t="shared" si="61"/>
        <v>2.3537083039362199</v>
      </c>
    </row>
    <row r="517" spans="1:10">
      <c r="A517" s="34">
        <v>43435</v>
      </c>
      <c r="B517" s="32">
        <f>IPCA!B853</f>
        <v>1</v>
      </c>
      <c r="C517" s="40">
        <f>GEOMEAN(IPCA!D842:D853)</f>
        <v>5025.5895199663682</v>
      </c>
      <c r="D517" s="40">
        <f>GEOMEAN(CPI!B842:B853)</f>
        <v>251.10243394642686</v>
      </c>
      <c r="E517" s="40">
        <f t="shared" si="59"/>
        <v>202.87955779007629</v>
      </c>
      <c r="F517" s="40">
        <f t="shared" si="60"/>
        <v>128.58879268013601</v>
      </c>
      <c r="G517" s="1">
        <f t="shared" si="56"/>
        <v>1.577739035895128</v>
      </c>
      <c r="H517" s="1">
        <f t="shared" si="57"/>
        <v>2.4791303923310219</v>
      </c>
      <c r="I517" s="1">
        <f t="shared" si="58"/>
        <v>2.2486997674721727</v>
      </c>
      <c r="J517" s="1">
        <f t="shared" si="61"/>
        <v>2.3550231545548259</v>
      </c>
    </row>
    <row r="518" spans="1:10">
      <c r="A518" s="34">
        <v>43466</v>
      </c>
      <c r="B518" s="32">
        <f>IPCA!B854</f>
        <v>1</v>
      </c>
      <c r="C518" s="40">
        <f>GEOMEAN(IPCA!D843:D854)</f>
        <v>5041.1382514299148</v>
      </c>
      <c r="D518" s="40">
        <f>GEOMEAN(CPI!B843:B854)</f>
        <v>251.42474781844513</v>
      </c>
      <c r="E518" s="40">
        <f t="shared" si="59"/>
        <v>203.67307291790314</v>
      </c>
      <c r="F518" s="40">
        <f t="shared" si="60"/>
        <v>128.70089185698419</v>
      </c>
      <c r="G518" s="1">
        <f t="shared" si="56"/>
        <v>1.5825303925961136</v>
      </c>
      <c r="H518" s="1">
        <f t="shared" si="57"/>
        <v>2.4866591393212825</v>
      </c>
      <c r="I518" s="1">
        <f t="shared" si="58"/>
        <v>2.2555287312325007</v>
      </c>
      <c r="J518" s="1">
        <f t="shared" si="61"/>
        <v>2.3621750064871394</v>
      </c>
    </row>
    <row r="519" spans="1:10">
      <c r="A519" s="34">
        <v>43497</v>
      </c>
      <c r="B519" s="32">
        <f>IPCA!B855</f>
        <v>1</v>
      </c>
      <c r="C519" s="40">
        <f>GEOMEAN(IPCA!D844:D855)</f>
        <v>5057.1965386881184</v>
      </c>
      <c r="D519" s="40">
        <f>GEOMEAN(CPI!B844:B855)</f>
        <v>251.74104974362433</v>
      </c>
      <c r="E519" s="40">
        <f t="shared" si="59"/>
        <v>204.46883685836141</v>
      </c>
      <c r="F519" s="40">
        <f t="shared" si="60"/>
        <v>128.86013672899685</v>
      </c>
      <c r="G519" s="1">
        <f t="shared" si="56"/>
        <v>1.5867501156573789</v>
      </c>
      <c r="H519" s="1">
        <f t="shared" si="57"/>
        <v>2.4932896678500183</v>
      </c>
      <c r="I519" s="1">
        <f t="shared" si="58"/>
        <v>2.2615429642905558</v>
      </c>
      <c r="J519" s="1">
        <f t="shared" si="61"/>
        <v>2.3684736054879876</v>
      </c>
    </row>
    <row r="520" spans="1:10">
      <c r="A520" s="34">
        <v>43525</v>
      </c>
      <c r="B520" s="32">
        <f>IPCA!B856</f>
        <v>1</v>
      </c>
      <c r="C520" s="40">
        <f>GEOMEAN(IPCA!D845:D856)</f>
        <v>5076.0853945451781</v>
      </c>
      <c r="D520" s="40">
        <f>GEOMEAN(CPI!B845:B856)</f>
        <v>252.12848128806451</v>
      </c>
      <c r="E520" s="40">
        <f t="shared" si="59"/>
        <v>205.3469209189868</v>
      </c>
      <c r="F520" s="40">
        <f t="shared" si="60"/>
        <v>129.08065561283266</v>
      </c>
      <c r="G520" s="1">
        <f t="shared" si="56"/>
        <v>1.5908419425363691</v>
      </c>
      <c r="H520" s="1">
        <f t="shared" si="57"/>
        <v>2.4997192307530534</v>
      </c>
      <c r="I520" s="1">
        <f t="shared" si="58"/>
        <v>2.2673749111093788</v>
      </c>
      <c r="J520" s="1">
        <f t="shared" si="61"/>
        <v>2.3745812993620796</v>
      </c>
    </row>
    <row r="521" spans="1:10">
      <c r="A521" s="34">
        <v>43556</v>
      </c>
      <c r="B521" s="32">
        <f>IPCA!B857</f>
        <v>1</v>
      </c>
      <c r="C521" s="40">
        <f>GEOMEAN(IPCA!D846:D857)</f>
        <v>5096.525275675298</v>
      </c>
      <c r="D521" s="40">
        <f>GEOMEAN(CPI!B846:B857)</f>
        <v>252.54415738938238</v>
      </c>
      <c r="E521" s="40">
        <f t="shared" si="59"/>
        <v>206.27585265550852</v>
      </c>
      <c r="F521" s="40">
        <f t="shared" si="60"/>
        <v>129.29412995952433</v>
      </c>
      <c r="G521" s="1">
        <f t="shared" si="56"/>
        <v>1.5953999823509653</v>
      </c>
      <c r="H521" s="1">
        <f t="shared" si="57"/>
        <v>2.5068813626245068</v>
      </c>
      <c r="I521" s="1">
        <f t="shared" si="58"/>
        <v>2.2738713359540594</v>
      </c>
      <c r="J521" s="1">
        <f t="shared" si="61"/>
        <v>2.3813848892198068</v>
      </c>
    </row>
    <row r="522" spans="1:10">
      <c r="A522" s="34">
        <v>43586</v>
      </c>
      <c r="B522" s="32">
        <f>IPCA!B858</f>
        <v>1</v>
      </c>
      <c r="C522" s="40">
        <f>GEOMEAN(IPCA!D847:D858)</f>
        <v>5115.8991473335227</v>
      </c>
      <c r="D522" s="40">
        <f>GEOMEAN(CPI!B847:B858)</f>
        <v>252.91786068115286</v>
      </c>
      <c r="E522" s="40">
        <f t="shared" si="59"/>
        <v>207.11003575706675</v>
      </c>
      <c r="F522" s="40">
        <f t="shared" si="60"/>
        <v>129.47994747100714</v>
      </c>
      <c r="G522" s="1">
        <f t="shared" si="56"/>
        <v>1.5995529794560843</v>
      </c>
      <c r="H522" s="1">
        <f t="shared" ref="H522:H532" si="62">H$361*(G522/$G$361)*B522</f>
        <v>2.5134070434299649</v>
      </c>
      <c r="I522" s="1">
        <f t="shared" si="58"/>
        <v>2.2797904666924929</v>
      </c>
      <c r="J522" s="1">
        <f t="shared" si="61"/>
        <v>2.3875838892577352</v>
      </c>
    </row>
    <row r="523" spans="1:10">
      <c r="A523" s="34">
        <v>43617</v>
      </c>
      <c r="B523" s="32">
        <f>IPCA!B859</f>
        <v>1</v>
      </c>
      <c r="C523" s="40">
        <f>GEOMEAN(IPCA!D848:D859)</f>
        <v>5130.033610267119</v>
      </c>
      <c r="D523" s="40">
        <f>GEOMEAN(CPI!B848:B859)</f>
        <v>253.26270555581073</v>
      </c>
      <c r="E523" s="40">
        <f t="shared" si="59"/>
        <v>207.70794306007807</v>
      </c>
      <c r="F523" s="40">
        <f t="shared" si="60"/>
        <v>129.68116570675963</v>
      </c>
      <c r="G523" s="1">
        <f t="shared" si="56"/>
        <v>1.6016816468920074</v>
      </c>
      <c r="H523" s="1">
        <f t="shared" si="62"/>
        <v>2.5167518577595214</v>
      </c>
      <c r="I523" s="1">
        <f t="shared" si="58"/>
        <v>2.282824386662325</v>
      </c>
      <c r="J523" s="1">
        <f t="shared" si="61"/>
        <v>2.3907612595235985</v>
      </c>
    </row>
    <row r="524" spans="1:10">
      <c r="A524" s="34">
        <v>43647</v>
      </c>
      <c r="B524" s="32">
        <f>IPCA!B860</f>
        <v>1</v>
      </c>
      <c r="C524" s="40">
        <f>GEOMEAN(IPCA!D849:D860)</f>
        <v>5143.6085171133054</v>
      </c>
      <c r="D524" s="40">
        <f>GEOMEAN(CPI!B849:B860)</f>
        <v>253.64188136675006</v>
      </c>
      <c r="E524" s="40">
        <f t="shared" si="59"/>
        <v>208.26542793337629</v>
      </c>
      <c r="F524" s="40">
        <f t="shared" si="60"/>
        <v>129.89959585589239</v>
      </c>
      <c r="G524" s="1">
        <f t="shared" si="56"/>
        <v>1.6032800299426733</v>
      </c>
      <c r="H524" s="1">
        <f t="shared" si="62"/>
        <v>2.5192634264723055</v>
      </c>
      <c r="I524" s="1">
        <f t="shared" si="58"/>
        <v>2.2851025096678352</v>
      </c>
      <c r="J524" s="1">
        <f t="shared" si="61"/>
        <v>2.393147097110504</v>
      </c>
    </row>
    <row r="525" spans="1:10">
      <c r="A525" s="34">
        <v>43678</v>
      </c>
      <c r="B525" s="32">
        <f>IPCA!B861</f>
        <v>1</v>
      </c>
      <c r="C525" s="40">
        <f>GEOMEAN(IPCA!D850:D861)</f>
        <v>5158.0787225550339</v>
      </c>
      <c r="D525" s="40">
        <f>GEOMEAN(CPI!B850:B861)</f>
        <v>254.00879587885527</v>
      </c>
      <c r="E525" s="40">
        <f t="shared" si="59"/>
        <v>208.85459487852077</v>
      </c>
      <c r="F525" s="40">
        <f t="shared" si="60"/>
        <v>130.10713207902367</v>
      </c>
      <c r="G525" s="1">
        <f t="shared" si="56"/>
        <v>1.6052509308380416</v>
      </c>
      <c r="H525" s="1">
        <f t="shared" si="62"/>
        <v>2.5223603393323009</v>
      </c>
      <c r="I525" s="1">
        <f t="shared" si="58"/>
        <v>2.2879115701552122</v>
      </c>
      <c r="J525" s="1">
        <f t="shared" si="61"/>
        <v>2.3960889760513968</v>
      </c>
    </row>
    <row r="526" spans="1:10">
      <c r="A526" s="34">
        <v>43709</v>
      </c>
      <c r="B526" s="32">
        <f>IPCA!B862</f>
        <v>1</v>
      </c>
      <c r="C526" s="40">
        <f>GEOMEAN(IPCA!D851:D862)</f>
        <v>5170.3538681713735</v>
      </c>
      <c r="D526" s="40">
        <f>GEOMEAN(CPI!B851:B862)</f>
        <v>254.36822401453978</v>
      </c>
      <c r="E526" s="40">
        <f t="shared" si="59"/>
        <v>209.29817259450803</v>
      </c>
      <c r="F526" s="40">
        <f t="shared" si="60"/>
        <v>130.27856795255823</v>
      </c>
      <c r="G526" s="1">
        <f t="shared" si="56"/>
        <v>1.6065433930063253</v>
      </c>
      <c r="H526" s="1">
        <f t="shared" si="62"/>
        <v>2.5243912089307781</v>
      </c>
      <c r="I526" s="1">
        <f t="shared" si="58"/>
        <v>2.2897536741478013</v>
      </c>
      <c r="J526" s="1">
        <f t="shared" si="61"/>
        <v>2.398018178703702</v>
      </c>
    </row>
    <row r="527" spans="1:10">
      <c r="A527" s="34">
        <v>43739</v>
      </c>
      <c r="B527" s="32">
        <f>IPCA!B863</f>
        <v>1</v>
      </c>
      <c r="C527" s="40">
        <f>GEOMEAN(IPCA!D852:D863)</f>
        <v>5181.1514748065938</v>
      </c>
      <c r="D527" s="40">
        <f>GEOMEAN(CPI!B852:B863)</f>
        <v>254.73916474721833</v>
      </c>
      <c r="E527" s="40">
        <f t="shared" si="59"/>
        <v>209.58409167039036</v>
      </c>
      <c r="F527" s="40">
        <f t="shared" si="60"/>
        <v>130.45272829181292</v>
      </c>
      <c r="G527" s="1">
        <f t="shared" si="56"/>
        <v>1.6065903290390873</v>
      </c>
      <c r="H527" s="1">
        <f t="shared" si="62"/>
        <v>2.5244649603831211</v>
      </c>
      <c r="I527" s="1">
        <f t="shared" si="58"/>
        <v>2.2898205705378611</v>
      </c>
      <c r="J527" s="1">
        <f t="shared" si="61"/>
        <v>2.3980882380997257</v>
      </c>
    </row>
    <row r="528" spans="1:10">
      <c r="A528" s="34">
        <v>43770</v>
      </c>
      <c r="B528" s="32">
        <f>IPCA!B864</f>
        <v>1</v>
      </c>
      <c r="C528" s="40">
        <f>GEOMEAN(IPCA!D853:D864)</f>
        <v>5195.0833952650373</v>
      </c>
      <c r="D528" s="40">
        <f>GEOMEAN(CPI!B853:B864)</f>
        <v>255.1705743374896</v>
      </c>
      <c r="E528" s="40">
        <f t="shared" si="59"/>
        <v>209.93576598786663</v>
      </c>
      <c r="F528" s="40">
        <f t="shared" si="60"/>
        <v>130.68385977151689</v>
      </c>
      <c r="G528" s="1">
        <f t="shared" si="56"/>
        <v>1.6064398951401575</v>
      </c>
      <c r="H528" s="1">
        <f t="shared" si="62"/>
        <v>2.5242285808283351</v>
      </c>
      <c r="I528" s="1">
        <f t="shared" si="58"/>
        <v>2.2896061620293264</v>
      </c>
      <c r="J528" s="1">
        <f t="shared" si="61"/>
        <v>2.3978636918933192</v>
      </c>
    </row>
    <row r="529" spans="1:10">
      <c r="A529" s="34">
        <v>43800</v>
      </c>
      <c r="B529" s="32">
        <f>IPCA!B865</f>
        <v>1</v>
      </c>
      <c r="C529" s="40">
        <f>GEOMEAN(IPCA!D854:D865)</f>
        <v>5213.3676223333832</v>
      </c>
      <c r="D529" s="40">
        <f>GEOMEAN(CPI!B854:B865)</f>
        <v>255.65147307629726</v>
      </c>
      <c r="E529" s="40">
        <f t="shared" si="59"/>
        <v>210.46002933864293</v>
      </c>
      <c r="F529" s="40">
        <f t="shared" si="60"/>
        <v>130.9183417823543</v>
      </c>
      <c r="G529" s="1">
        <f t="shared" si="56"/>
        <v>1.6075671786961907</v>
      </c>
      <c r="H529" s="1">
        <f t="shared" si="62"/>
        <v>2.5259999022325439</v>
      </c>
      <c r="I529" s="1">
        <f t="shared" si="58"/>
        <v>2.2912128423564622</v>
      </c>
      <c r="J529" s="1">
        <f t="shared" si="61"/>
        <v>2.3995463395402421</v>
      </c>
    </row>
    <row r="530" spans="1:10">
      <c r="A530" s="34">
        <v>43831</v>
      </c>
      <c r="B530" s="32">
        <f>IPCA!B866</f>
        <v>1</v>
      </c>
      <c r="C530" s="40">
        <f>GEOMEAN(IPCA!D855:D866)</f>
        <v>5231.2378763807756</v>
      </c>
      <c r="D530" s="40">
        <f>GEOMEAN(CPI!B855:B866)</f>
        <v>256.17527636094712</v>
      </c>
      <c r="E530" s="40">
        <f t="shared" si="59"/>
        <v>211.35351587407487</v>
      </c>
      <c r="F530" s="40">
        <f t="shared" si="60"/>
        <v>131.1326224861964</v>
      </c>
      <c r="G530" s="1">
        <f t="shared" si="56"/>
        <v>1.6117539012561339</v>
      </c>
      <c r="H530" s="1">
        <f t="shared" si="62"/>
        <v>2.5325785764660327</v>
      </c>
      <c r="I530" s="1">
        <f t="shared" si="58"/>
        <v>2.2971800408809466</v>
      </c>
      <c r="J530" s="1">
        <f t="shared" si="61"/>
        <v>2.405795680113076</v>
      </c>
    </row>
    <row r="531" spans="1:10">
      <c r="A531" s="34">
        <v>43862</v>
      </c>
      <c r="B531" s="32">
        <f>IPCA!B867</f>
        <v>1</v>
      </c>
      <c r="C531" s="40">
        <f>GEOMEAN(IPCA!D856:D867)</f>
        <v>5248.3850935583223</v>
      </c>
      <c r="D531" s="40">
        <f>GEOMEAN(CPI!B856:B867)</f>
        <v>256.66846786485894</v>
      </c>
      <c r="E531" s="40">
        <f t="shared" si="59"/>
        <v>212.19883135944173</v>
      </c>
      <c r="F531" s="40">
        <f t="shared" si="60"/>
        <v>131.38236253789796</v>
      </c>
      <c r="G531" s="1">
        <f t="shared" si="56"/>
        <v>1.6151241860811554</v>
      </c>
      <c r="H531" s="1">
        <f t="shared" si="62"/>
        <v>2.5378743670565105</v>
      </c>
      <c r="I531" s="1">
        <f t="shared" si="58"/>
        <v>2.3019835974450658</v>
      </c>
      <c r="J531" s="1">
        <f t="shared" si="61"/>
        <v>2.4108263592176638</v>
      </c>
    </row>
    <row r="532" spans="1:10">
      <c r="A532" s="34">
        <v>43891</v>
      </c>
      <c r="B532" s="32">
        <f>IPCA!B868</f>
        <v>1</v>
      </c>
      <c r="C532" s="40">
        <f>GEOMEAN(IPCA!D857:D868)</f>
        <v>5262.6177526929787</v>
      </c>
      <c r="D532" s="40">
        <f>GEOMEAN(CPI!B857:B868)</f>
        <v>256.99541478569614</v>
      </c>
      <c r="E532" s="40">
        <f t="shared" si="59"/>
        <v>212.89286280534085</v>
      </c>
      <c r="F532" s="40">
        <f t="shared" si="60"/>
        <v>131.57234938534452</v>
      </c>
      <c r="G532" s="1">
        <f t="shared" si="56"/>
        <v>1.6180668947533015</v>
      </c>
      <c r="H532" s="1">
        <f t="shared" si="62"/>
        <v>2.5424982993665548</v>
      </c>
      <c r="I532" s="1">
        <f t="shared" si="58"/>
        <v>2.3061777437241675</v>
      </c>
      <c r="J532" s="1">
        <f t="shared" si="61"/>
        <v>2.4152188138013093</v>
      </c>
    </row>
    <row r="533" spans="1:10" s="1" customFormat="1">
      <c r="A533" s="34">
        <v>43922</v>
      </c>
      <c r="B533" s="32">
        <f>IPCA!B869</f>
        <v>1</v>
      </c>
      <c r="C533" s="40">
        <f>GEOMEAN(IPCA!D858:D869)</f>
        <v>5273.0258632433543</v>
      </c>
      <c r="D533" s="40">
        <f>GEOMEAN(CPI!B858:B869)</f>
        <v>257.065788981899</v>
      </c>
      <c r="E533" s="40">
        <f t="shared" ref="E533:E549" si="63">E521*(C533/C521)</f>
        <v>213.41950587519653</v>
      </c>
      <c r="F533" s="40">
        <f t="shared" ref="F533:F549" si="64">F521*(D533/D521)</f>
        <v>131.60905353089228</v>
      </c>
      <c r="G533" s="1">
        <f t="shared" ref="G533:G549" si="65">E533/F533</f>
        <v>1.6216172075510069</v>
      </c>
      <c r="H533" s="1">
        <f t="shared" ref="H533:H549" si="66">H$361*(G533/$G$361)*B533</f>
        <v>2.5480769712247175</v>
      </c>
      <c r="I533" s="1">
        <f t="shared" ref="I533:I549" si="67">$I$433*(G533/$G$433)*B533</f>
        <v>2.3112378882607603</v>
      </c>
      <c r="J533" s="1">
        <f t="shared" si="61"/>
        <v>2.4205182129124965</v>
      </c>
    </row>
    <row r="534" spans="1:10">
      <c r="A534" s="34">
        <v>43952</v>
      </c>
      <c r="B534" s="32">
        <f>IPCA!B870</f>
        <v>1</v>
      </c>
      <c r="C534" s="40">
        <f>GEOMEAN(IPCA!D859:D870)</f>
        <v>5281.2067793096085</v>
      </c>
      <c r="D534" s="40">
        <f>GEOMEAN(CPI!B859:B870)</f>
        <v>257.09103770080816</v>
      </c>
      <c r="E534" s="40">
        <f t="shared" si="63"/>
        <v>213.80228448666259</v>
      </c>
      <c r="F534" s="40">
        <f t="shared" si="64"/>
        <v>131.61638314951929</v>
      </c>
      <c r="G534" s="1">
        <f t="shared" si="65"/>
        <v>1.6244351908970038</v>
      </c>
      <c r="H534" s="1">
        <f t="shared" si="66"/>
        <v>2.5525049203336652</v>
      </c>
      <c r="I534" s="1">
        <f t="shared" si="67"/>
        <v>2.3152542676180019</v>
      </c>
      <c r="J534" s="1">
        <f t="shared" si="61"/>
        <v>2.4247244953698535</v>
      </c>
    </row>
    <row r="535" spans="1:10">
      <c r="A535" s="34">
        <v>43983</v>
      </c>
      <c r="B535" s="32">
        <f>IPCA!B871</f>
        <v>1</v>
      </c>
      <c r="C535" s="40">
        <f>GEOMEAN(IPCA!D860:D871)</f>
        <v>5290.5010678664057</v>
      </c>
      <c r="D535" s="40">
        <f>GEOMEAN(CPI!B860:B871)</f>
        <v>257.22897342205835</v>
      </c>
      <c r="E535" s="40">
        <f t="shared" si="63"/>
        <v>214.20504777286624</v>
      </c>
      <c r="F535" s="40">
        <f t="shared" si="64"/>
        <v>131.71206180443599</v>
      </c>
      <c r="G535" s="1">
        <f t="shared" si="65"/>
        <v>1.6263130713944371</v>
      </c>
      <c r="H535" s="1">
        <f t="shared" si="66"/>
        <v>2.5554556685299357</v>
      </c>
      <c r="I535" s="1">
        <f t="shared" si="67"/>
        <v>2.3179307491791765</v>
      </c>
      <c r="J535" s="1">
        <f t="shared" si="61"/>
        <v>2.4275275267662546</v>
      </c>
    </row>
    <row r="536" spans="1:10">
      <c r="A536" s="34">
        <v>44013</v>
      </c>
      <c r="B536" s="32">
        <f>IPCA!B872</f>
        <v>1</v>
      </c>
      <c r="C536" s="40">
        <f>GEOMEAN(IPCA!D861:D872)</f>
        <v>5300.5601329660931</v>
      </c>
      <c r="D536" s="40">
        <f>GEOMEAN(CPI!B861:B872)</f>
        <v>257.43939809692245</v>
      </c>
      <c r="E536" s="40">
        <f t="shared" si="63"/>
        <v>214.62042080106067</v>
      </c>
      <c r="F536" s="40">
        <f t="shared" si="64"/>
        <v>131.84444773069814</v>
      </c>
      <c r="G536" s="1">
        <f t="shared" si="65"/>
        <v>1.6278305571080132</v>
      </c>
      <c r="H536" s="1">
        <f t="shared" si="66"/>
        <v>2.5578401217676787</v>
      </c>
      <c r="I536" s="1">
        <f t="shared" si="67"/>
        <v>2.3200935718600042</v>
      </c>
      <c r="J536" s="1">
        <f t="shared" si="61"/>
        <v>2.4297926123798272</v>
      </c>
    </row>
    <row r="537" spans="1:10">
      <c r="A537" s="34">
        <v>44044</v>
      </c>
      <c r="B537" s="32">
        <f>IPCA!B873</f>
        <v>1</v>
      </c>
      <c r="C537" s="40">
        <f>GEOMEAN(IPCA!D862:D873)</f>
        <v>5311.2126197350171</v>
      </c>
      <c r="D537" s="40">
        <f>GEOMEAN(CPI!B862:B873)</f>
        <v>257.71868752150584</v>
      </c>
      <c r="E537" s="40">
        <f t="shared" si="63"/>
        <v>215.05510475399856</v>
      </c>
      <c r="F537" s="40">
        <f t="shared" si="64"/>
        <v>132.00739447064342</v>
      </c>
      <c r="G537" s="1">
        <f t="shared" si="65"/>
        <v>1.6291140781649454</v>
      </c>
      <c r="H537" s="1">
        <f t="shared" si="66"/>
        <v>2.5598569420332891</v>
      </c>
      <c r="I537" s="1">
        <f t="shared" si="67"/>
        <v>2.3219229323794588</v>
      </c>
      <c r="J537" s="1">
        <f t="shared" si="61"/>
        <v>2.4317084690200348</v>
      </c>
    </row>
    <row r="538" spans="1:10">
      <c r="A538" s="34">
        <v>44075</v>
      </c>
      <c r="B538" s="32">
        <f>IPCA!B874</f>
        <v>1</v>
      </c>
      <c r="C538" s="40">
        <f>GEOMEAN(IPCA!D863:D874)</f>
        <v>5324.8941095759219</v>
      </c>
      <c r="D538" s="40">
        <f>GEOMEAN(CPI!B863:B874)</f>
        <v>258.0113658614473</v>
      </c>
      <c r="E538" s="40">
        <f t="shared" si="63"/>
        <v>215.5540287588997</v>
      </c>
      <c r="F538" s="40">
        <f t="shared" si="64"/>
        <v>132.14445864901575</v>
      </c>
      <c r="G538" s="1">
        <f t="shared" si="65"/>
        <v>1.6311999077572006</v>
      </c>
      <c r="H538" s="1">
        <f t="shared" si="66"/>
        <v>2.5631344444704709</v>
      </c>
      <c r="I538" s="1">
        <f t="shared" si="67"/>
        <v>2.3248957969739066</v>
      </c>
      <c r="J538" s="1">
        <f t="shared" si="61"/>
        <v>2.4348218970803539</v>
      </c>
    </row>
    <row r="539" spans="1:10">
      <c r="A539" s="34">
        <v>44105</v>
      </c>
      <c r="B539" s="32">
        <f>IPCA!B875</f>
        <v>1</v>
      </c>
      <c r="C539" s="40">
        <f>GEOMEAN(IPCA!D864:D875)</f>
        <v>5341.976781566791</v>
      </c>
      <c r="D539" s="40">
        <f>GEOMEAN(CPI!B864:B875)</f>
        <v>258.26415462957931</v>
      </c>
      <c r="E539" s="40">
        <f t="shared" si="63"/>
        <v>216.08967754234288</v>
      </c>
      <c r="F539" s="40">
        <f t="shared" si="64"/>
        <v>132.25788670870315</v>
      </c>
      <c r="G539" s="1">
        <f t="shared" si="65"/>
        <v>1.6338509779630648</v>
      </c>
      <c r="H539" s="1">
        <f t="shared" si="66"/>
        <v>2.5673001198895573</v>
      </c>
      <c r="I539" s="1">
        <f t="shared" si="67"/>
        <v>2.3286742804999205</v>
      </c>
      <c r="J539" s="1">
        <f t="shared" si="61"/>
        <v>2.4387790354772108</v>
      </c>
    </row>
    <row r="540" spans="1:10">
      <c r="A540" s="34">
        <v>44136</v>
      </c>
      <c r="B540" s="32">
        <f>IPCA!B876</f>
        <v>1</v>
      </c>
      <c r="C540" s="40">
        <f>GEOMEAN(IPCA!D865:D876)</f>
        <v>5360.7997246867435</v>
      </c>
      <c r="D540" s="40">
        <f>GEOMEAN(CPI!B865:B876)</f>
        <v>258.51558768928908</v>
      </c>
      <c r="E540" s="40">
        <f t="shared" si="63"/>
        <v>216.6324408835097</v>
      </c>
      <c r="F540" s="40">
        <f t="shared" si="64"/>
        <v>132.39698542064545</v>
      </c>
      <c r="G540" s="1">
        <f t="shared" si="65"/>
        <v>1.6362339383728062</v>
      </c>
      <c r="H540" s="1">
        <f t="shared" si="66"/>
        <v>2.5710445094502554</v>
      </c>
      <c r="I540" s="1">
        <f t="shared" si="67"/>
        <v>2.3320706359157204</v>
      </c>
      <c r="J540" s="1">
        <f t="shared" si="61"/>
        <v>2.4423359779205756</v>
      </c>
    </row>
    <row r="541" spans="1:10">
      <c r="A541" s="34">
        <v>44166</v>
      </c>
      <c r="B541" s="32">
        <f>IPCA!B877</f>
        <v>1</v>
      </c>
      <c r="C541" s="40">
        <f>GEOMEAN(IPCA!D866:D877)</f>
        <v>5380.5745379060045</v>
      </c>
      <c r="D541" s="40">
        <f>GEOMEAN(CPI!B866:B877)</f>
        <v>258.807188187858</v>
      </c>
      <c r="E541" s="40">
        <f t="shared" si="63"/>
        <v>217.21005636652544</v>
      </c>
      <c r="F541" s="40">
        <f t="shared" si="64"/>
        <v>132.53437389267879</v>
      </c>
      <c r="G541" s="1">
        <f t="shared" si="65"/>
        <v>1.6388960085359723</v>
      </c>
      <c r="H541" s="1">
        <f t="shared" si="66"/>
        <v>2.5752274693047528</v>
      </c>
      <c r="I541" s="1">
        <f t="shared" si="67"/>
        <v>2.3358647973205624</v>
      </c>
      <c r="J541" s="1">
        <f t="shared" si="61"/>
        <v>2.4463095354802697</v>
      </c>
    </row>
    <row r="542" spans="1:10">
      <c r="A542" s="34">
        <v>44197</v>
      </c>
      <c r="B542" s="32">
        <f>IPCA!B878</f>
        <v>1</v>
      </c>
      <c r="C542" s="40">
        <f>GEOMEAN(IPCA!D867:D878)</f>
        <v>5400.6019941174063</v>
      </c>
      <c r="D542" s="40">
        <f>GEOMEAN(CPI!B867:B878)</f>
        <v>259.10716057092668</v>
      </c>
      <c r="E542" s="40">
        <f t="shared" si="63"/>
        <v>218.19619873278535</v>
      </c>
      <c r="F542" s="40">
        <f t="shared" si="64"/>
        <v>132.63341393938401</v>
      </c>
      <c r="G542" s="1">
        <f t="shared" si="65"/>
        <v>1.6451073093278377</v>
      </c>
      <c r="H542" s="1">
        <f t="shared" si="66"/>
        <v>2.5849874005853315</v>
      </c>
      <c r="I542" s="1">
        <f t="shared" si="67"/>
        <v>2.3447175608819606</v>
      </c>
      <c r="J542" s="1">
        <f t="shared" si="61"/>
        <v>2.4555808768440515</v>
      </c>
    </row>
    <row r="543" spans="1:10">
      <c r="A543" s="34">
        <v>44228</v>
      </c>
      <c r="B543" s="32">
        <f>IPCA!B879</f>
        <v>1</v>
      </c>
      <c r="C543" s="40">
        <f>GEOMEAN(IPCA!D868:D879)</f>
        <v>5423.4448410738041</v>
      </c>
      <c r="D543" s="40">
        <f>GEOMEAN(CPI!B868:B879)</f>
        <v>259.46634218998889</v>
      </c>
      <c r="E543" s="40">
        <f t="shared" si="63"/>
        <v>219.27671782902598</v>
      </c>
      <c r="F543" s="40">
        <f t="shared" si="64"/>
        <v>132.81452653520381</v>
      </c>
      <c r="G543" s="1">
        <f t="shared" si="65"/>
        <v>1.6509995069771566</v>
      </c>
      <c r="H543" s="1">
        <f t="shared" si="66"/>
        <v>2.5942459192235297</v>
      </c>
      <c r="I543" s="1">
        <f t="shared" si="67"/>
        <v>2.353115517186823</v>
      </c>
      <c r="J543" s="1">
        <f t="shared" si="61"/>
        <v>2.4643759066808375</v>
      </c>
    </row>
    <row r="544" spans="1:10">
      <c r="A544" s="34">
        <v>44256</v>
      </c>
      <c r="B544" s="32">
        <f>IPCA!B880</f>
        <v>1</v>
      </c>
      <c r="C544" s="40">
        <f>GEOMEAN(IPCA!D869:D880)</f>
        <v>5450.2697625312449</v>
      </c>
      <c r="D544" s="40">
        <f>GEOMEAN(CPI!B869:B880)</f>
        <v>260.02610255561154</v>
      </c>
      <c r="E544" s="40">
        <f t="shared" si="63"/>
        <v>220.48409885230652</v>
      </c>
      <c r="F544" s="40">
        <f t="shared" si="64"/>
        <v>133.12395181558134</v>
      </c>
      <c r="G544" s="1">
        <f t="shared" si="65"/>
        <v>1.656231623575497</v>
      </c>
      <c r="H544" s="1">
        <f t="shared" si="66"/>
        <v>2.6024672403546294</v>
      </c>
      <c r="I544" s="1">
        <f t="shared" si="67"/>
        <v>2.3605726815913282</v>
      </c>
      <c r="J544" s="1">
        <f t="shared" si="61"/>
        <v>2.4721856619420621</v>
      </c>
    </row>
    <row r="545" spans="1:10">
      <c r="A545" s="34">
        <v>44287</v>
      </c>
      <c r="B545" s="32">
        <f>IPCA!B881</f>
        <v>1</v>
      </c>
      <c r="C545" s="40">
        <f>GEOMEAN(IPCA!D870:D881)</f>
        <v>5480.0578456430012</v>
      </c>
      <c r="D545" s="40">
        <f>GEOMEAN(CPI!B870:B881)</f>
        <v>260.91071890689358</v>
      </c>
      <c r="E545" s="40">
        <f t="shared" si="63"/>
        <v>221.79888130972506</v>
      </c>
      <c r="F545" s="40">
        <f t="shared" si="64"/>
        <v>133.57752856728374</v>
      </c>
      <c r="G545" s="1">
        <f t="shared" si="65"/>
        <v>1.660450553986734</v>
      </c>
      <c r="H545" s="1">
        <f t="shared" si="66"/>
        <v>2.6090965233777834</v>
      </c>
      <c r="I545" s="1">
        <f t="shared" si="67"/>
        <v>2.3665857849112619</v>
      </c>
      <c r="J545" s="1">
        <f t="shared" si="61"/>
        <v>2.4784830777883289</v>
      </c>
    </row>
    <row r="546" spans="1:10">
      <c r="A546" s="34">
        <v>44317</v>
      </c>
      <c r="B546" s="32">
        <f>IPCA!B882</f>
        <v>1</v>
      </c>
      <c r="C546" s="40">
        <f>GEOMEAN(IPCA!D871:D882)</f>
        <v>5515.5552407237192</v>
      </c>
      <c r="D546" s="40">
        <f>GEOMEAN(CPI!B871:B882)</f>
        <v>261.97218499904574</v>
      </c>
      <c r="E546" s="40">
        <f t="shared" si="63"/>
        <v>223.28955482278477</v>
      </c>
      <c r="F546" s="40">
        <f t="shared" si="64"/>
        <v>134.11526042956558</v>
      </c>
      <c r="G546" s="1">
        <f t="shared" si="65"/>
        <v>1.6649078867505283</v>
      </c>
      <c r="H546" s="1">
        <f t="shared" si="66"/>
        <v>2.6161004124063552</v>
      </c>
      <c r="I546" s="1">
        <f t="shared" si="67"/>
        <v>2.3729386752951926</v>
      </c>
      <c r="J546" s="1">
        <f t="shared" si="61"/>
        <v>2.485136346565656</v>
      </c>
    </row>
    <row r="547" spans="1:10">
      <c r="A547" s="34">
        <v>44348</v>
      </c>
      <c r="B547" s="32">
        <f>IPCA!B883</f>
        <v>1</v>
      </c>
      <c r="C547" s="40">
        <f>GEOMEAN(IPCA!D872:D883)</f>
        <v>5552.5268885390406</v>
      </c>
      <c r="D547" s="40">
        <f>GEOMEAN(CPI!B872:B883)</f>
        <v>263.1210727888872</v>
      </c>
      <c r="E547" s="40">
        <f t="shared" si="63"/>
        <v>224.8141096962847</v>
      </c>
      <c r="F547" s="40">
        <f t="shared" si="64"/>
        <v>134.7290646934857</v>
      </c>
      <c r="G547" s="1">
        <f t="shared" si="65"/>
        <v>1.6686385391878604</v>
      </c>
      <c r="H547" s="1">
        <f t="shared" si="66"/>
        <v>2.6219624552602081</v>
      </c>
      <c r="I547" s="1">
        <f t="shared" si="67"/>
        <v>2.3782558520129435</v>
      </c>
      <c r="J547" s="1">
        <f t="shared" si="61"/>
        <v>2.4907049308952747</v>
      </c>
    </row>
    <row r="548" spans="1:10">
      <c r="A548" s="34">
        <v>44378</v>
      </c>
      <c r="B548" s="32">
        <f>IPCA!B884</f>
        <v>1</v>
      </c>
      <c r="C548" s="40">
        <f>GEOMEAN(IPCA!D873:D884)</f>
        <v>5592.5236088615875</v>
      </c>
      <c r="D548" s="40">
        <f>GEOMEAN(CPI!B873:B884)</f>
        <v>264.26957039140916</v>
      </c>
      <c r="E548" s="40">
        <f t="shared" si="63"/>
        <v>226.44206275650572</v>
      </c>
      <c r="F548" s="40">
        <f t="shared" si="64"/>
        <v>135.34243716327552</v>
      </c>
      <c r="G548" s="1">
        <f t="shared" si="65"/>
        <v>1.6731046632722351</v>
      </c>
      <c r="H548" s="1">
        <f t="shared" si="66"/>
        <v>2.6289801582526509</v>
      </c>
      <c r="I548" s="1">
        <f t="shared" si="67"/>
        <v>2.384621272378129</v>
      </c>
      <c r="J548" s="1">
        <f t="shared" si="61"/>
        <v>2.4973713220984624</v>
      </c>
    </row>
    <row r="549" spans="1:10">
      <c r="A549" s="34">
        <v>44409</v>
      </c>
      <c r="B549" s="32">
        <f>IPCA!B885</f>
        <v>1</v>
      </c>
      <c r="C549" s="40">
        <f>GEOMEAN(IPCA!D874:D885)</f>
        <v>5635.7498082970142</v>
      </c>
      <c r="D549" s="40">
        <f>GEOMEAN(CPI!B874:B885)</f>
        <v>265.39909522541518</v>
      </c>
      <c r="E549" s="40">
        <f t="shared" si="63"/>
        <v>228.19586639917077</v>
      </c>
      <c r="F549" s="40">
        <f t="shared" si="64"/>
        <v>135.94141500759312</v>
      </c>
      <c r="G549" s="1">
        <f t="shared" si="65"/>
        <v>1.6786338908302867</v>
      </c>
      <c r="H549" s="1">
        <f t="shared" si="66"/>
        <v>2.6376683353043791</v>
      </c>
      <c r="I549" s="1">
        <f t="shared" si="67"/>
        <v>2.39250189930135</v>
      </c>
      <c r="J549" s="1">
        <f t="shared" si="61"/>
        <v>2.5056245621018869</v>
      </c>
    </row>
    <row r="550" spans="1:10">
      <c r="A550" s="34">
        <v>44440</v>
      </c>
      <c r="B550" s="32">
        <f>IPCA!B886</f>
        <v>1</v>
      </c>
      <c r="C550" s="40">
        <f>GEOMEAN(IPCA!D875:D886)</f>
        <v>5681.7493553869672</v>
      </c>
      <c r="D550" s="40">
        <f>GEOMEAN(CPI!B875:B886)</f>
        <v>266.56277945510823</v>
      </c>
      <c r="E550" s="40">
        <f t="shared" ref="E550:E553" si="68">E538*(C550/C538)</f>
        <v>229.99968426592432</v>
      </c>
      <c r="F550" s="40">
        <f t="shared" ref="F550:F553" si="69">F538*(D550/D538)</f>
        <v>136.52419562783155</v>
      </c>
      <c r="G550" s="1">
        <f t="shared" ref="G550:G553" si="70">E550/F550</f>
        <v>1.6846807498716883</v>
      </c>
      <c r="H550" s="1">
        <f t="shared" ref="H550:H553" si="71">H$361*(G550/$G$361)*B550</f>
        <v>2.6471698762351803</v>
      </c>
      <c r="I550" s="1">
        <f t="shared" ref="I550:I553" si="72">$I$433*(G550/$G$433)*B550</f>
        <v>2.4011202894222623</v>
      </c>
      <c r="J550" s="1">
        <f t="shared" ref="J550:J553" si="73">$J$505*(G550/$G$505)*B550</f>
        <v>2.5146504483421617</v>
      </c>
    </row>
    <row r="551" spans="1:10">
      <c r="A551" s="34">
        <v>44470</v>
      </c>
      <c r="B551" s="32">
        <f>IPCA!B887</f>
        <v>1</v>
      </c>
      <c r="C551" s="40">
        <f>GEOMEAN(IPCA!D876:D887)</f>
        <v>5729.9665673532309</v>
      </c>
      <c r="D551" s="40">
        <f>GEOMEAN(CPI!B876:B887)</f>
        <v>267.90696409543398</v>
      </c>
      <c r="E551" s="40">
        <f t="shared" si="68"/>
        <v>231.78435221588654</v>
      </c>
      <c r="F551" s="40">
        <f t="shared" si="69"/>
        <v>137.19599979573914</v>
      </c>
      <c r="G551" s="1">
        <f t="shared" si="70"/>
        <v>1.689439579586671</v>
      </c>
      <c r="H551" s="1">
        <f t="shared" si="71"/>
        <v>2.6546475129735323</v>
      </c>
      <c r="I551" s="1">
        <f t="shared" si="72"/>
        <v>2.4079028935348936</v>
      </c>
      <c r="J551" s="1">
        <f t="shared" si="73"/>
        <v>2.5217537486423973</v>
      </c>
    </row>
    <row r="552" spans="1:10">
      <c r="A552" s="34">
        <v>44501</v>
      </c>
      <c r="B552" s="32">
        <f>IPCA!B888</f>
        <v>1</v>
      </c>
      <c r="C552" s="40">
        <f>GEOMEAN(IPCA!D877:D888)</f>
        <v>5778.8795345062899</v>
      </c>
      <c r="D552" s="40">
        <f>GEOMEAN(CPI!B877:B888)</f>
        <v>269.38163925653004</v>
      </c>
      <c r="E552" s="40">
        <f t="shared" si="68"/>
        <v>233.52724284155417</v>
      </c>
      <c r="F552" s="40">
        <f t="shared" si="69"/>
        <v>137.96195921501905</v>
      </c>
      <c r="G552" s="1">
        <f t="shared" si="70"/>
        <v>1.6926930015366985</v>
      </c>
      <c r="H552" s="1">
        <f t="shared" si="71"/>
        <v>2.6597596747771566</v>
      </c>
      <c r="I552" s="1">
        <f t="shared" si="72"/>
        <v>2.4125398892712422</v>
      </c>
      <c r="J552" s="1">
        <f t="shared" si="73"/>
        <v>2.5266099915631446</v>
      </c>
    </row>
    <row r="553" spans="1:10">
      <c r="A553" s="34">
        <v>44531</v>
      </c>
      <c r="B553" s="32">
        <f>IPCA!B889</f>
        <v>1</v>
      </c>
      <c r="C553" s="40">
        <f>GEOMEAN(IPCA!D878:D889)</f>
        <v>5825.2301707143361</v>
      </c>
      <c r="D553" s="40">
        <f>GEOMEAN(CPI!B878:B889)</f>
        <v>270.91244147143715</v>
      </c>
      <c r="E553" s="40">
        <f t="shared" si="68"/>
        <v>235.16049537365399</v>
      </c>
      <c r="F553" s="40">
        <f t="shared" si="69"/>
        <v>138.73343728031125</v>
      </c>
      <c r="G553" s="1">
        <f t="shared" si="70"/>
        <v>1.6950527571699361</v>
      </c>
      <c r="H553" s="1">
        <f t="shared" si="71"/>
        <v>2.6634676022453481</v>
      </c>
      <c r="I553" s="1">
        <f t="shared" si="72"/>
        <v>2.4159031716791861</v>
      </c>
      <c r="J553" s="1">
        <f t="shared" si="73"/>
        <v>2.5301322972353324</v>
      </c>
    </row>
    <row r="554" spans="1:10">
      <c r="A554" s="34">
        <v>44562</v>
      </c>
      <c r="B554" s="32">
        <f>IPCA!B890</f>
        <v>1</v>
      </c>
      <c r="C554" s="40">
        <f>GEOMEAN(IPCA!D879:D890)</f>
        <v>5873.366485811408</v>
      </c>
      <c r="D554" s="40">
        <f>GEOMEAN(CPI!B879:B890)</f>
        <v>272.54583235032402</v>
      </c>
      <c r="E554" s="40">
        <f t="shared" ref="E554:E569" si="74">E542*(C554/C542)</f>
        <v>237.29692400301084</v>
      </c>
      <c r="F554" s="40">
        <f t="shared" ref="F554:F569" si="75">F542*(D554/D542)</f>
        <v>139.5124863393319</v>
      </c>
      <c r="G554" s="1">
        <f t="shared" ref="G554:G569" si="76">E554/F554</f>
        <v>1.7009009747402888</v>
      </c>
      <c r="H554" s="1">
        <f t="shared" ref="H554:H569" si="77">H$361*(G554/$G$361)*B554</f>
        <v>2.6726570141758201</v>
      </c>
      <c r="I554" s="1">
        <f t="shared" ref="I554:I569" si="78">$I$433*(G554/$G$433)*B554</f>
        <v>2.4242384446181084</v>
      </c>
      <c r="J554" s="1">
        <f t="shared" ref="J554:J569" si="79">$J$505*(G554/$G$505)*B554</f>
        <v>2.5388616799011046</v>
      </c>
    </row>
    <row r="555" spans="1:10">
      <c r="A555" s="34">
        <v>44593</v>
      </c>
      <c r="B555" s="32">
        <f>IPCA!B891</f>
        <v>1</v>
      </c>
      <c r="C555" s="40">
        <f>GEOMEAN(IPCA!D880:D891)</f>
        <v>5922.6343523830474</v>
      </c>
      <c r="D555" s="40">
        <f>GEOMEAN(CPI!B880:B891)</f>
        <v>274.27209607275034</v>
      </c>
      <c r="E555" s="40">
        <f t="shared" si="74"/>
        <v>239.45957961192443</v>
      </c>
      <c r="F555" s="40">
        <f t="shared" si="75"/>
        <v>140.39323279567071</v>
      </c>
      <c r="G555" s="1">
        <f t="shared" si="76"/>
        <v>1.7056347720152265</v>
      </c>
      <c r="H555" s="1">
        <f t="shared" si="77"/>
        <v>2.6800953169802972</v>
      </c>
      <c r="I555" s="1">
        <f t="shared" si="78"/>
        <v>2.430985370813906</v>
      </c>
      <c r="J555" s="1">
        <f t="shared" si="79"/>
        <v>2.5459276153554566</v>
      </c>
    </row>
    <row r="556" spans="1:10">
      <c r="A556" s="34">
        <v>44621</v>
      </c>
      <c r="B556" s="32">
        <f>IPCA!B892</f>
        <v>1</v>
      </c>
      <c r="C556" s="40">
        <f>GEOMEAN(IPCA!D881:D892)</f>
        <v>5975.707441590599</v>
      </c>
      <c r="D556" s="40">
        <f>GEOMEAN(CPI!B881:B892)</f>
        <v>276.15204420141094</v>
      </c>
      <c r="E556" s="40">
        <f t="shared" si="74"/>
        <v>241.74004731322179</v>
      </c>
      <c r="F556" s="40">
        <f t="shared" si="75"/>
        <v>141.37985019477253</v>
      </c>
      <c r="G556" s="1">
        <f t="shared" si="76"/>
        <v>1.7098620983130739</v>
      </c>
      <c r="H556" s="1">
        <f t="shared" si="77"/>
        <v>2.6867377926146454</v>
      </c>
      <c r="I556" s="1">
        <f t="shared" si="78"/>
        <v>2.4370104405160098</v>
      </c>
      <c r="J556" s="1">
        <f t="shared" si="79"/>
        <v>2.5522375633803156</v>
      </c>
    </row>
    <row r="557" spans="1:10">
      <c r="A557" s="34">
        <v>44652</v>
      </c>
      <c r="B557" s="32">
        <f>IPCA!B893</f>
        <v>1</v>
      </c>
      <c r="C557" s="40">
        <f>GEOMEAN(IPCA!D882:D893)</f>
        <v>6033.0001832064836</v>
      </c>
      <c r="D557" s="40">
        <f>GEOMEAN(CPI!B882:B893)</f>
        <v>277.98421737070845</v>
      </c>
      <c r="E557" s="40">
        <f t="shared" si="74"/>
        <v>244.17857060404026</v>
      </c>
      <c r="F557" s="40">
        <f t="shared" si="75"/>
        <v>142.31858657497546</v>
      </c>
      <c r="G557" s="1">
        <f t="shared" si="76"/>
        <v>1.7157180694413623</v>
      </c>
      <c r="H557" s="1">
        <f t="shared" si="77"/>
        <v>2.6959393878534401</v>
      </c>
      <c r="I557" s="1">
        <f t="shared" si="78"/>
        <v>2.4453567643470833</v>
      </c>
      <c r="J557" s="1">
        <f t="shared" si="79"/>
        <v>2.5609785194483123</v>
      </c>
    </row>
    <row r="558" spans="1:10">
      <c r="A558" s="34">
        <v>44682</v>
      </c>
      <c r="B558" s="32">
        <f>IPCA!B894</f>
        <v>1</v>
      </c>
      <c r="C558" s="40">
        <f>GEOMEAN(IPCA!D883:D894)</f>
        <v>6089.0267399297627</v>
      </c>
      <c r="D558" s="40">
        <f>GEOMEAN(CPI!B883:B894)</f>
        <v>279.89800071698738</v>
      </c>
      <c r="E558" s="40">
        <f t="shared" si="74"/>
        <v>246.50574796610107</v>
      </c>
      <c r="F558" s="40">
        <f t="shared" si="75"/>
        <v>143.29228601124291</v>
      </c>
      <c r="G558" s="1">
        <f t="shared" si="76"/>
        <v>1.720300197784268</v>
      </c>
      <c r="H558" s="1">
        <f t="shared" si="77"/>
        <v>2.7031393704728814</v>
      </c>
      <c r="I558" s="1">
        <f t="shared" si="78"/>
        <v>2.4518875217821199</v>
      </c>
      <c r="J558" s="1">
        <f t="shared" si="79"/>
        <v>2.5678180652155014</v>
      </c>
    </row>
    <row r="559" spans="1:10">
      <c r="A559" s="34">
        <v>44713</v>
      </c>
      <c r="B559" s="32">
        <f>IPCA!B895</f>
        <v>1</v>
      </c>
      <c r="C559" s="40">
        <f>GEOMEAN(IPCA!D884:D895)</f>
        <v>6146.2866106727288</v>
      </c>
      <c r="D559" s="40">
        <f>GEOMEAN(CPI!B884:B895)</f>
        <v>281.92819259746318</v>
      </c>
      <c r="E559" s="40">
        <f t="shared" si="74"/>
        <v>248.85461701566859</v>
      </c>
      <c r="F559" s="40">
        <f t="shared" si="75"/>
        <v>144.35910167429716</v>
      </c>
      <c r="G559" s="1">
        <f t="shared" si="76"/>
        <v>1.7238581712508443</v>
      </c>
      <c r="H559" s="1">
        <f t="shared" si="77"/>
        <v>2.7087300796810694</v>
      </c>
      <c r="I559" s="1">
        <f t="shared" si="78"/>
        <v>2.4569585848191213</v>
      </c>
      <c r="J559" s="1">
        <f t="shared" si="79"/>
        <v>2.5731288990774051</v>
      </c>
    </row>
    <row r="560" spans="1:10">
      <c r="A560" s="34">
        <v>44743</v>
      </c>
      <c r="B560" s="32">
        <f>IPCA!B896</f>
        <v>1</v>
      </c>
      <c r="C560" s="40">
        <f>GEOMEAN(IPCA!D885:D896)</f>
        <v>6195.6236071146395</v>
      </c>
      <c r="D560" s="40">
        <f>GEOMEAN(CPI!B885:B896)</f>
        <v>283.85677323330407</v>
      </c>
      <c r="E560" s="40">
        <f t="shared" si="74"/>
        <v>250.86166599903285</v>
      </c>
      <c r="F560" s="40">
        <f t="shared" si="75"/>
        <v>145.3737841923986</v>
      </c>
      <c r="G560" s="1">
        <f t="shared" si="76"/>
        <v>1.7256320827902756</v>
      </c>
      <c r="H560" s="1">
        <f t="shared" si="77"/>
        <v>2.7115174595396248</v>
      </c>
      <c r="I560" s="1">
        <f t="shared" si="78"/>
        <v>2.4594868828300611</v>
      </c>
      <c r="J560" s="1">
        <f t="shared" si="79"/>
        <v>2.5757767404849181</v>
      </c>
    </row>
    <row r="561" spans="1:10">
      <c r="A561" s="34">
        <v>44774</v>
      </c>
      <c r="B561" s="32">
        <f>IPCA!B897</f>
        <v>1</v>
      </c>
      <c r="C561" s="40">
        <f>GEOMEAN(IPCA!D886:D897)</f>
        <v>6238.9749217561139</v>
      </c>
      <c r="D561" s="40">
        <f>GEOMEAN(CPI!B886:B897)</f>
        <v>285.74095829539192</v>
      </c>
      <c r="E561" s="40">
        <f t="shared" si="74"/>
        <v>252.62091756039911</v>
      </c>
      <c r="F561" s="40">
        <f t="shared" si="75"/>
        <v>146.36082373720708</v>
      </c>
      <c r="G561" s="1">
        <f t="shared" si="76"/>
        <v>1.7260145926343207</v>
      </c>
      <c r="H561" s="1">
        <f t="shared" si="77"/>
        <v>2.7121185042993496</v>
      </c>
      <c r="I561" s="1">
        <f t="shared" si="78"/>
        <v>2.4600320615812934</v>
      </c>
      <c r="J561" s="1">
        <f t="shared" si="79"/>
        <v>2.576347696466279</v>
      </c>
    </row>
    <row r="562" spans="1:10">
      <c r="A562" s="34">
        <v>44805</v>
      </c>
      <c r="B562" s="32">
        <f>IPCA!B898</f>
        <v>1</v>
      </c>
      <c r="C562" s="40">
        <f>GEOMEAN(IPCA!D887:D898)</f>
        <v>6275.0753574142391</v>
      </c>
      <c r="D562" s="40">
        <f>GEOMEAN(CPI!B887:B898)</f>
        <v>287.62413600189961</v>
      </c>
      <c r="E562" s="40">
        <f t="shared" si="74"/>
        <v>254.01777879937129</v>
      </c>
      <c r="F562" s="40">
        <f t="shared" si="75"/>
        <v>147.3110908097446</v>
      </c>
      <c r="G562" s="1">
        <f t="shared" si="76"/>
        <v>1.7243628935409938</v>
      </c>
      <c r="H562" s="1">
        <f t="shared" si="77"/>
        <v>2.7095231591072158</v>
      </c>
      <c r="I562" s="1">
        <f t="shared" si="78"/>
        <v>2.4576779489665976</v>
      </c>
      <c r="J562" s="1">
        <f t="shared" si="79"/>
        <v>2.5738822763171632</v>
      </c>
    </row>
    <row r="563" spans="1:10">
      <c r="A563" s="34">
        <v>44835</v>
      </c>
      <c r="B563" s="32">
        <f>IPCA!B899</f>
        <v>1</v>
      </c>
      <c r="C563" s="40">
        <f>GEOMEAN(IPCA!D888:D899)</f>
        <v>6307.9466268799324</v>
      </c>
      <c r="D563" s="40">
        <f>GEOMEAN(CPI!B888:B899)</f>
        <v>289.41779544723101</v>
      </c>
      <c r="E563" s="40">
        <f t="shared" si="74"/>
        <v>255.16437234626184</v>
      </c>
      <c r="F563" s="40">
        <f t="shared" si="75"/>
        <v>148.21176425603159</v>
      </c>
      <c r="G563" s="1">
        <f t="shared" si="76"/>
        <v>1.7216202345818694</v>
      </c>
      <c r="H563" s="1">
        <f t="shared" si="77"/>
        <v>2.7052135685940377</v>
      </c>
      <c r="I563" s="1">
        <f t="shared" si="78"/>
        <v>2.4537689269906413</v>
      </c>
      <c r="J563" s="1">
        <f t="shared" si="79"/>
        <v>2.5697884273302041</v>
      </c>
    </row>
    <row r="564" spans="1:10">
      <c r="A564" s="34">
        <v>44866</v>
      </c>
      <c r="B564" s="32">
        <f>IPCA!B900</f>
        <v>1</v>
      </c>
      <c r="C564" s="40">
        <f>GEOMEAN(IPCA!D889:D900)</f>
        <v>6338.1559745921159</v>
      </c>
      <c r="D564" s="40">
        <f>GEOMEAN(CPI!B889:B900)</f>
        <v>291.07920165095095</v>
      </c>
      <c r="E564" s="40">
        <f t="shared" si="74"/>
        <v>256.12786710783604</v>
      </c>
      <c r="F564" s="40">
        <f t="shared" si="75"/>
        <v>149.07421700061298</v>
      </c>
      <c r="G564" s="1">
        <f t="shared" si="76"/>
        <v>1.7181231755641746</v>
      </c>
      <c r="H564" s="1">
        <f t="shared" si="77"/>
        <v>2.6997185753807758</v>
      </c>
      <c r="I564" s="1">
        <f t="shared" si="78"/>
        <v>2.4487846833223181</v>
      </c>
      <c r="J564" s="1">
        <f t="shared" si="79"/>
        <v>2.5645685178444491</v>
      </c>
    </row>
    <row r="565" spans="1:10">
      <c r="A565" s="34">
        <v>44896</v>
      </c>
      <c r="B565" s="32">
        <f>IPCA!B901</f>
        <v>1</v>
      </c>
      <c r="C565" s="40">
        <f>GEOMEAN(IPCA!D890:D901)</f>
        <v>6367.9302108227776</v>
      </c>
      <c r="D565" s="40">
        <f>GEOMEAN(CPI!B890:B901)</f>
        <v>292.60032910375912</v>
      </c>
      <c r="E565" s="40">
        <f t="shared" si="74"/>
        <v>257.06891899488801</v>
      </c>
      <c r="F565" s="40">
        <f t="shared" si="75"/>
        <v>149.83973857175047</v>
      </c>
      <c r="G565" s="1">
        <f t="shared" si="76"/>
        <v>1.7156257842227285</v>
      </c>
      <c r="H565" s="1">
        <f t="shared" si="77"/>
        <v>2.695794378390485</v>
      </c>
      <c r="I565" s="1">
        <f t="shared" si="78"/>
        <v>2.4452252332478568</v>
      </c>
      <c r="J565" s="1">
        <f t="shared" si="79"/>
        <v>2.5608407692743227</v>
      </c>
    </row>
    <row r="566" spans="1:10">
      <c r="A566" s="34">
        <v>44927</v>
      </c>
      <c r="B566" s="32">
        <f>IPCA!B902</f>
        <v>1</v>
      </c>
      <c r="C566" s="40">
        <f>GEOMEAN(IPCA!D891:D902)</f>
        <v>6397.7909097432484</v>
      </c>
      <c r="D566" s="40">
        <f>GEOMEAN(CPI!B891:B902)</f>
        <v>294.11921432779752</v>
      </c>
      <c r="E566" s="40">
        <f t="shared" si="74"/>
        <v>258.48482415732661</v>
      </c>
      <c r="F566" s="40">
        <f t="shared" si="75"/>
        <v>150.55560570193799</v>
      </c>
      <c r="G566" s="1">
        <f t="shared" si="76"/>
        <v>1.7168727989382286</v>
      </c>
      <c r="H566" s="1">
        <f t="shared" si="77"/>
        <v>2.6977538355697432</v>
      </c>
      <c r="I566" s="1">
        <f t="shared" si="78"/>
        <v>2.4470025624746699</v>
      </c>
      <c r="J566" s="1">
        <f t="shared" si="79"/>
        <v>2.5627021344698711</v>
      </c>
    </row>
    <row r="567" spans="1:10">
      <c r="A567" s="34">
        <v>44958</v>
      </c>
      <c r="B567" s="32">
        <f>IPCA!B903</f>
        <v>1</v>
      </c>
      <c r="C567" s="40">
        <f>GEOMEAN(IPCA!D892:D903)</f>
        <v>6426.8890651997081</v>
      </c>
      <c r="D567" s="40">
        <f>GEOMEAN(CPI!B892:B903)</f>
        <v>295.55912794680813</v>
      </c>
      <c r="E567" s="40">
        <f t="shared" si="74"/>
        <v>259.84723388266701</v>
      </c>
      <c r="F567" s="40">
        <f t="shared" si="75"/>
        <v>151.28954803960551</v>
      </c>
      <c r="G567" s="1">
        <f t="shared" si="76"/>
        <v>1.7175491449987186</v>
      </c>
      <c r="H567" s="1">
        <f t="shared" si="77"/>
        <v>2.6988165905857162</v>
      </c>
      <c r="I567" s="1">
        <f t="shared" si="78"/>
        <v>2.4479665363603078</v>
      </c>
      <c r="J567" s="1">
        <f t="shared" si="79"/>
        <v>2.5637116871250996</v>
      </c>
    </row>
    <row r="568" spans="1:10">
      <c r="A568" s="34">
        <v>44986</v>
      </c>
      <c r="B568" s="32">
        <f>IPCA!B904</f>
        <v>1</v>
      </c>
      <c r="C568" s="40">
        <f>GEOMEAN(IPCA!D893:D904)</f>
        <v>6451.2817483348681</v>
      </c>
      <c r="D568" s="40">
        <f>GEOMEAN(CPI!B893:B904)</f>
        <v>296.75973319628071</v>
      </c>
      <c r="E568" s="40">
        <f t="shared" si="74"/>
        <v>260.97883310336266</v>
      </c>
      <c r="F568" s="40">
        <f t="shared" si="75"/>
        <v>151.9302409817775</v>
      </c>
      <c r="G568" s="1">
        <f t="shared" si="76"/>
        <v>1.7177543550047054</v>
      </c>
      <c r="H568" s="1">
        <f t="shared" si="77"/>
        <v>2.6991390408459166</v>
      </c>
      <c r="I568" s="1">
        <f t="shared" si="78"/>
        <v>2.4482590154599859</v>
      </c>
      <c r="J568" s="1">
        <f t="shared" si="79"/>
        <v>2.5640179952690008</v>
      </c>
    </row>
    <row r="569" spans="1:10">
      <c r="A569" s="34">
        <v>45017</v>
      </c>
      <c r="B569" s="32">
        <f>IPCA!B905</f>
        <v>1</v>
      </c>
      <c r="C569" s="40">
        <f>GEOMEAN(IPCA!D894:D905)</f>
        <v>6473.3591378476112</v>
      </c>
      <c r="D569" s="40">
        <f>GEOMEAN(CPI!B894:B905)</f>
        <v>297.95228601755252</v>
      </c>
      <c r="E569" s="40">
        <f t="shared" si="74"/>
        <v>262.00158018992937</v>
      </c>
      <c r="F569" s="40">
        <f t="shared" si="75"/>
        <v>152.54156733744509</v>
      </c>
      <c r="G569" s="1">
        <f t="shared" si="76"/>
        <v>1.7175749847275539</v>
      </c>
      <c r="H569" s="1">
        <f t="shared" si="77"/>
        <v>2.6988571930273291</v>
      </c>
      <c r="I569" s="1">
        <f t="shared" si="78"/>
        <v>2.4480033648794106</v>
      </c>
      <c r="J569" s="1">
        <f t="shared" si="79"/>
        <v>2.5637502569762156</v>
      </c>
    </row>
  </sheetData>
  <autoFilter ref="A1:I502" xr:uid="{00000000-0009-0000-0000-00000C000000}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MN52"/>
  <sheetViews>
    <sheetView zoomScaleNormal="100" workbookViewId="0">
      <pane ySplit="4" topLeftCell="A29" activePane="bottomLeft" state="frozen"/>
      <selection pane="bottomLeft" activeCell="H46" sqref="H46"/>
    </sheetView>
  </sheetViews>
  <sheetFormatPr defaultColWidth="10" defaultRowHeight="12.75"/>
  <cols>
    <col min="1" max="14" width="10" style="1"/>
    <col min="15" max="15" width="7" style="1" customWidth="1"/>
    <col min="16" max="22" width="10" style="1"/>
    <col min="23" max="23" width="7" style="1" customWidth="1"/>
    <col min="24" max="1028" width="10" style="1"/>
  </cols>
  <sheetData>
    <row r="1" spans="1:32" ht="105.75" customHeight="1">
      <c r="A1" s="2" t="s">
        <v>70</v>
      </c>
      <c r="B1" s="2" t="s">
        <v>71</v>
      </c>
      <c r="C1" s="44" t="s">
        <v>106</v>
      </c>
      <c r="D1" s="44" t="s">
        <v>107</v>
      </c>
      <c r="E1" s="44" t="s">
        <v>143</v>
      </c>
      <c r="F1" s="2" t="s">
        <v>108</v>
      </c>
      <c r="G1" s="2" t="s">
        <v>109</v>
      </c>
      <c r="H1" s="2" t="s">
        <v>144</v>
      </c>
      <c r="I1" s="44" t="s">
        <v>110</v>
      </c>
      <c r="J1" s="44" t="s">
        <v>111</v>
      </c>
      <c r="K1" s="44" t="s">
        <v>145</v>
      </c>
      <c r="L1" s="2" t="s">
        <v>112</v>
      </c>
      <c r="M1" s="2" t="s">
        <v>113</v>
      </c>
      <c r="N1" s="2" t="s">
        <v>142</v>
      </c>
      <c r="P1" s="2" t="s">
        <v>114</v>
      </c>
      <c r="Q1" s="2" t="s">
        <v>115</v>
      </c>
      <c r="R1" s="2" t="s">
        <v>116</v>
      </c>
      <c r="S1" s="2" t="s">
        <v>117</v>
      </c>
      <c r="T1" s="2" t="s">
        <v>118</v>
      </c>
      <c r="U1" s="2" t="s">
        <v>119</v>
      </c>
      <c r="V1" s="2" t="s">
        <v>120</v>
      </c>
      <c r="X1" s="2" t="s">
        <v>121</v>
      </c>
      <c r="Y1" s="2" t="s">
        <v>122</v>
      </c>
      <c r="Z1" s="2" t="s">
        <v>121</v>
      </c>
      <c r="AA1" s="2" t="s">
        <v>122</v>
      </c>
      <c r="AB1" s="2" t="s">
        <v>116</v>
      </c>
      <c r="AC1" s="2" t="s">
        <v>117</v>
      </c>
      <c r="AD1" s="2" t="s">
        <v>118</v>
      </c>
      <c r="AE1" s="2" t="s">
        <v>123</v>
      </c>
      <c r="AF1" s="2" t="s">
        <v>124</v>
      </c>
    </row>
    <row r="2" spans="1:32">
      <c r="A2" s="45" t="s">
        <v>125</v>
      </c>
      <c r="B2" s="46"/>
      <c r="C2" s="46"/>
      <c r="D2" s="46"/>
      <c r="E2" s="46"/>
      <c r="F2" s="45" t="s">
        <v>126</v>
      </c>
      <c r="G2" s="45" t="s">
        <v>126</v>
      </c>
      <c r="H2" s="45" t="s">
        <v>126</v>
      </c>
      <c r="I2" s="46"/>
      <c r="J2" s="47"/>
      <c r="K2" s="47"/>
      <c r="L2" s="47"/>
      <c r="M2" s="47"/>
      <c r="N2" s="47"/>
      <c r="P2" s="45" t="s">
        <v>126</v>
      </c>
      <c r="Q2" s="45" t="s">
        <v>126</v>
      </c>
      <c r="R2" s="47"/>
      <c r="S2" s="47"/>
      <c r="T2" s="47"/>
      <c r="U2" s="47"/>
      <c r="V2" s="47"/>
      <c r="X2" s="47" t="s">
        <v>127</v>
      </c>
      <c r="Y2" s="47" t="s">
        <v>127</v>
      </c>
      <c r="Z2" s="47"/>
      <c r="AA2" s="47"/>
      <c r="AB2" s="47"/>
      <c r="AC2" s="47"/>
      <c r="AD2" s="47"/>
      <c r="AE2" s="47"/>
      <c r="AF2" s="47"/>
    </row>
    <row r="3" spans="1:32">
      <c r="A3" s="45" t="s">
        <v>128</v>
      </c>
      <c r="B3" s="46"/>
      <c r="C3" s="46"/>
      <c r="D3" s="46"/>
      <c r="E3" s="46"/>
      <c r="F3" s="45" t="s">
        <v>129</v>
      </c>
      <c r="G3" s="45" t="s">
        <v>129</v>
      </c>
      <c r="H3" s="45" t="s">
        <v>129</v>
      </c>
      <c r="I3" s="46"/>
      <c r="J3" s="47"/>
      <c r="K3" s="47"/>
      <c r="L3" s="47"/>
      <c r="M3" s="47"/>
      <c r="N3" s="47"/>
      <c r="P3" s="47" t="s">
        <v>129</v>
      </c>
      <c r="Q3" s="47" t="s">
        <v>130</v>
      </c>
      <c r="R3" s="47"/>
      <c r="S3" s="47"/>
      <c r="T3" s="47"/>
      <c r="U3" s="47"/>
      <c r="V3" s="47"/>
      <c r="X3" s="47" t="s">
        <v>129</v>
      </c>
      <c r="Y3" s="45" t="s">
        <v>130</v>
      </c>
      <c r="Z3" s="47"/>
      <c r="AA3" s="45"/>
      <c r="AB3" s="47"/>
      <c r="AC3" s="47"/>
      <c r="AD3" s="47"/>
      <c r="AE3" s="47"/>
      <c r="AF3" s="47"/>
    </row>
    <row r="4" spans="1:32">
      <c r="A4" s="45" t="s">
        <v>131</v>
      </c>
      <c r="B4" s="46"/>
      <c r="C4" s="46" t="s">
        <v>132</v>
      </c>
      <c r="D4" s="46" t="s">
        <v>132</v>
      </c>
      <c r="E4" s="46" t="s">
        <v>132</v>
      </c>
      <c r="F4" s="45" t="s">
        <v>133</v>
      </c>
      <c r="G4" s="45" t="s">
        <v>134</v>
      </c>
      <c r="H4" s="45" t="s">
        <v>134</v>
      </c>
      <c r="I4" s="46" t="s">
        <v>135</v>
      </c>
      <c r="J4" s="46" t="s">
        <v>135</v>
      </c>
      <c r="K4" s="46" t="s">
        <v>135</v>
      </c>
      <c r="L4" s="47"/>
      <c r="M4" s="47"/>
      <c r="N4" s="47"/>
      <c r="P4" s="47" t="s">
        <v>136</v>
      </c>
      <c r="Q4" s="47" t="s">
        <v>136</v>
      </c>
      <c r="R4" s="47"/>
      <c r="S4" s="47" t="s">
        <v>137</v>
      </c>
      <c r="T4" s="47" t="s">
        <v>137</v>
      </c>
      <c r="U4" s="47"/>
      <c r="V4" s="47"/>
      <c r="X4" s="47" t="s">
        <v>138</v>
      </c>
      <c r="Y4" s="47" t="s">
        <v>138</v>
      </c>
      <c r="Z4" s="47"/>
      <c r="AA4" s="47"/>
      <c r="AB4" s="47"/>
      <c r="AC4" s="47" t="s">
        <v>139</v>
      </c>
      <c r="AD4" s="47" t="s">
        <v>139</v>
      </c>
      <c r="AE4" s="47"/>
      <c r="AF4" s="47"/>
    </row>
    <row r="5" spans="1:32">
      <c r="A5" s="11">
        <v>28095</v>
      </c>
      <c r="B5" s="1">
        <f>VLOOKUP(A5,PPP_calc!$A$2:$I$177,2,0)</f>
        <v>2750000000000</v>
      </c>
      <c r="C5" s="1">
        <f>VLOOKUP(A5,PPP_calc!$A$2:$I$177,8,0)</f>
        <v>11.56394504361981</v>
      </c>
      <c r="D5" s="1">
        <f>VLOOKUP(A5,PPP_calc!$A$2:$I$177,9,0)</f>
        <v>10.489097552548873</v>
      </c>
      <c r="E5" s="1">
        <f>VLOOKUP(A5,PPP_calc!$A$2:$J$177,10,0)</f>
        <v>10.985044764070594</v>
      </c>
      <c r="F5" s="32"/>
      <c r="G5" s="32"/>
      <c r="H5" s="32"/>
      <c r="I5" s="23"/>
    </row>
    <row r="6" spans="1:32">
      <c r="A6" s="11">
        <v>28460</v>
      </c>
      <c r="B6" s="1">
        <f>VLOOKUP(A6,PPP_calc!$A$2:$I$177,2,0)</f>
        <v>2750000000000</v>
      </c>
      <c r="C6" s="1">
        <f>VLOOKUP(A6,PPP_calc!$A$2:$I$177,8,0)</f>
        <v>15.544552020991357</v>
      </c>
      <c r="D6" s="1">
        <f>VLOOKUP(A6,PPP_calc!$A$2:$I$177,9,0)</f>
        <v>14.099714409210891</v>
      </c>
      <c r="E6" s="1">
        <f>VLOOKUP(A6,PPP_calc!$A$2:$J$177,10,0)</f>
        <v>14.7663793924917</v>
      </c>
      <c r="F6" s="32"/>
      <c r="G6" s="32"/>
      <c r="H6" s="32"/>
      <c r="I6" s="23"/>
    </row>
    <row r="7" spans="1:32">
      <c r="A7" s="11">
        <v>28825</v>
      </c>
      <c r="B7" s="1">
        <f>VLOOKUP(A7,PPP_calc!$A$2:$I$177,2,0)</f>
        <v>2750000000000</v>
      </c>
      <c r="C7" s="1">
        <f>VLOOKUP(A7,PPP_calc!$A$2:$I$177,8,0)</f>
        <v>20.45026653200263</v>
      </c>
      <c r="D7" s="1">
        <f>VLOOKUP(A7,PPP_calc!$A$2:$I$177,9,0)</f>
        <v>18.549451750304705</v>
      </c>
      <c r="E7" s="1">
        <f>VLOOKUP(A7,PPP_calc!$A$2:$J$177,10,0)</f>
        <v>19.426509936171687</v>
      </c>
      <c r="F7" s="32"/>
      <c r="G7" s="32"/>
      <c r="H7" s="32"/>
      <c r="I7" s="23"/>
    </row>
    <row r="8" spans="1:32">
      <c r="A8" s="11">
        <v>29190</v>
      </c>
      <c r="B8" s="1">
        <f>VLOOKUP(A8,PPP_calc!$A$2:$I$177,2,0)</f>
        <v>2750000000000</v>
      </c>
      <c r="C8" s="1">
        <f>VLOOKUP(A8,PPP_calc!$A$2:$I$177,8,0)</f>
        <v>27.598656504677308</v>
      </c>
      <c r="D8" s="1">
        <f>VLOOKUP(A8,PPP_calc!$A$2:$I$177,9,0)</f>
        <v>25.033411980504503</v>
      </c>
      <c r="E8" s="1">
        <f>VLOOKUP(A8,PPP_calc!$A$2:$J$177,10,0)</f>
        <v>26.21704582549517</v>
      </c>
      <c r="F8" s="32"/>
      <c r="G8" s="32"/>
      <c r="H8" s="32"/>
      <c r="I8" s="23"/>
    </row>
    <row r="9" spans="1:32">
      <c r="A9" s="11">
        <v>29556</v>
      </c>
      <c r="B9" s="1">
        <f>VLOOKUP(A9,PPP_calc!$A$2:$I$177,2,0)</f>
        <v>2750000000000</v>
      </c>
      <c r="C9" s="1">
        <f>VLOOKUP(A9,PPP_calc!$A$2:$I$177,8,0)</f>
        <v>45.144630764085605</v>
      </c>
      <c r="D9" s="1">
        <f>VLOOKUP(A9,PPP_calc!$A$2:$I$177,9,0)</f>
        <v>40.948520100374587</v>
      </c>
      <c r="E9" s="1">
        <f>VLOOKUP(A9,PPP_calc!$A$2:$J$177,10,0)</f>
        <v>42.884654668480202</v>
      </c>
      <c r="F9" s="22">
        <v>1.67237165313631E-11</v>
      </c>
      <c r="G9" s="22">
        <v>1.51715459921054E-11</v>
      </c>
      <c r="H9" s="22"/>
      <c r="I9" s="22">
        <f t="shared" ref="I9:I42" si="0">F9*B9</f>
        <v>45.990220461248526</v>
      </c>
      <c r="J9" s="22">
        <f t="shared" ref="J9:J47" si="1">G9*B9</f>
        <v>41.721751478289846</v>
      </c>
      <c r="L9" s="48">
        <f t="shared" ref="L9:L42" si="2">C9-$I9</f>
        <v>-0.84558969716292154</v>
      </c>
      <c r="M9" s="48">
        <f>D9-$J9</f>
        <v>-0.77323137791525909</v>
      </c>
      <c r="N9" s="48"/>
      <c r="P9" s="1">
        <v>3.5727871380074098E-10</v>
      </c>
      <c r="Q9" s="1">
        <v>37.788544659501802</v>
      </c>
      <c r="R9" s="1">
        <f t="shared" ref="R9:R46" si="3">P9/Q9</f>
        <v>9.4546830797545534E-12</v>
      </c>
      <c r="S9" s="1">
        <f t="shared" ref="S9:S46" si="4">$F$34*(R9/R$34)*$B9</f>
        <v>45.990220461248576</v>
      </c>
      <c r="T9" s="1">
        <f t="shared" ref="T9:T46" si="5">$G$40*(R9/R$40)*$B9</f>
        <v>41.721751478289733</v>
      </c>
      <c r="U9" s="48">
        <f t="shared" ref="U9:U42" si="6">S9-$I9</f>
        <v>0</v>
      </c>
      <c r="V9" s="48">
        <f t="shared" ref="V9:V46" si="7">T9-$J9</f>
        <v>-1.1368683772161603E-13</v>
      </c>
      <c r="X9" s="1">
        <v>73.290999999999997</v>
      </c>
      <c r="Y9" s="1">
        <v>82.382999999999996</v>
      </c>
      <c r="Z9" s="1">
        <f t="shared" ref="Z9:Z46" si="8">X9*100/X$39</f>
        <v>3.5713082894677591E-10</v>
      </c>
      <c r="AA9" s="1">
        <f t="shared" ref="AA9:AA46" si="9">Y9*100/Y$39</f>
        <v>37.777196940516149</v>
      </c>
      <c r="AB9" s="1">
        <f t="shared" ref="AB9:AB46" si="10">Z9/AA9</f>
        <v>9.4536084693926057E-12</v>
      </c>
      <c r="AC9" s="1">
        <f t="shared" ref="AC9:AC46" si="11">$F$34*(AB9/AB$34)*$B9</f>
        <v>45.984476130791066</v>
      </c>
      <c r="AD9" s="1">
        <f t="shared" ref="AD9:AD46" si="12">$G$40*(AB9/AB$40)*$B9</f>
        <v>41.710025414462926</v>
      </c>
      <c r="AE9" s="48">
        <f t="shared" ref="AE9:AE46" si="13">AC9-$S9</f>
        <v>-5.7443304575102161E-3</v>
      </c>
      <c r="AF9" s="48">
        <f t="shared" ref="AF9:AF46" si="14">AD9-$T9</f>
        <v>-1.172606382680641E-2</v>
      </c>
    </row>
    <row r="10" spans="1:32">
      <c r="A10" s="11">
        <v>29921</v>
      </c>
      <c r="B10" s="1">
        <f>VLOOKUP(A10,PPP_calc!$A$2:$I$177,2,0)</f>
        <v>2750000000000</v>
      </c>
      <c r="C10" s="1">
        <f>VLOOKUP(A10,PPP_calc!$A$2:$I$177,8,0)</f>
        <v>82.626923406987117</v>
      </c>
      <c r="D10" s="1">
        <f>VLOOKUP(A10,PPP_calc!$A$2:$I$177,9,0)</f>
        <v>74.946902360198195</v>
      </c>
      <c r="E10" s="1">
        <f>VLOOKUP(A10,PPP_calc!$A$2:$J$177,10,0)</f>
        <v>78.490553951911977</v>
      </c>
      <c r="F10" s="22">
        <v>3.05812662892073E-11</v>
      </c>
      <c r="G10" s="22">
        <v>2.77429414169646E-11</v>
      </c>
      <c r="H10" s="22"/>
      <c r="I10" s="22">
        <f t="shared" si="0"/>
        <v>84.098482295320068</v>
      </c>
      <c r="J10" s="22">
        <f t="shared" si="1"/>
        <v>76.293088896652648</v>
      </c>
      <c r="L10" s="48">
        <f t="shared" si="2"/>
        <v>-1.4715588883329502</v>
      </c>
      <c r="M10" s="48">
        <f t="shared" ref="M10:M47" si="15">D10-$J10</f>
        <v>-1.3461865364544536</v>
      </c>
      <c r="N10" s="48"/>
      <c r="P10" s="1">
        <v>7.2071984519182701E-10</v>
      </c>
      <c r="Q10" s="1">
        <v>41.686634824620299</v>
      </c>
      <c r="R10" s="1">
        <f t="shared" si="3"/>
        <v>1.7288990781433067E-11</v>
      </c>
      <c r="S10" s="1">
        <f t="shared" si="4"/>
        <v>84.098482295320125</v>
      </c>
      <c r="T10" s="1">
        <f t="shared" si="5"/>
        <v>76.293088896652733</v>
      </c>
      <c r="U10" s="48">
        <f t="shared" si="6"/>
        <v>0</v>
      </c>
      <c r="V10" s="48">
        <f t="shared" si="7"/>
        <v>0</v>
      </c>
      <c r="X10" s="1">
        <v>147.85499999999999</v>
      </c>
      <c r="Y10" s="1">
        <v>90.933000000000007</v>
      </c>
      <c r="Z10" s="1">
        <f t="shared" si="8"/>
        <v>7.2046470526975413E-10</v>
      </c>
      <c r="AA10" s="1">
        <f t="shared" si="9"/>
        <v>41.697848456501411</v>
      </c>
      <c r="AB10" s="1">
        <f t="shared" si="10"/>
        <v>1.7278222544775479E-11</v>
      </c>
      <c r="AC10" s="1">
        <f t="shared" si="11"/>
        <v>84.045157440688129</v>
      </c>
      <c r="AD10" s="1">
        <f t="shared" si="12"/>
        <v>76.232806107066835</v>
      </c>
      <c r="AE10" s="48">
        <f t="shared" si="13"/>
        <v>-5.3324854631995322E-2</v>
      </c>
      <c r="AF10" s="48">
        <f t="shared" si="14"/>
        <v>-6.0282789585897945E-2</v>
      </c>
    </row>
    <row r="11" spans="1:32">
      <c r="A11" s="11">
        <v>30286</v>
      </c>
      <c r="B11" s="1">
        <f>VLOOKUP(A11,PPP_calc!$A$2:$I$177,2,0)</f>
        <v>2750000000000</v>
      </c>
      <c r="C11" s="1">
        <f>VLOOKUP(A11,PPP_calc!$A$2:$I$177,8,0)</f>
        <v>155.71750197798411</v>
      </c>
      <c r="D11" s="1">
        <f>VLOOKUP(A11,PPP_calc!$A$2:$I$177,9,0)</f>
        <v>141.24384565347449</v>
      </c>
      <c r="E11" s="1">
        <f>VLOOKUP(A11,PPP_calc!$A$2:$J$177,10,0)</f>
        <v>147.92216006951523</v>
      </c>
      <c r="F11" s="22">
        <v>5.7769767595744401E-11</v>
      </c>
      <c r="G11" s="22">
        <v>5.2408008972670202E-11</v>
      </c>
      <c r="H11" s="22"/>
      <c r="I11" s="22">
        <f t="shared" si="0"/>
        <v>158.86686088829711</v>
      </c>
      <c r="J11" s="22">
        <f t="shared" si="1"/>
        <v>144.12202467484306</v>
      </c>
      <c r="L11" s="48">
        <f t="shared" si="2"/>
        <v>-3.1493589103129978</v>
      </c>
      <c r="M11" s="48">
        <f t="shared" si="15"/>
        <v>-2.8781790213685667</v>
      </c>
      <c r="N11" s="48"/>
      <c r="P11" s="1">
        <v>1.44535678898609E-9</v>
      </c>
      <c r="Q11" s="1">
        <v>44.254788345168997</v>
      </c>
      <c r="R11" s="1">
        <f t="shared" si="3"/>
        <v>3.2659896093342632E-11</v>
      </c>
      <c r="S11" s="1">
        <f t="shared" si="4"/>
        <v>158.86686088829663</v>
      </c>
      <c r="T11" s="1">
        <f t="shared" si="5"/>
        <v>144.12202467484309</v>
      </c>
      <c r="U11" s="48">
        <f t="shared" si="6"/>
        <v>-4.8316906031686813E-13</v>
      </c>
      <c r="V11" s="48">
        <f t="shared" si="7"/>
        <v>0</v>
      </c>
      <c r="X11" s="1">
        <v>296.55799999999999</v>
      </c>
      <c r="Y11" s="1">
        <v>96.533000000000001</v>
      </c>
      <c r="Z11" s="1">
        <f t="shared" si="8"/>
        <v>1.4450615269377957E-9</v>
      </c>
      <c r="AA11" s="1">
        <f t="shared" si="9"/>
        <v>44.265760560538524</v>
      </c>
      <c r="AB11" s="1">
        <f t="shared" si="10"/>
        <v>3.2645130426743885E-11</v>
      </c>
      <c r="AC11" s="1">
        <f t="shared" si="11"/>
        <v>158.79325082643447</v>
      </c>
      <c r="AD11" s="1">
        <f t="shared" si="12"/>
        <v>144.03274941694607</v>
      </c>
      <c r="AE11" s="48">
        <f t="shared" si="13"/>
        <v>-7.3610061862154907E-2</v>
      </c>
      <c r="AF11" s="48">
        <f t="shared" si="14"/>
        <v>-8.9275257897014626E-2</v>
      </c>
    </row>
    <row r="12" spans="1:32">
      <c r="A12" s="11">
        <v>30651</v>
      </c>
      <c r="B12" s="1">
        <f>VLOOKUP(A12,PPP_calc!$A$2:$I$177,2,0)</f>
        <v>2750000000000</v>
      </c>
      <c r="C12" s="1">
        <f>VLOOKUP(A12,PPP_calc!$A$2:$I$177,8,0)</f>
        <v>347.41225431613287</v>
      </c>
      <c r="D12" s="1">
        <f>VLOOKUP(A12,PPP_calc!$A$2:$I$177,9,0)</f>
        <v>315.12092220495015</v>
      </c>
      <c r="E12" s="1">
        <f>VLOOKUP(A12,PPP_calc!$A$2:$J$177,10,0)</f>
        <v>330.02052075256023</v>
      </c>
      <c r="F12" s="22">
        <v>1.3154897001915299E-10</v>
      </c>
      <c r="G12" s="22">
        <v>1.1933957652994201E-10</v>
      </c>
      <c r="H12" s="22"/>
      <c r="I12" s="22">
        <f t="shared" si="0"/>
        <v>361.75966755267075</v>
      </c>
      <c r="J12" s="22">
        <f t="shared" si="1"/>
        <v>328.18383545734054</v>
      </c>
      <c r="L12" s="48">
        <f t="shared" si="2"/>
        <v>-14.347413236537875</v>
      </c>
      <c r="M12" s="48">
        <f t="shared" si="15"/>
        <v>-13.062913252390388</v>
      </c>
      <c r="N12" s="48"/>
      <c r="P12" s="1">
        <v>3.3969873019129898E-9</v>
      </c>
      <c r="Q12" s="1">
        <v>45.6764447583299</v>
      </c>
      <c r="R12" s="1">
        <f t="shared" si="3"/>
        <v>7.4370659097619226E-11</v>
      </c>
      <c r="S12" s="1">
        <f t="shared" si="4"/>
        <v>361.75966755267092</v>
      </c>
      <c r="T12" s="1">
        <f t="shared" si="5"/>
        <v>328.18383545734122</v>
      </c>
      <c r="U12" s="48">
        <f t="shared" si="6"/>
        <v>0</v>
      </c>
      <c r="V12" s="48">
        <f t="shared" si="7"/>
        <v>6.8212102632969618E-13</v>
      </c>
      <c r="X12" s="1">
        <v>696.97</v>
      </c>
      <c r="Y12" s="1">
        <v>99.582999999999998</v>
      </c>
      <c r="Z12" s="1">
        <f t="shared" si="8"/>
        <v>3.3961806204177105E-9</v>
      </c>
      <c r="AA12" s="1">
        <f t="shared" si="9"/>
        <v>45.664355545773034</v>
      </c>
      <c r="AB12" s="1">
        <f t="shared" si="10"/>
        <v>7.4372682584197362E-11</v>
      </c>
      <c r="AC12" s="1">
        <f t="shared" si="11"/>
        <v>361.76544206888002</v>
      </c>
      <c r="AD12" s="1">
        <f t="shared" si="12"/>
        <v>328.13782068213419</v>
      </c>
      <c r="AE12" s="48">
        <f t="shared" si="13"/>
        <v>5.7745162091009661E-3</v>
      </c>
      <c r="AF12" s="48">
        <f t="shared" si="14"/>
        <v>-4.6014775207027014E-2</v>
      </c>
    </row>
    <row r="13" spans="1:32">
      <c r="A13" s="11">
        <v>31017</v>
      </c>
      <c r="B13" s="1">
        <f>VLOOKUP(A13,PPP_calc!$A$2:$I$177,2,0)</f>
        <v>2750000000000</v>
      </c>
      <c r="C13" s="1">
        <f>VLOOKUP(A13,PPP_calc!$A$2:$I$177,8,0)</f>
        <v>959.87526261536505</v>
      </c>
      <c r="D13" s="1">
        <f>VLOOKUP(A13,PPP_calc!$A$2:$I$177,9,0)</f>
        <v>870.65661674049443</v>
      </c>
      <c r="E13" s="1">
        <f>VLOOKUP(A13,PPP_calc!$A$2:$J$177,10,0)</f>
        <v>911.82314408968989</v>
      </c>
      <c r="F13" s="22">
        <v>3.6837925537087099E-10</v>
      </c>
      <c r="G13" s="22">
        <v>3.3418904254418999E-10</v>
      </c>
      <c r="H13" s="22"/>
      <c r="I13" s="22">
        <f t="shared" si="0"/>
        <v>1013.0429522698952</v>
      </c>
      <c r="J13" s="22">
        <f t="shared" si="1"/>
        <v>919.01986699652252</v>
      </c>
      <c r="L13" s="48">
        <f t="shared" si="2"/>
        <v>-53.167689654530136</v>
      </c>
      <c r="M13" s="48">
        <f t="shared" si="15"/>
        <v>-48.363250256028095</v>
      </c>
      <c r="N13" s="48"/>
      <c r="P13" s="1">
        <v>9.9233394177827697E-9</v>
      </c>
      <c r="Q13" s="1">
        <v>47.6484197830369</v>
      </c>
      <c r="R13" s="1">
        <f t="shared" si="3"/>
        <v>2.082616687598008E-10</v>
      </c>
      <c r="S13" s="1">
        <f t="shared" si="4"/>
        <v>1013.0429522698937</v>
      </c>
      <c r="T13" s="1">
        <f t="shared" si="5"/>
        <v>919.01986699652286</v>
      </c>
      <c r="U13" s="48">
        <f t="shared" si="6"/>
        <v>-1.4779288903810084E-12</v>
      </c>
      <c r="V13" s="48">
        <f t="shared" si="7"/>
        <v>0</v>
      </c>
      <c r="X13" s="1">
        <v>2035.9949999999999</v>
      </c>
      <c r="Y13" s="1">
        <v>103.93300000000001</v>
      </c>
      <c r="Z13" s="1">
        <f t="shared" si="8"/>
        <v>9.9209532150126365E-9</v>
      </c>
      <c r="AA13" s="1">
        <f t="shared" si="9"/>
        <v>47.659072983730447</v>
      </c>
      <c r="AB13" s="1">
        <f t="shared" si="10"/>
        <v>2.0816504799410153E-10</v>
      </c>
      <c r="AC13" s="1">
        <f t="shared" si="11"/>
        <v>1012.5615749522111</v>
      </c>
      <c r="AD13" s="1">
        <f t="shared" si="12"/>
        <v>918.43971223770427</v>
      </c>
      <c r="AE13" s="48">
        <f t="shared" si="13"/>
        <v>-0.48137731768258618</v>
      </c>
      <c r="AF13" s="48">
        <f t="shared" si="14"/>
        <v>-0.58015475881859402</v>
      </c>
    </row>
    <row r="14" spans="1:32">
      <c r="A14" s="11">
        <v>31382</v>
      </c>
      <c r="B14" s="1">
        <f>VLOOKUP(A14,PPP_calc!$A$2:$I$177,2,0)</f>
        <v>2750000000000</v>
      </c>
      <c r="C14" s="1">
        <f>VLOOKUP(A14,PPP_calc!$A$2:$I$177,8,0)</f>
        <v>3008.8011895167983</v>
      </c>
      <c r="D14" s="1">
        <f>VLOOKUP(A14,PPP_calc!$A$2:$I$177,9,0)</f>
        <v>2729.1386351303372</v>
      </c>
      <c r="E14" s="1">
        <f>VLOOKUP(A14,PPP_calc!$A$2:$J$177,10,0)</f>
        <v>2858.1782106675269</v>
      </c>
      <c r="F14" s="22">
        <v>1.15959088591706E-9</v>
      </c>
      <c r="G14" s="22">
        <v>1.0519663153058001E-9</v>
      </c>
      <c r="H14" s="22"/>
      <c r="I14" s="22">
        <f t="shared" si="0"/>
        <v>3188.874936271915</v>
      </c>
      <c r="J14" s="22">
        <f t="shared" si="1"/>
        <v>2892.9073670909502</v>
      </c>
      <c r="L14" s="48">
        <f t="shared" si="2"/>
        <v>-180.07374675511664</v>
      </c>
      <c r="M14" s="48">
        <f t="shared" si="15"/>
        <v>-163.76873196061297</v>
      </c>
      <c r="N14" s="48"/>
      <c r="P14" s="1">
        <v>3.2349248608533497E-8</v>
      </c>
      <c r="Q14" s="1">
        <v>49.345235501970798</v>
      </c>
      <c r="R14" s="1">
        <f t="shared" si="3"/>
        <v>6.5556984943848333E-10</v>
      </c>
      <c r="S14" s="1">
        <f t="shared" si="4"/>
        <v>3188.8749362719077</v>
      </c>
      <c r="T14" s="1">
        <f t="shared" si="5"/>
        <v>2892.9073670909625</v>
      </c>
      <c r="U14" s="48">
        <f t="shared" si="6"/>
        <v>-7.2759576141834259E-12</v>
      </c>
      <c r="V14" s="48">
        <f t="shared" si="7"/>
        <v>1.2278178473934531E-11</v>
      </c>
      <c r="X14" s="1">
        <v>6637.9390000000003</v>
      </c>
      <c r="Y14" s="1">
        <v>107.6</v>
      </c>
      <c r="Z14" s="1">
        <f t="shared" si="8"/>
        <v>3.2345208246143906E-8</v>
      </c>
      <c r="AA14" s="1">
        <f t="shared" si="9"/>
        <v>49.3405968561419</v>
      </c>
      <c r="AB14" s="1">
        <f t="shared" si="10"/>
        <v>6.5554959419015588E-10</v>
      </c>
      <c r="AC14" s="1">
        <f t="shared" si="11"/>
        <v>3188.7405496203942</v>
      </c>
      <c r="AD14" s="1">
        <f t="shared" si="12"/>
        <v>2892.3336864054668</v>
      </c>
      <c r="AE14" s="48">
        <f t="shared" si="13"/>
        <v>-0.13438665151352325</v>
      </c>
      <c r="AF14" s="48">
        <f t="shared" si="14"/>
        <v>-0.57368068549567397</v>
      </c>
    </row>
    <row r="15" spans="1:32">
      <c r="A15" s="11">
        <v>31747</v>
      </c>
      <c r="B15" s="1">
        <f>VLOOKUP(A15,PPP_calc!$A$2:$I$177,2,0)</f>
        <v>2750000000</v>
      </c>
      <c r="C15" s="1">
        <f>VLOOKUP(A15,PPP_calc!$A$2:$I$177,8,0)</f>
        <v>7.6912742573419877</v>
      </c>
      <c r="D15" s="1">
        <f>VLOOKUP(A15,PPP_calc!$A$2:$I$177,9,0)</f>
        <v>6.9763844159030013</v>
      </c>
      <c r="E15" s="1">
        <f>VLOOKUP(A15,PPP_calc!$A$2:$J$177,10,0)</f>
        <v>7.3062429552327188</v>
      </c>
      <c r="F15" s="22">
        <v>2.8135417163298799E-9</v>
      </c>
      <c r="G15" s="22">
        <v>2.5524097750613199E-9</v>
      </c>
      <c r="H15" s="22"/>
      <c r="I15" s="22">
        <f t="shared" si="0"/>
        <v>7.7372397199071692</v>
      </c>
      <c r="J15" s="22">
        <f t="shared" si="1"/>
        <v>7.0191268814186296</v>
      </c>
      <c r="L15" s="48">
        <f t="shared" si="2"/>
        <v>-4.5965462565181525E-2</v>
      </c>
      <c r="M15" s="48">
        <f t="shared" si="15"/>
        <v>-4.2742465515628325E-2</v>
      </c>
      <c r="N15" s="48"/>
      <c r="P15" s="1">
        <v>7.9948633655844498E-8</v>
      </c>
      <c r="Q15" s="1">
        <v>50.262433187881101</v>
      </c>
      <c r="R15" s="1">
        <f t="shared" si="3"/>
        <v>1.5906240224582105E-9</v>
      </c>
      <c r="S15" s="1">
        <f t="shared" si="4"/>
        <v>7.737239719907163</v>
      </c>
      <c r="T15" s="1">
        <f t="shared" si="5"/>
        <v>7.0191268814186243</v>
      </c>
      <c r="U15" s="48">
        <f t="shared" si="6"/>
        <v>0</v>
      </c>
      <c r="V15" s="48">
        <f t="shared" si="7"/>
        <v>0</v>
      </c>
      <c r="X15" s="1">
        <v>16404.814999999999</v>
      </c>
      <c r="Y15" s="1">
        <v>109.69199999999999</v>
      </c>
      <c r="Z15" s="1">
        <f t="shared" si="8"/>
        <v>7.993703428345231E-8</v>
      </c>
      <c r="AA15" s="1">
        <f t="shared" si="9"/>
        <v>50.299895449292904</v>
      </c>
      <c r="AB15" s="1">
        <f t="shared" si="10"/>
        <v>1.5892087561898905E-9</v>
      </c>
      <c r="AC15" s="1">
        <f t="shared" si="11"/>
        <v>7.7302685374015176</v>
      </c>
      <c r="AD15" s="1">
        <f t="shared" si="12"/>
        <v>7.0117075214377076</v>
      </c>
      <c r="AE15" s="48">
        <f t="shared" si="13"/>
        <v>-6.9711825056453236E-3</v>
      </c>
      <c r="AF15" s="48">
        <f t="shared" si="14"/>
        <v>-7.4193599809166955E-3</v>
      </c>
    </row>
    <row r="16" spans="1:32">
      <c r="A16" s="11">
        <v>32112</v>
      </c>
      <c r="B16" s="1">
        <f>VLOOKUP(A16,PPP_calc!$A$2:$I$177,2,0)</f>
        <v>2750000000</v>
      </c>
      <c r="C16" s="1">
        <f>VLOOKUP(A16,PPP_calc!$A$2:$I$177,8,0)</f>
        <v>22.38273351947192</v>
      </c>
      <c r="D16" s="1">
        <f>VLOOKUP(A16,PPP_calc!$A$2:$I$177,9,0)</f>
        <v>20.302299474172884</v>
      </c>
      <c r="E16" s="1">
        <f>VLOOKUP(A16,PPP_calc!$A$2:$J$177,10,0)</f>
        <v>21.262236090383318</v>
      </c>
      <c r="F16" s="22">
        <v>8.9047310434336307E-9</v>
      </c>
      <c r="G16" s="22">
        <v>8.0782603746853995E-9</v>
      </c>
      <c r="H16" s="22"/>
      <c r="I16" s="22">
        <f t="shared" si="0"/>
        <v>24.488010369442485</v>
      </c>
      <c r="J16" s="22">
        <f t="shared" si="1"/>
        <v>22.215216030384848</v>
      </c>
      <c r="L16" s="48">
        <f t="shared" si="2"/>
        <v>-2.105276849970565</v>
      </c>
      <c r="M16" s="48">
        <f t="shared" si="15"/>
        <v>-1.9129165562119645</v>
      </c>
      <c r="N16" s="48"/>
      <c r="P16" s="1">
        <v>2.6249945394647001E-7</v>
      </c>
      <c r="Q16" s="1">
        <v>52.142688443997102</v>
      </c>
      <c r="R16" s="1">
        <f t="shared" si="3"/>
        <v>5.0342523905034686E-9</v>
      </c>
      <c r="S16" s="1">
        <f t="shared" si="4"/>
        <v>24.488010369442517</v>
      </c>
      <c r="T16" s="1">
        <f t="shared" si="5"/>
        <v>22.215216030384845</v>
      </c>
      <c r="U16" s="48">
        <f t="shared" si="6"/>
        <v>3.1974423109204508E-14</v>
      </c>
      <c r="V16" s="48">
        <f t="shared" si="7"/>
        <v>0</v>
      </c>
      <c r="X16" s="1">
        <v>53861.430999999997</v>
      </c>
      <c r="Y16" s="1">
        <v>113.617</v>
      </c>
      <c r="Z16" s="1">
        <f t="shared" si="8"/>
        <v>2.6245483758291706E-7</v>
      </c>
      <c r="AA16" s="1">
        <f t="shared" si="9"/>
        <v>52.099726700783215</v>
      </c>
      <c r="AB16" s="1">
        <f t="shared" si="10"/>
        <v>5.0375473002043903E-9</v>
      </c>
      <c r="AC16" s="1">
        <f t="shared" si="11"/>
        <v>24.503762170178305</v>
      </c>
      <c r="AD16" s="1">
        <f t="shared" si="12"/>
        <v>22.226034280810889</v>
      </c>
      <c r="AE16" s="48">
        <f t="shared" si="13"/>
        <v>1.5751800735788635E-2</v>
      </c>
      <c r="AF16" s="48">
        <f t="shared" si="14"/>
        <v>1.0818250426044784E-2</v>
      </c>
    </row>
    <row r="17" spans="1:32">
      <c r="A17" s="11">
        <v>32478</v>
      </c>
      <c r="B17" s="1">
        <f>VLOOKUP(A17,PPP_calc!$A$2:$I$177,2,0)</f>
        <v>2750000000</v>
      </c>
      <c r="C17" s="1">
        <f>VLOOKUP(A17,PPP_calc!$A$2:$I$177,8,0)</f>
        <v>134.88714190993076</v>
      </c>
      <c r="D17" s="1">
        <f>VLOOKUP(A17,PPP_calc!$A$2:$I$177,9,0)</f>
        <v>122.34962936445129</v>
      </c>
      <c r="E17" s="1">
        <f>VLOOKUP(A17,PPP_calc!$A$2:$J$177,10,0)</f>
        <v>128.1345843817941</v>
      </c>
      <c r="F17" s="22">
        <v>6.2423107971648296E-8</v>
      </c>
      <c r="G17" s="22">
        <v>5.66294610283512E-8</v>
      </c>
      <c r="H17" s="22"/>
      <c r="I17" s="22">
        <f t="shared" si="0"/>
        <v>171.66354692203282</v>
      </c>
      <c r="J17" s="22">
        <f t="shared" si="1"/>
        <v>155.73101782796581</v>
      </c>
      <c r="L17" s="48">
        <f t="shared" si="2"/>
        <v>-36.77640501210206</v>
      </c>
      <c r="M17" s="48">
        <f t="shared" si="15"/>
        <v>-33.381388463514526</v>
      </c>
      <c r="N17" s="48"/>
      <c r="P17" s="1">
        <v>1.9139221775315601E-6</v>
      </c>
      <c r="Q17" s="1">
        <v>54.2331348364673</v>
      </c>
      <c r="R17" s="1">
        <f t="shared" si="3"/>
        <v>3.5290642580458133E-8</v>
      </c>
      <c r="S17" s="1">
        <f t="shared" si="4"/>
        <v>171.66354692203285</v>
      </c>
      <c r="T17" s="1">
        <f t="shared" si="5"/>
        <v>155.7310178279659</v>
      </c>
      <c r="U17" s="48">
        <f t="shared" si="6"/>
        <v>0</v>
      </c>
      <c r="V17" s="48">
        <f t="shared" si="7"/>
        <v>0</v>
      </c>
      <c r="X17" s="1">
        <v>392713.47399999999</v>
      </c>
      <c r="Y17" s="1">
        <v>118.27500000000001</v>
      </c>
      <c r="Z17" s="1">
        <f t="shared" si="8"/>
        <v>1.913605879414773E-6</v>
      </c>
      <c r="AA17" s="1">
        <f t="shared" si="9"/>
        <v>54.235679304462664</v>
      </c>
      <c r="AB17" s="1">
        <f t="shared" si="10"/>
        <v>3.5283154999725726E-8</v>
      </c>
      <c r="AC17" s="1">
        <f t="shared" si="11"/>
        <v>171.62519520000106</v>
      </c>
      <c r="AD17" s="1">
        <f t="shared" si="12"/>
        <v>155.67191052027445</v>
      </c>
      <c r="AE17" s="48">
        <f t="shared" si="13"/>
        <v>-3.8351722031791269E-2</v>
      </c>
      <c r="AF17" s="48">
        <f t="shared" si="14"/>
        <v>-5.9107307691448341E-2</v>
      </c>
    </row>
    <row r="18" spans="1:32">
      <c r="A18" s="11">
        <v>32843</v>
      </c>
      <c r="B18" s="1">
        <f>VLOOKUP(A18,PPP_calc!$A$2:$I$177,2,0)</f>
        <v>2750000</v>
      </c>
      <c r="C18" s="1">
        <f>VLOOKUP(A18,PPP_calc!$A$2:$I$177,8,0)</f>
        <v>1.6774569640555845</v>
      </c>
      <c r="D18" s="1">
        <f>VLOOKUP(A18,PPP_calc!$A$2:$I$177,9,0)</f>
        <v>1.521540414608699</v>
      </c>
      <c r="E18" s="1">
        <f>VLOOKUP(A18,PPP_calc!$A$2:$J$177,10,0)</f>
        <v>1.5934821352440856</v>
      </c>
      <c r="F18" s="22">
        <v>9.1152564493694701E-7</v>
      </c>
      <c r="G18" s="22">
        <v>8.2692463838462505E-7</v>
      </c>
      <c r="H18" s="22"/>
      <c r="I18" s="22">
        <f t="shared" si="0"/>
        <v>2.5066955235766044</v>
      </c>
      <c r="J18" s="22">
        <f t="shared" si="1"/>
        <v>2.2740427555577187</v>
      </c>
      <c r="L18" s="48">
        <f t="shared" si="2"/>
        <v>-0.82923855952101988</v>
      </c>
      <c r="M18" s="48">
        <f t="shared" si="15"/>
        <v>-0.75250234094901969</v>
      </c>
      <c r="N18" s="48"/>
      <c r="P18" s="1">
        <v>2.92968514009874E-5</v>
      </c>
      <c r="Q18" s="1">
        <v>56.850969898336402</v>
      </c>
      <c r="R18" s="1">
        <f t="shared" si="3"/>
        <v>5.1532720467878411E-7</v>
      </c>
      <c r="S18" s="1">
        <f t="shared" si="4"/>
        <v>2.5066955235766093</v>
      </c>
      <c r="T18" s="1">
        <f t="shared" si="5"/>
        <v>2.2740427555577178</v>
      </c>
      <c r="U18" s="48">
        <f t="shared" si="6"/>
        <v>4.8849813083506888E-15</v>
      </c>
      <c r="V18" s="48">
        <f t="shared" si="7"/>
        <v>0</v>
      </c>
      <c r="X18" s="1">
        <v>6011358.8779999996</v>
      </c>
      <c r="Y18" s="1">
        <v>123.94199999999999</v>
      </c>
      <c r="Z18" s="1">
        <f t="shared" si="8"/>
        <v>2.929202192897765E-5</v>
      </c>
      <c r="AA18" s="1">
        <f t="shared" si="9"/>
        <v>56.834314642601662</v>
      </c>
      <c r="AB18" s="1">
        <f t="shared" si="10"/>
        <v>5.1539324637199096E-7</v>
      </c>
      <c r="AC18" s="1">
        <f t="shared" si="11"/>
        <v>2.5069885761078563</v>
      </c>
      <c r="AD18" s="1">
        <f t="shared" si="12"/>
        <v>2.27395342997524</v>
      </c>
      <c r="AE18" s="48">
        <f t="shared" si="13"/>
        <v>2.930525312470067E-4</v>
      </c>
      <c r="AF18" s="48">
        <f t="shared" si="14"/>
        <v>-8.93255824778727E-5</v>
      </c>
    </row>
    <row r="19" spans="1:32">
      <c r="A19" s="11">
        <v>33208</v>
      </c>
      <c r="B19" s="1">
        <f>VLOOKUP(A19,PPP_calc!$A$2:$I$177,2,0)</f>
        <v>2750000</v>
      </c>
      <c r="C19" s="1">
        <f>VLOOKUP(A19,PPP_calc!$A$2:$I$177,8,0)</f>
        <v>61.303796991957128</v>
      </c>
      <c r="D19" s="1">
        <f>VLOOKUP(A19,PPP_calc!$A$2:$I$177,9,0)</f>
        <v>55.605721452737761</v>
      </c>
      <c r="E19" s="1">
        <f>VLOOKUP(A19,PPP_calc!$A$2:$J$177,10,0)</f>
        <v>58.234880192179304</v>
      </c>
      <c r="F19" s="1">
        <v>2.63580701015729E-5</v>
      </c>
      <c r="G19" s="1">
        <v>2.39117107766808E-5</v>
      </c>
      <c r="I19" s="1">
        <f t="shared" si="0"/>
        <v>72.484692779325471</v>
      </c>
      <c r="J19" s="1">
        <f t="shared" si="1"/>
        <v>65.757204635872199</v>
      </c>
      <c r="L19" s="48">
        <f t="shared" si="2"/>
        <v>-11.180895787368343</v>
      </c>
      <c r="M19" s="48">
        <f t="shared" si="15"/>
        <v>-10.151483183134438</v>
      </c>
      <c r="N19" s="48"/>
      <c r="P19" s="1">
        <v>8.9288978753409697E-4</v>
      </c>
      <c r="Q19" s="1">
        <v>59.9197604891108</v>
      </c>
      <c r="R19" s="1">
        <f t="shared" si="3"/>
        <v>1.4901424509137708E-5</v>
      </c>
      <c r="S19" s="1">
        <f t="shared" si="4"/>
        <v>72.484692779325528</v>
      </c>
      <c r="T19" s="1">
        <f t="shared" si="5"/>
        <v>65.757204635872242</v>
      </c>
      <c r="U19" s="48">
        <f t="shared" si="6"/>
        <v>0</v>
      </c>
      <c r="V19" s="48">
        <f t="shared" si="7"/>
        <v>0</v>
      </c>
      <c r="X19" s="1">
        <v>183210172.17699999</v>
      </c>
      <c r="Y19" s="1">
        <v>130.65799999999999</v>
      </c>
      <c r="Z19" s="1">
        <f t="shared" si="8"/>
        <v>8.9274263771886792E-4</v>
      </c>
      <c r="AA19" s="1">
        <f t="shared" si="9"/>
        <v>59.913974944514756</v>
      </c>
      <c r="AB19" s="1">
        <f t="shared" si="10"/>
        <v>1.4900407434920161E-5</v>
      </c>
      <c r="AC19" s="1">
        <f t="shared" si="11"/>
        <v>72.478930373363681</v>
      </c>
      <c r="AD19" s="1">
        <f t="shared" si="12"/>
        <v>65.741708555897418</v>
      </c>
      <c r="AE19" s="48">
        <f t="shared" si="13"/>
        <v>-5.7624059618461843E-3</v>
      </c>
      <c r="AF19" s="48">
        <f t="shared" si="14"/>
        <v>-1.5496079974823829E-2</v>
      </c>
    </row>
    <row r="20" spans="1:32">
      <c r="A20" s="11">
        <v>33573</v>
      </c>
      <c r="B20" s="1">
        <f>VLOOKUP(A20,PPP_calc!$A$2:$I$177,2,0)</f>
        <v>2750000</v>
      </c>
      <c r="C20" s="1">
        <f>VLOOKUP(A20,PPP_calc!$A$2:$I$177,8,0)</f>
        <v>331.77078214869306</v>
      </c>
      <c r="D20" s="1">
        <f>VLOOKUP(A20,PPP_calc!$A$2:$I$177,9,0)</f>
        <v>300.93329619921485</v>
      </c>
      <c r="E20" s="1">
        <f>VLOOKUP(A20,PPP_calc!$A$2:$J$177,10,0)</f>
        <v>315.16207311318044</v>
      </c>
      <c r="F20" s="1">
        <v>1.3472613547860801E-4</v>
      </c>
      <c r="G20" s="1">
        <v>1.2222186120645201E-4</v>
      </c>
      <c r="I20" s="1">
        <f t="shared" si="0"/>
        <v>370.49687256617204</v>
      </c>
      <c r="J20" s="1">
        <f t="shared" si="1"/>
        <v>336.11011831774306</v>
      </c>
      <c r="L20" s="48">
        <f t="shared" si="2"/>
        <v>-38.726090417478986</v>
      </c>
      <c r="M20" s="48">
        <f t="shared" si="15"/>
        <v>-35.176822118528207</v>
      </c>
      <c r="N20" s="48"/>
      <c r="P20" s="1">
        <v>4.7571792967944599E-3</v>
      </c>
      <c r="Q20" s="1">
        <v>62.457340753462802</v>
      </c>
      <c r="R20" s="1">
        <f t="shared" si="3"/>
        <v>7.6166856279911494E-5</v>
      </c>
      <c r="S20" s="1">
        <f t="shared" si="4"/>
        <v>370.49687256617204</v>
      </c>
      <c r="T20" s="1">
        <f t="shared" si="5"/>
        <v>336.11011831774437</v>
      </c>
      <c r="U20" s="48">
        <f t="shared" si="6"/>
        <v>0</v>
      </c>
      <c r="V20" s="48">
        <f t="shared" si="7"/>
        <v>1.3073986337985843E-12</v>
      </c>
      <c r="X20" s="1">
        <v>976093360.45000005</v>
      </c>
      <c r="Y20" s="1">
        <v>136.167</v>
      </c>
      <c r="Z20" s="1">
        <f t="shared" si="8"/>
        <v>4.7562870058663774E-3</v>
      </c>
      <c r="AA20" s="1">
        <f t="shared" si="9"/>
        <v>62.440158476861285</v>
      </c>
      <c r="AB20" s="1">
        <f t="shared" si="10"/>
        <v>7.61735255305115E-5</v>
      </c>
      <c r="AC20" s="1">
        <f t="shared" si="11"/>
        <v>370.52514686818472</v>
      </c>
      <c r="AD20" s="1">
        <f t="shared" si="12"/>
        <v>336.08327402954205</v>
      </c>
      <c r="AE20" s="48">
        <f t="shared" si="13"/>
        <v>2.8274302012675889E-2</v>
      </c>
      <c r="AF20" s="48">
        <f t="shared" si="14"/>
        <v>-2.6844288202312327E-2</v>
      </c>
    </row>
    <row r="21" spans="1:32">
      <c r="A21" s="11">
        <v>33939</v>
      </c>
      <c r="B21" s="1">
        <f>VLOOKUP(A21,PPP_calc!$A$2:$I$177,2,0)</f>
        <v>2750000</v>
      </c>
      <c r="C21" s="1">
        <f>VLOOKUP(A21,PPP_calc!$A$2:$I$177,8,0)</f>
        <v>2974.0811856232867</v>
      </c>
      <c r="D21" s="1">
        <f>VLOOKUP(A21,PPP_calc!$A$2:$I$177,9,0)</f>
        <v>2697.6457919448831</v>
      </c>
      <c r="E21" s="1">
        <f>VLOOKUP(A21,PPP_calc!$A$2:$J$177,10,0)</f>
        <v>2825.1963177633088</v>
      </c>
      <c r="F21" s="1">
        <v>1.3751932064371101E-3</v>
      </c>
      <c r="G21" s="1">
        <v>1.2475580377342701E-3</v>
      </c>
      <c r="I21" s="1">
        <f t="shared" si="0"/>
        <v>3781.7813177020525</v>
      </c>
      <c r="J21" s="1">
        <f t="shared" si="1"/>
        <v>3430.7846037692429</v>
      </c>
      <c r="L21" s="48">
        <f t="shared" si="2"/>
        <v>-807.70013207876582</v>
      </c>
      <c r="M21" s="48">
        <f t="shared" si="15"/>
        <v>-733.13881182435989</v>
      </c>
      <c r="N21" s="48"/>
      <c r="P21" s="1">
        <v>5.00288028109281E-2</v>
      </c>
      <c r="Q21" s="1">
        <v>64.349060980652595</v>
      </c>
      <c r="R21" s="1">
        <f t="shared" si="3"/>
        <v>7.7745971811414506E-4</v>
      </c>
      <c r="S21" s="1">
        <f t="shared" si="4"/>
        <v>3781.7813177020771</v>
      </c>
      <c r="T21" s="1">
        <f t="shared" si="5"/>
        <v>3430.7846037692493</v>
      </c>
      <c r="U21" s="48">
        <f t="shared" si="6"/>
        <v>2.4556356947869062E-11</v>
      </c>
      <c r="V21" s="48">
        <f t="shared" si="7"/>
        <v>6.3664629124104977E-12</v>
      </c>
      <c r="X21" s="1">
        <v>10268073824.271</v>
      </c>
      <c r="Y21" s="1">
        <v>140.30799999999999</v>
      </c>
      <c r="Z21" s="1">
        <f t="shared" si="8"/>
        <v>5.0034052155770753E-2</v>
      </c>
      <c r="AA21" s="1">
        <f t="shared" si="9"/>
        <v>64.339037766650151</v>
      </c>
      <c r="AB21" s="1">
        <f t="shared" si="10"/>
        <v>7.776624253728842E-4</v>
      </c>
      <c r="AC21" s="1">
        <f t="shared" si="11"/>
        <v>3782.7248032486045</v>
      </c>
      <c r="AD21" s="1">
        <f t="shared" si="12"/>
        <v>3431.1046021413986</v>
      </c>
      <c r="AE21" s="48">
        <f t="shared" si="13"/>
        <v>0.94348554652742678</v>
      </c>
      <c r="AF21" s="48">
        <f t="shared" si="14"/>
        <v>0.31999837214925719</v>
      </c>
    </row>
    <row r="22" spans="1:32">
      <c r="A22" s="11">
        <v>34304</v>
      </c>
      <c r="B22" s="1">
        <f>VLOOKUP(A22,PPP_calc!$A$2:$I$177,2,0)</f>
        <v>2750</v>
      </c>
      <c r="C22" s="1">
        <f>VLOOKUP(A22,PPP_calc!$A$2:$I$177,8,0)</f>
        <v>48.829567223517749</v>
      </c>
      <c r="D22" s="1">
        <f>VLOOKUP(A22,PPP_calc!$A$2:$I$177,9,0)</f>
        <v>44.29094847167277</v>
      </c>
      <c r="E22" s="1">
        <f>VLOOKUP(A22,PPP_calc!$A$2:$J$177,10,0)</f>
        <v>46.38512028007974</v>
      </c>
      <c r="F22" s="1">
        <v>2.70891135831225E-2</v>
      </c>
      <c r="G22" s="1">
        <v>2.4574904258928498E-2</v>
      </c>
      <c r="I22" s="1">
        <f t="shared" si="0"/>
        <v>74.495062353586874</v>
      </c>
      <c r="J22" s="1">
        <f t="shared" si="1"/>
        <v>67.580986712053374</v>
      </c>
      <c r="L22" s="48">
        <f t="shared" si="2"/>
        <v>-25.665495130069125</v>
      </c>
      <c r="M22" s="48">
        <f t="shared" si="15"/>
        <v>-23.290038240380603</v>
      </c>
      <c r="N22" s="48"/>
      <c r="P22" s="1">
        <v>1.01457586522235</v>
      </c>
      <c r="Q22" s="1">
        <v>66.248424521891494</v>
      </c>
      <c r="R22" s="1">
        <f t="shared" si="3"/>
        <v>1.5314716878845745E-2</v>
      </c>
      <c r="S22" s="1">
        <f t="shared" si="4"/>
        <v>74.495062353587116</v>
      </c>
      <c r="T22" s="1">
        <f t="shared" si="5"/>
        <v>67.580986712053672</v>
      </c>
      <c r="U22" s="48">
        <f t="shared" si="6"/>
        <v>2.4158453015843406E-13</v>
      </c>
      <c r="V22" s="48">
        <f t="shared" si="7"/>
        <v>2.9842794901924208E-13</v>
      </c>
      <c r="X22" s="1">
        <v>208172960975.02499</v>
      </c>
      <c r="Y22" s="1">
        <v>144.47499999999999</v>
      </c>
      <c r="Z22" s="1">
        <f t="shared" si="8"/>
        <v>1.0143807850529467</v>
      </c>
      <c r="AA22" s="1">
        <f t="shared" si="9"/>
        <v>66.249839505493497</v>
      </c>
      <c r="AB22" s="1">
        <f t="shared" si="10"/>
        <v>1.5311445169143893E-2</v>
      </c>
      <c r="AC22" s="1">
        <f t="shared" si="11"/>
        <v>74.478310286278585</v>
      </c>
      <c r="AD22" s="1">
        <f t="shared" si="12"/>
        <v>67.555237685677071</v>
      </c>
      <c r="AE22" s="48">
        <f t="shared" si="13"/>
        <v>-1.6752067308530627E-2</v>
      </c>
      <c r="AF22" s="48">
        <f t="shared" si="14"/>
        <v>-2.5749026376601591E-2</v>
      </c>
    </row>
    <row r="23" spans="1:32">
      <c r="A23" s="11">
        <v>34669</v>
      </c>
      <c r="B23" s="1">
        <f>VLOOKUP(A23,PPP_calc!$A$2:$I$177,2,0)</f>
        <v>1</v>
      </c>
      <c r="C23" s="1">
        <f>VLOOKUP(A23,PPP_calc!$A$2:$I$177,8,0)</f>
        <v>0.47956533329737938</v>
      </c>
      <c r="D23" s="1">
        <f>VLOOKUP(A23,PPP_calc!$A$2:$I$177,9,0)</f>
        <v>0.43499061477744999</v>
      </c>
      <c r="E23" s="1">
        <f>VLOOKUP(A23,PPP_calc!$A$2:$J$177,10,0)</f>
        <v>0.45555791156882863</v>
      </c>
      <c r="F23" s="1">
        <v>0.57445009938672997</v>
      </c>
      <c r="G23" s="1">
        <v>0.52113392897271904</v>
      </c>
      <c r="H23" s="54">
        <v>0.51865190039407105</v>
      </c>
      <c r="I23" s="1">
        <f t="shared" si="0"/>
        <v>0.57445009938672997</v>
      </c>
      <c r="J23" s="1">
        <f t="shared" si="1"/>
        <v>0.52113392897271904</v>
      </c>
      <c r="K23" s="1">
        <f t="shared" ref="K23:K48" si="16">H23*B23</f>
        <v>0.51865190039407105</v>
      </c>
      <c r="L23" s="48">
        <f t="shared" si="2"/>
        <v>-9.4884766089350592E-2</v>
      </c>
      <c r="M23" s="48">
        <f t="shared" si="15"/>
        <v>-8.614331419526905E-2</v>
      </c>
      <c r="N23" s="48">
        <f>E23-$K23</f>
        <v>-6.309398882524242E-2</v>
      </c>
      <c r="P23" s="1">
        <v>22.076026204227102</v>
      </c>
      <c r="Q23" s="1">
        <v>67.9758134970225</v>
      </c>
      <c r="R23" s="1">
        <f t="shared" si="3"/>
        <v>0.32476295712436137</v>
      </c>
      <c r="S23" s="1">
        <f t="shared" si="4"/>
        <v>0.57445009938673164</v>
      </c>
      <c r="T23" s="1">
        <f t="shared" si="5"/>
        <v>0.52113392897272015</v>
      </c>
      <c r="U23" s="48">
        <f t="shared" si="6"/>
        <v>1.6653345369377348E-15</v>
      </c>
      <c r="V23" s="48">
        <f t="shared" si="7"/>
        <v>1.1102230246251565E-15</v>
      </c>
      <c r="X23" s="1">
        <v>4529483298244.8896</v>
      </c>
      <c r="Y23" s="1">
        <v>148.22499999999999</v>
      </c>
      <c r="Z23" s="1">
        <f t="shared" si="8"/>
        <v>22.07117006184626</v>
      </c>
      <c r="AA23" s="1">
        <f t="shared" si="9"/>
        <v>67.969423503732642</v>
      </c>
      <c r="AB23" s="1">
        <f t="shared" si="10"/>
        <v>0.32472204300267737</v>
      </c>
      <c r="AC23" s="1">
        <f t="shared" si="11"/>
        <v>0.57437127012758626</v>
      </c>
      <c r="AD23" s="1">
        <f t="shared" si="12"/>
        <v>0.52098104165021486</v>
      </c>
      <c r="AE23" s="48">
        <f t="shared" si="13"/>
        <v>-7.8829259145374309E-5</v>
      </c>
      <c r="AF23" s="48">
        <f t="shared" si="14"/>
        <v>-1.5288732250529069E-4</v>
      </c>
    </row>
    <row r="24" spans="1:32">
      <c r="A24" s="11">
        <v>35034</v>
      </c>
      <c r="B24" s="1">
        <f>VLOOKUP(A24,PPP_calc!$A$2:$I$177,2,0)</f>
        <v>1</v>
      </c>
      <c r="C24" s="1">
        <f>VLOOKUP(A24,PPP_calc!$A$2:$I$177,8,0)</f>
        <v>0.9259209023708741</v>
      </c>
      <c r="D24" s="1">
        <f>VLOOKUP(A24,PPP_calc!$A$2:$I$177,9,0)</f>
        <v>0.83985825203057651</v>
      </c>
      <c r="E24" s="1">
        <f>VLOOKUP(A24,PPP_calc!$A$2:$J$177,10,0)</f>
        <v>0.87956856610491307</v>
      </c>
      <c r="F24" s="1">
        <v>0.92760908260389296</v>
      </c>
      <c r="G24" s="1">
        <v>0.84151533141733303</v>
      </c>
      <c r="H24" s="54">
        <v>0.83750315588949598</v>
      </c>
      <c r="I24" s="1">
        <f t="shared" si="0"/>
        <v>0.92760908260389296</v>
      </c>
      <c r="J24" s="1">
        <f t="shared" si="1"/>
        <v>0.84151533141733303</v>
      </c>
      <c r="K24" s="1">
        <f t="shared" si="16"/>
        <v>0.83750315588949598</v>
      </c>
      <c r="L24" s="48">
        <f t="shared" si="2"/>
        <v>-1.6881802330188656E-3</v>
      </c>
      <c r="M24" s="48">
        <f t="shared" si="15"/>
        <v>-1.6570793867565214E-3</v>
      </c>
      <c r="N24" s="48">
        <f>E24-$K24</f>
        <v>4.2065410215417098E-2</v>
      </c>
      <c r="P24" s="1">
        <v>36.647942274789102</v>
      </c>
      <c r="Q24" s="1">
        <v>69.882820352310802</v>
      </c>
      <c r="R24" s="1">
        <f t="shared" si="3"/>
        <v>0.52441990878488165</v>
      </c>
      <c r="S24" s="1">
        <f t="shared" si="4"/>
        <v>0.9276090826038923</v>
      </c>
      <c r="T24" s="1">
        <f t="shared" si="5"/>
        <v>0.84151533141733559</v>
      </c>
      <c r="U24" s="48">
        <f t="shared" si="6"/>
        <v>0</v>
      </c>
      <c r="V24" s="48">
        <f t="shared" si="7"/>
        <v>2.55351295663786E-15</v>
      </c>
      <c r="X24" s="1">
        <v>7519306426937.4297</v>
      </c>
      <c r="Y24" s="1">
        <v>152.38300000000001</v>
      </c>
      <c r="Z24" s="1">
        <f t="shared" si="8"/>
        <v>36.639916734073545</v>
      </c>
      <c r="AA24" s="1">
        <f t="shared" si="9"/>
        <v>69.876098240980212</v>
      </c>
      <c r="AB24" s="1">
        <f t="shared" si="10"/>
        <v>0.52435550433446132</v>
      </c>
      <c r="AC24" s="1">
        <f t="shared" si="11"/>
        <v>0.9274847319819689</v>
      </c>
      <c r="AD24" s="1">
        <f t="shared" si="12"/>
        <v>0.8412711201159172</v>
      </c>
      <c r="AE24" s="48">
        <f t="shared" si="13"/>
        <v>-1.2435062192339696E-4</v>
      </c>
      <c r="AF24" s="48">
        <f t="shared" si="14"/>
        <v>-2.4421130141838443E-4</v>
      </c>
    </row>
    <row r="25" spans="1:32">
      <c r="A25" s="11">
        <v>35400</v>
      </c>
      <c r="B25" s="1">
        <f>VLOOKUP(A25,PPP_calc!$A$2:$I$177,2,0)</f>
        <v>1</v>
      </c>
      <c r="C25" s="1">
        <f>VLOOKUP(A25,PPP_calc!$A$2:$I$177,8,0)</f>
        <v>1.0428984747486312</v>
      </c>
      <c r="D25" s="1">
        <f>VLOOKUP(A25,PPP_calc!$A$2:$I$177,9,0)</f>
        <v>0.94596297351639913</v>
      </c>
      <c r="E25" s="1">
        <f>VLOOKUP(A25,PPP_calc!$A$2:$J$177,10,0)</f>
        <v>0.99069014823928558</v>
      </c>
      <c r="F25" s="1">
        <v>1.0431982209563</v>
      </c>
      <c r="G25" s="1">
        <v>0.94637634872844201</v>
      </c>
      <c r="H25" s="54">
        <v>0.941866084363567</v>
      </c>
      <c r="I25" s="1">
        <f t="shared" si="0"/>
        <v>1.0431982209563</v>
      </c>
      <c r="J25" s="1">
        <f t="shared" si="1"/>
        <v>0.94637634872844201</v>
      </c>
      <c r="K25" s="1">
        <f t="shared" si="16"/>
        <v>0.941866084363567</v>
      </c>
      <c r="L25" s="48">
        <f t="shared" si="2"/>
        <v>-2.9974620766881621E-4</v>
      </c>
      <c r="M25" s="48">
        <f t="shared" si="15"/>
        <v>-4.1337521204287686E-4</v>
      </c>
      <c r="N25" s="48">
        <f t="shared" ref="N25:N51" si="17">E25-$K25</f>
        <v>4.8824063875718582E-2</v>
      </c>
      <c r="P25" s="1">
        <v>42.422718359503399</v>
      </c>
      <c r="Q25" s="1">
        <v>71.931228517510405</v>
      </c>
      <c r="R25" s="1">
        <f t="shared" si="3"/>
        <v>0.58976774391078735</v>
      </c>
      <c r="S25" s="1">
        <f t="shared" si="4"/>
        <v>1.0431982209562982</v>
      </c>
      <c r="T25" s="1">
        <f t="shared" si="5"/>
        <v>0.94637634872844512</v>
      </c>
      <c r="U25" s="48">
        <f t="shared" si="6"/>
        <v>-1.7763568394002505E-15</v>
      </c>
      <c r="V25" s="48">
        <f t="shared" si="7"/>
        <v>3.1086244689504383E-15</v>
      </c>
      <c r="X25" s="1">
        <v>8704156332078.9697</v>
      </c>
      <c r="Y25" s="1">
        <v>156.858</v>
      </c>
      <c r="Z25" s="1">
        <f t="shared" si="8"/>
        <v>42.413428199338135</v>
      </c>
      <c r="AA25" s="1">
        <f t="shared" si="9"/>
        <v>71.928135145545596</v>
      </c>
      <c r="AB25" s="1">
        <f t="shared" si="10"/>
        <v>0.58966394879437856</v>
      </c>
      <c r="AC25" s="1">
        <f t="shared" si="11"/>
        <v>1.0430028959096032</v>
      </c>
      <c r="AD25" s="1">
        <f t="shared" si="12"/>
        <v>0.94605138421089985</v>
      </c>
      <c r="AE25" s="48">
        <f t="shared" si="13"/>
        <v>-1.9532504669506068E-4</v>
      </c>
      <c r="AF25" s="48">
        <f t="shared" si="14"/>
        <v>-3.2496451754526756E-4</v>
      </c>
    </row>
    <row r="26" spans="1:32">
      <c r="A26" s="11">
        <v>35765</v>
      </c>
      <c r="B26" s="1">
        <f>VLOOKUP(A26,PPP_calc!$A$2:$I$177,2,0)</f>
        <v>1</v>
      </c>
      <c r="C26" s="1">
        <f>VLOOKUP(A26,PPP_calc!$A$2:$I$177,8,0)</f>
        <v>1.0899349400710041</v>
      </c>
      <c r="D26" s="1">
        <f>VLOOKUP(A26,PPP_calc!$A$2:$I$177,9,0)</f>
        <v>0.98862748562125902</v>
      </c>
      <c r="E26" s="1">
        <f>VLOOKUP(A26,PPP_calc!$A$2:$J$177,10,0)</f>
        <v>1.0353719307244935</v>
      </c>
      <c r="F26" s="1">
        <v>1.08996304763602</v>
      </c>
      <c r="G26" s="1">
        <v>0.98880081325782798</v>
      </c>
      <c r="H26" s="54">
        <v>0.98410120546285795</v>
      </c>
      <c r="I26" s="1">
        <f t="shared" si="0"/>
        <v>1.08996304763602</v>
      </c>
      <c r="J26" s="1">
        <f t="shared" si="1"/>
        <v>0.98880081325782798</v>
      </c>
      <c r="K26" s="1">
        <f t="shared" si="16"/>
        <v>0.98410120546285795</v>
      </c>
      <c r="L26" s="48">
        <f t="shared" si="2"/>
        <v>-2.8107565015922376E-5</v>
      </c>
      <c r="M26" s="48">
        <f t="shared" si="15"/>
        <v>-1.733276365689651E-4</v>
      </c>
      <c r="N26" s="48">
        <f t="shared" si="17"/>
        <v>5.1270725261635564E-2</v>
      </c>
      <c r="P26" s="1">
        <v>45.360626062537399</v>
      </c>
      <c r="Q26" s="1">
        <v>73.612757608346001</v>
      </c>
      <c r="R26" s="1">
        <f t="shared" si="3"/>
        <v>0.61620604276064428</v>
      </c>
      <c r="S26" s="1">
        <f t="shared" si="4"/>
        <v>1.0899630476360254</v>
      </c>
      <c r="T26" s="1">
        <f t="shared" si="5"/>
        <v>0.98880081325783076</v>
      </c>
      <c r="U26" s="48">
        <f t="shared" si="6"/>
        <v>5.3290705182007514E-15</v>
      </c>
      <c r="V26" s="48">
        <f t="shared" si="7"/>
        <v>2.7755575615628914E-15</v>
      </c>
      <c r="X26" s="1">
        <v>9306985212080.2305</v>
      </c>
      <c r="Y26" s="1">
        <v>160.52500000000001</v>
      </c>
      <c r="Z26" s="1">
        <f t="shared" si="8"/>
        <v>45.350879968694628</v>
      </c>
      <c r="AA26" s="1">
        <f t="shared" si="9"/>
        <v>73.609659017957043</v>
      </c>
      <c r="AB26" s="1">
        <f t="shared" si="10"/>
        <v>0.61609957950805483</v>
      </c>
      <c r="AC26" s="1">
        <f t="shared" si="11"/>
        <v>1.0897624772710475</v>
      </c>
      <c r="AD26" s="1">
        <f t="shared" si="12"/>
        <v>0.98846446556053247</v>
      </c>
      <c r="AE26" s="48">
        <f t="shared" si="13"/>
        <v>-2.0057036497789227E-4</v>
      </c>
      <c r="AF26" s="48">
        <f t="shared" si="14"/>
        <v>-3.3634769729828928E-4</v>
      </c>
    </row>
    <row r="27" spans="1:32">
      <c r="A27" s="11">
        <v>36130</v>
      </c>
      <c r="B27" s="1">
        <f>VLOOKUP(A27,PPP_calc!$A$2:$I$177,2,0)</f>
        <v>1</v>
      </c>
      <c r="C27" s="1">
        <f>VLOOKUP(A27,PPP_calc!$A$2:$I$177,8,0)</f>
        <v>1.1076369951825804</v>
      </c>
      <c r="D27" s="1">
        <f>VLOOKUP(A27,PPP_calc!$A$2:$I$177,9,0)</f>
        <v>1.0046841671642388</v>
      </c>
      <c r="E27" s="1">
        <f>VLOOKUP(A27,PPP_calc!$A$2:$J$177,10,0)</f>
        <v>1.052187806888139</v>
      </c>
      <c r="F27" s="1">
        <v>1.10763296233013</v>
      </c>
      <c r="G27" s="1">
        <v>1.00483073836183</v>
      </c>
      <c r="H27" s="54">
        <v>1.0000208747538899</v>
      </c>
      <c r="I27" s="1">
        <f t="shared" si="0"/>
        <v>1.10763296233013</v>
      </c>
      <c r="J27" s="1">
        <f t="shared" si="1"/>
        <v>1.00483073836183</v>
      </c>
      <c r="K27" s="1">
        <f t="shared" si="16"/>
        <v>1.0000208747538899</v>
      </c>
      <c r="L27" s="48">
        <f t="shared" si="2"/>
        <v>4.0328524504307239E-6</v>
      </c>
      <c r="M27" s="48">
        <f t="shared" si="15"/>
        <v>-1.465711975912054E-4</v>
      </c>
      <c r="N27" s="48">
        <f t="shared" si="17"/>
        <v>5.2166932134249056E-2</v>
      </c>
      <c r="P27" s="1">
        <v>46.811527369587502</v>
      </c>
      <c r="Q27" s="1">
        <v>74.755433058708903</v>
      </c>
      <c r="R27" s="1">
        <f t="shared" si="3"/>
        <v>0.62619565500776697</v>
      </c>
      <c r="S27" s="1">
        <f t="shared" si="4"/>
        <v>1.107632962330136</v>
      </c>
      <c r="T27" s="1">
        <f t="shared" si="5"/>
        <v>1.0048307383618307</v>
      </c>
      <c r="U27" s="48">
        <f t="shared" si="6"/>
        <v>5.9952043329758453E-15</v>
      </c>
      <c r="V27" s="48">
        <f t="shared" si="7"/>
        <v>0</v>
      </c>
      <c r="X27" s="1">
        <v>9604457667224.6992</v>
      </c>
      <c r="Y27" s="1">
        <v>163.00800000000001</v>
      </c>
      <c r="Z27" s="1">
        <f t="shared" si="8"/>
        <v>46.800397433247937</v>
      </c>
      <c r="AA27" s="1">
        <f t="shared" si="9"/>
        <v>74.748252902657796</v>
      </c>
      <c r="AB27" s="1">
        <f t="shared" si="10"/>
        <v>0.62610690706302607</v>
      </c>
      <c r="AC27" s="1">
        <f t="shared" si="11"/>
        <v>1.1074635282535463</v>
      </c>
      <c r="AD27" s="1">
        <f t="shared" si="12"/>
        <v>1.0045201293076371</v>
      </c>
      <c r="AE27" s="48">
        <f t="shared" si="13"/>
        <v>-1.6943407658964738E-4</v>
      </c>
      <c r="AF27" s="48">
        <f t="shared" si="14"/>
        <v>-3.1060905419355578E-4</v>
      </c>
    </row>
    <row r="28" spans="1:32">
      <c r="A28" s="11">
        <v>36495</v>
      </c>
      <c r="B28" s="1">
        <f>VLOOKUP(A28,PPP_calc!$A$2:$I$177,2,0)</f>
        <v>1</v>
      </c>
      <c r="C28" s="1">
        <f>VLOOKUP(A28,PPP_calc!$A$2:$I$177,8,0)</f>
        <v>1.1363130883427341</v>
      </c>
      <c r="D28" s="1">
        <f>VLOOKUP(A28,PPP_calc!$A$2:$I$177,9,0)</f>
        <v>1.0306948700384091</v>
      </c>
      <c r="E28" s="1">
        <f>VLOOKUP(A28,PPP_calc!$A$2:$J$177,10,0)</f>
        <v>1.0794283520338239</v>
      </c>
      <c r="F28" s="1">
        <v>1.1365728741179799</v>
      </c>
      <c r="G28" s="1">
        <v>1.0310846635508499</v>
      </c>
      <c r="H28" s="54">
        <v>1.02615383885615</v>
      </c>
      <c r="I28" s="1">
        <f t="shared" si="0"/>
        <v>1.1365728741179799</v>
      </c>
      <c r="J28" s="1">
        <f t="shared" si="1"/>
        <v>1.0310846635508499</v>
      </c>
      <c r="K28" s="1">
        <f t="shared" si="16"/>
        <v>1.02615383885615</v>
      </c>
      <c r="L28" s="48">
        <f t="shared" si="2"/>
        <v>-2.5978577524576885E-4</v>
      </c>
      <c r="M28" s="48">
        <f t="shared" si="15"/>
        <v>-3.8979351244083915E-4</v>
      </c>
      <c r="N28" s="48">
        <f t="shared" si="17"/>
        <v>5.3274513177673954E-2</v>
      </c>
      <c r="P28" s="1">
        <v>49.085615566216298</v>
      </c>
      <c r="Q28" s="1">
        <v>76.391102265249003</v>
      </c>
      <c r="R28" s="1">
        <f t="shared" si="3"/>
        <v>0.6425567128980384</v>
      </c>
      <c r="S28" s="1">
        <f t="shared" si="4"/>
        <v>1.1365728741179801</v>
      </c>
      <c r="T28" s="1">
        <f t="shared" si="5"/>
        <v>1.031084663550849</v>
      </c>
      <c r="U28" s="48">
        <f t="shared" si="6"/>
        <v>0</v>
      </c>
      <c r="V28" s="48">
        <f t="shared" si="7"/>
        <v>0</v>
      </c>
      <c r="X28" s="1">
        <v>10071090512712.1</v>
      </c>
      <c r="Y28" s="1">
        <v>166.583</v>
      </c>
      <c r="Z28" s="1">
        <f t="shared" si="8"/>
        <v>49.074196056853957</v>
      </c>
      <c r="AA28" s="1">
        <f t="shared" si="9"/>
        <v>76.387589647645768</v>
      </c>
      <c r="AB28" s="1">
        <f t="shared" si="10"/>
        <v>0.64243676601420818</v>
      </c>
      <c r="AC28" s="1">
        <f t="shared" si="11"/>
        <v>1.1363479296328438</v>
      </c>
      <c r="AD28" s="1">
        <f t="shared" si="12"/>
        <v>1.0307196039343653</v>
      </c>
      <c r="AE28" s="48">
        <f t="shared" si="13"/>
        <v>-2.249444851363247E-4</v>
      </c>
      <c r="AF28" s="48">
        <f t="shared" si="14"/>
        <v>-3.6505961648369833E-4</v>
      </c>
    </row>
    <row r="29" spans="1:32">
      <c r="A29" s="11">
        <v>36861</v>
      </c>
      <c r="B29" s="1">
        <f>VLOOKUP(A29,PPP_calc!$A$2:$I$177,2,0)</f>
        <v>1</v>
      </c>
      <c r="C29" s="1">
        <f>VLOOKUP(A29,PPP_calc!$A$2:$I$177,8,0)</f>
        <v>1.1767398225349017</v>
      </c>
      <c r="D29" s="1">
        <f>VLOOKUP(A29,PPP_calc!$A$2:$I$177,9,0)</f>
        <v>1.0673640134036799</v>
      </c>
      <c r="E29" s="1">
        <f>VLOOKUP(A29,PPP_calc!$A$2:$J$177,10,0)</f>
        <v>1.1178312917824145</v>
      </c>
      <c r="F29" s="1">
        <v>1.1768988566210801</v>
      </c>
      <c r="G29" s="1">
        <v>1.0674221834853701</v>
      </c>
      <c r="H29" s="54">
        <v>1.06255654480532</v>
      </c>
      <c r="I29" s="1">
        <f t="shared" si="0"/>
        <v>1.1768988566210801</v>
      </c>
      <c r="J29" s="1">
        <f t="shared" si="1"/>
        <v>1.0674221834853701</v>
      </c>
      <c r="K29" s="1">
        <f t="shared" si="16"/>
        <v>1.06255654480532</v>
      </c>
      <c r="L29" s="48">
        <f t="shared" si="2"/>
        <v>-1.5903408617834458E-4</v>
      </c>
      <c r="M29" s="48">
        <f t="shared" si="15"/>
        <v>-5.8170081690178677E-5</v>
      </c>
      <c r="N29" s="48">
        <f t="shared" si="17"/>
        <v>5.5274746977094447E-2</v>
      </c>
      <c r="O29"/>
      <c r="P29" s="1">
        <v>52.543551129128801</v>
      </c>
      <c r="Q29" s="1">
        <v>78.970720756871501</v>
      </c>
      <c r="R29" s="1">
        <f t="shared" si="3"/>
        <v>0.66535483816711671</v>
      </c>
      <c r="S29" s="1">
        <f t="shared" si="4"/>
        <v>1.1768988566210838</v>
      </c>
      <c r="T29" s="1">
        <f t="shared" si="5"/>
        <v>1.0676678893592575</v>
      </c>
      <c r="U29" s="48">
        <f t="shared" si="6"/>
        <v>3.7747582837255322E-15</v>
      </c>
      <c r="V29" s="48">
        <f t="shared" si="7"/>
        <v>2.4570587388739185E-4</v>
      </c>
      <c r="W29"/>
      <c r="X29" s="25">
        <v>10780490489263.199</v>
      </c>
      <c r="Y29" s="1">
        <v>172.19200000000001</v>
      </c>
      <c r="Z29" s="1">
        <f t="shared" si="8"/>
        <v>52.530945203140909</v>
      </c>
      <c r="AA29" s="1">
        <f t="shared" si="9"/>
        <v>78.959628753278679</v>
      </c>
      <c r="AB29" s="1">
        <f t="shared" si="10"/>
        <v>0.66528865488060751</v>
      </c>
      <c r="AC29" s="1">
        <f t="shared" si="11"/>
        <v>1.176768556183595</v>
      </c>
      <c r="AD29" s="1">
        <f t="shared" si="12"/>
        <v>1.067382963018964</v>
      </c>
      <c r="AE29" s="48">
        <f t="shared" si="13"/>
        <v>-1.3030043748885056E-4</v>
      </c>
      <c r="AF29" s="48">
        <f t="shared" si="14"/>
        <v>-2.8492634029353425E-4</v>
      </c>
    </row>
    <row r="30" spans="1:32">
      <c r="A30" s="11">
        <v>37226</v>
      </c>
      <c r="B30" s="1">
        <f>VLOOKUP(A30,PPP_calc!$A$2:$I$177,2,0)</f>
        <v>1</v>
      </c>
      <c r="C30" s="1">
        <f>VLOOKUP(A30,PPP_calc!$A$2:$I$177,8,0)</f>
        <v>1.2225552431391602</v>
      </c>
      <c r="D30" s="1">
        <f>VLOOKUP(A30,PPP_calc!$A$2:$I$177,9,0)</f>
        <v>1.1089209746583746</v>
      </c>
      <c r="E30" s="1">
        <f>VLOOKUP(A30,PPP_calc!$A$2:$J$177,10,0)</f>
        <v>1.1613531560185457</v>
      </c>
      <c r="F30" s="1">
        <v>1.222814381726</v>
      </c>
      <c r="G30" s="1">
        <v>1.10909283185186</v>
      </c>
      <c r="H30" s="54">
        <v>1.10403724553754</v>
      </c>
      <c r="I30" s="1">
        <f t="shared" si="0"/>
        <v>1.222814381726</v>
      </c>
      <c r="J30" s="1">
        <f t="shared" si="1"/>
        <v>1.10909283185186</v>
      </c>
      <c r="K30" s="1">
        <f t="shared" si="16"/>
        <v>1.10403724553754</v>
      </c>
      <c r="L30" s="48">
        <f t="shared" si="2"/>
        <v>-2.5913858683979107E-4</v>
      </c>
      <c r="M30" s="48">
        <f t="shared" si="15"/>
        <v>-1.7185719348544737E-4</v>
      </c>
      <c r="N30" s="48">
        <f t="shared" si="17"/>
        <v>5.7315910481005705E-2</v>
      </c>
      <c r="O30"/>
      <c r="P30" s="1">
        <v>56.136390229129503</v>
      </c>
      <c r="Q30" s="1">
        <v>81.2025684592533</v>
      </c>
      <c r="R30" s="1">
        <f t="shared" si="3"/>
        <v>0.69131298792966411</v>
      </c>
      <c r="S30" s="1">
        <f t="shared" si="4"/>
        <v>1.2228143817260018</v>
      </c>
      <c r="T30" s="1">
        <f t="shared" si="5"/>
        <v>1.1093218781466501</v>
      </c>
      <c r="U30" s="48">
        <f t="shared" si="6"/>
        <v>1.7763568394002505E-15</v>
      </c>
      <c r="V30" s="48">
        <f t="shared" si="7"/>
        <v>2.2904629479003624E-4</v>
      </c>
      <c r="W30"/>
      <c r="X30" s="25">
        <v>11517926859177.801</v>
      </c>
      <c r="Y30" s="1">
        <v>177.042</v>
      </c>
      <c r="Z30" s="1">
        <f t="shared" si="8"/>
        <v>56.124309491840791</v>
      </c>
      <c r="AA30" s="1">
        <f t="shared" si="9"/>
        <v>81.18362405766797</v>
      </c>
      <c r="AB30" s="1">
        <f t="shared" si="10"/>
        <v>0.69132549997981674</v>
      </c>
      <c r="AC30" s="1">
        <f t="shared" si="11"/>
        <v>1.2228227619635974</v>
      </c>
      <c r="AD30" s="1">
        <f t="shared" si="12"/>
        <v>1.1091562364180827</v>
      </c>
      <c r="AE30" s="48">
        <f t="shared" si="13"/>
        <v>8.3802375956398834E-6</v>
      </c>
      <c r="AF30" s="48">
        <f t="shared" si="14"/>
        <v>-1.6564172856736725E-4</v>
      </c>
    </row>
    <row r="31" spans="1:32">
      <c r="A31" s="11">
        <v>37591</v>
      </c>
      <c r="B31" s="1">
        <f>VLOOKUP(A31,PPP_calc!$A$2:$I$177,2,0)</f>
        <v>1</v>
      </c>
      <c r="C31" s="1">
        <f>VLOOKUP(A31,PPP_calc!$A$2:$I$177,8,0)</f>
        <v>1.3047560079776492</v>
      </c>
      <c r="D31" s="1">
        <f>VLOOKUP(A31,PPP_calc!$A$2:$I$177,9,0)</f>
        <v>1.1834813291077197</v>
      </c>
      <c r="E31" s="1">
        <f>VLOOKUP(A31,PPP_calc!$A$2:$J$177,10,0)</f>
        <v>1.2394388852385965</v>
      </c>
      <c r="F31" s="1">
        <v>1.30544020123274</v>
      </c>
      <c r="G31" s="1">
        <v>1.1840338479409001</v>
      </c>
      <c r="H31" s="54">
        <v>1.17863665742139</v>
      </c>
      <c r="I31" s="1">
        <f t="shared" si="0"/>
        <v>1.30544020123274</v>
      </c>
      <c r="J31" s="1">
        <f t="shared" si="1"/>
        <v>1.1840338479409001</v>
      </c>
      <c r="K31" s="1">
        <f t="shared" si="16"/>
        <v>1.17863665742139</v>
      </c>
      <c r="L31" s="48">
        <f t="shared" si="2"/>
        <v>-6.8419325509072593E-4</v>
      </c>
      <c r="M31" s="48">
        <f t="shared" si="15"/>
        <v>-5.5251883318030437E-4</v>
      </c>
      <c r="N31" s="48">
        <f t="shared" si="17"/>
        <v>6.0802227817206456E-2</v>
      </c>
      <c r="O31"/>
      <c r="P31" s="1">
        <v>60.8800390944944</v>
      </c>
      <c r="Q31" s="1">
        <v>82.490466876552105</v>
      </c>
      <c r="R31" s="1">
        <f t="shared" si="3"/>
        <v>0.73802514884055692</v>
      </c>
      <c r="S31" s="1">
        <f t="shared" si="4"/>
        <v>1.3054402012327382</v>
      </c>
      <c r="T31" s="1">
        <f t="shared" si="5"/>
        <v>1.184278985822504</v>
      </c>
      <c r="U31" s="48">
        <f t="shared" si="6"/>
        <v>-1.7763568394002505E-15</v>
      </c>
      <c r="V31" s="48">
        <f t="shared" si="7"/>
        <v>2.4513788160396288E-4</v>
      </c>
      <c r="W31"/>
      <c r="X31" s="25">
        <v>12491189222130.301</v>
      </c>
      <c r="Y31" s="1">
        <v>179.86699999999999</v>
      </c>
      <c r="Z31" s="1">
        <f t="shared" si="8"/>
        <v>60.866801673198992</v>
      </c>
      <c r="AA31" s="1">
        <f t="shared" si="9"/>
        <v>82.479044003008127</v>
      </c>
      <c r="AB31" s="1">
        <f t="shared" si="10"/>
        <v>0.73796686672288658</v>
      </c>
      <c r="AC31" s="1">
        <f t="shared" si="11"/>
        <v>1.305322430938896</v>
      </c>
      <c r="AD31" s="1">
        <f t="shared" si="12"/>
        <v>1.1839872137213201</v>
      </c>
      <c r="AE31" s="48">
        <f t="shared" si="13"/>
        <v>-1.1777029384218984E-4</v>
      </c>
      <c r="AF31" s="48">
        <f t="shared" si="14"/>
        <v>-2.9177210118391805E-4</v>
      </c>
    </row>
    <row r="32" spans="1:32">
      <c r="A32" s="11">
        <v>37956</v>
      </c>
      <c r="B32" s="1">
        <f>VLOOKUP(A32,PPP_calc!$A$2:$I$177,2,0)</f>
        <v>1</v>
      </c>
      <c r="C32" s="1">
        <f>VLOOKUP(A32,PPP_calc!$A$2:$I$177,8,0)</f>
        <v>1.4640951241783582</v>
      </c>
      <c r="D32" s="1">
        <f>VLOOKUP(A32,PPP_calc!$A$2:$I$177,9,0)</f>
        <v>1.3280101665815951</v>
      </c>
      <c r="E32" s="1">
        <f>VLOOKUP(A32,PPP_calc!$A$2:$J$177,10,0)</f>
        <v>1.3908013586444998</v>
      </c>
      <c r="F32" s="1">
        <v>1.4642990022679701</v>
      </c>
      <c r="G32" s="1">
        <v>1.3281140283581001</v>
      </c>
      <c r="H32" s="54">
        <v>1.3220600760533201</v>
      </c>
      <c r="I32" s="1">
        <f t="shared" si="0"/>
        <v>1.4642990022679701</v>
      </c>
      <c r="J32" s="1">
        <f t="shared" si="1"/>
        <v>1.3281140283581001</v>
      </c>
      <c r="K32" s="1">
        <f t="shared" si="16"/>
        <v>1.3220600760533201</v>
      </c>
      <c r="L32" s="48">
        <f t="shared" si="2"/>
        <v>-2.0387808961186416E-4</v>
      </c>
      <c r="M32" s="48">
        <f t="shared" si="15"/>
        <v>-1.0386177650500983E-4</v>
      </c>
      <c r="N32" s="48">
        <f t="shared" si="17"/>
        <v>6.8741282591179731E-2</v>
      </c>
      <c r="O32"/>
      <c r="P32" s="1">
        <v>69.838735210511501</v>
      </c>
      <c r="Q32" s="1">
        <v>84.363078818618803</v>
      </c>
      <c r="R32" s="1">
        <f t="shared" si="3"/>
        <v>0.82783530649308401</v>
      </c>
      <c r="S32" s="1">
        <f t="shared" si="4"/>
        <v>1.4642990022679692</v>
      </c>
      <c r="T32" s="1">
        <f t="shared" si="5"/>
        <v>1.3283936986996827</v>
      </c>
      <c r="U32" s="48">
        <f t="shared" si="6"/>
        <v>0</v>
      </c>
      <c r="V32" s="48">
        <f t="shared" si="7"/>
        <v>2.7967034158260518E-4</v>
      </c>
      <c r="W32"/>
      <c r="X32" s="25">
        <v>14329200077485.9</v>
      </c>
      <c r="Y32" s="1">
        <v>184</v>
      </c>
      <c r="Z32" s="1">
        <f t="shared" si="8"/>
        <v>69.823021951081927</v>
      </c>
      <c r="AA32" s="1">
        <f t="shared" si="9"/>
        <v>84.374254846934093</v>
      </c>
      <c r="AB32" s="1">
        <f t="shared" si="10"/>
        <v>0.82753942038065997</v>
      </c>
      <c r="AC32" s="1">
        <f t="shared" si="11"/>
        <v>1.4637591694406997</v>
      </c>
      <c r="AD32" s="1">
        <f t="shared" si="12"/>
        <v>1.3276965901356335</v>
      </c>
      <c r="AE32" s="48">
        <f t="shared" si="13"/>
        <v>-5.3983282726943749E-4</v>
      </c>
      <c r="AF32" s="48">
        <f t="shared" si="14"/>
        <v>-6.9710856404925359E-4</v>
      </c>
    </row>
    <row r="33" spans="1:32">
      <c r="A33" s="11">
        <v>38322</v>
      </c>
      <c r="B33" s="1">
        <f>VLOOKUP(A33,PPP_calc!$A$2:$I$177,2,0)</f>
        <v>1</v>
      </c>
      <c r="C33" s="1">
        <f>VLOOKUP(A33,PPP_calc!$A$2:$I$177,8,0)</f>
        <v>1.5199790512073676</v>
      </c>
      <c r="D33" s="1">
        <f>VLOOKUP(A33,PPP_calc!$A$2:$I$177,9,0)</f>
        <v>1.3786997850479346</v>
      </c>
      <c r="E33" s="1">
        <f>VLOOKUP(A33,PPP_calc!$A$2:$J$177,10,0)</f>
        <v>1.4438876918716215</v>
      </c>
      <c r="F33" s="1">
        <v>1.52022977228172</v>
      </c>
      <c r="G33" s="1">
        <v>1.37881794908232</v>
      </c>
      <c r="H33" s="54">
        <v>1.37253287270899</v>
      </c>
      <c r="I33" s="1">
        <f t="shared" si="0"/>
        <v>1.52022977228172</v>
      </c>
      <c r="J33" s="1">
        <f t="shared" si="1"/>
        <v>1.37881794908232</v>
      </c>
      <c r="K33" s="1">
        <f t="shared" si="16"/>
        <v>1.37253287270899</v>
      </c>
      <c r="L33" s="48">
        <f t="shared" si="2"/>
        <v>-2.5072107435231139E-4</v>
      </c>
      <c r="M33" s="48">
        <f t="shared" si="15"/>
        <v>-1.1816403438547063E-4</v>
      </c>
      <c r="N33" s="48">
        <f t="shared" si="17"/>
        <v>7.1354819162631422E-2</v>
      </c>
      <c r="O33"/>
      <c r="P33" s="1">
        <v>74.447480538788199</v>
      </c>
      <c r="Q33" s="1">
        <v>86.621678120172803</v>
      </c>
      <c r="R33" s="1">
        <f t="shared" si="3"/>
        <v>0.85945553300762678</v>
      </c>
      <c r="S33" s="1">
        <f t="shared" si="4"/>
        <v>1.5202297722817255</v>
      </c>
      <c r="T33" s="1">
        <f t="shared" si="5"/>
        <v>1.3791333921192774</v>
      </c>
      <c r="U33" s="48">
        <f t="shared" si="6"/>
        <v>5.5511151231257827E-15</v>
      </c>
      <c r="V33" s="48">
        <f t="shared" si="7"/>
        <v>3.1544303695740794E-4</v>
      </c>
      <c r="W33"/>
      <c r="X33" s="25">
        <v>15274640629719.9</v>
      </c>
      <c r="Y33" s="1">
        <v>188.90799999999999</v>
      </c>
      <c r="Z33" s="1">
        <f t="shared" si="8"/>
        <v>74.42994460378452</v>
      </c>
      <c r="AA33" s="1">
        <f t="shared" si="9"/>
        <v>86.624846383829492</v>
      </c>
      <c r="AB33" s="1">
        <f t="shared" si="10"/>
        <v>0.85922166342425477</v>
      </c>
      <c r="AC33" s="1">
        <f t="shared" si="11"/>
        <v>1.5197990058779518</v>
      </c>
      <c r="AD33" s="1">
        <f t="shared" si="12"/>
        <v>1.3785272877687202</v>
      </c>
      <c r="AE33" s="48">
        <f t="shared" si="13"/>
        <v>-4.3076640377370801E-4</v>
      </c>
      <c r="AF33" s="48">
        <f t="shared" si="14"/>
        <v>-6.0610435055719059E-4</v>
      </c>
    </row>
    <row r="34" spans="1:32">
      <c r="A34" s="11">
        <v>38687</v>
      </c>
      <c r="B34" s="1">
        <f>VLOOKUP(A34,PPP_calc!$A$2:$I$177,2,0)</f>
        <v>1</v>
      </c>
      <c r="C34" s="1">
        <f>VLOOKUP(A34,PPP_calc!$A$2:$I$177,8,0)</f>
        <v>1.5713184093999999</v>
      </c>
      <c r="D34" s="1">
        <f>VLOOKUP(A34,PPP_calc!$A$2:$I$177,9,0)</f>
        <v>1.4252672440194625</v>
      </c>
      <c r="E34" s="1">
        <f>VLOOKUP(A34,PPP_calc!$A$2:$J$177,10,0)</f>
        <v>1.4926569609901976</v>
      </c>
      <c r="F34" s="43">
        <v>1.5713184093999999</v>
      </c>
      <c r="G34" s="1">
        <v>1.4251834931329701</v>
      </c>
      <c r="H34" s="54">
        <v>1.41868706834656</v>
      </c>
      <c r="I34" s="1">
        <f t="shared" si="0"/>
        <v>1.5713184093999999</v>
      </c>
      <c r="J34" s="1">
        <f t="shared" si="1"/>
        <v>1.4251834931329701</v>
      </c>
      <c r="K34" s="1">
        <f t="shared" si="16"/>
        <v>1.41868706834656</v>
      </c>
      <c r="L34" s="48">
        <f t="shared" si="2"/>
        <v>0</v>
      </c>
      <c r="M34" s="48">
        <f t="shared" si="15"/>
        <v>8.3750886492373056E-5</v>
      </c>
      <c r="N34" s="48">
        <f t="shared" si="17"/>
        <v>7.3969892643637625E-2</v>
      </c>
      <c r="O34"/>
      <c r="P34" s="1">
        <v>79.560049281087998</v>
      </c>
      <c r="Q34" s="1">
        <v>89.560532372110202</v>
      </c>
      <c r="R34" s="1">
        <f t="shared" si="3"/>
        <v>0.88833827997502579</v>
      </c>
      <c r="S34" s="1">
        <f t="shared" si="4"/>
        <v>1.5713184093999999</v>
      </c>
      <c r="T34" s="1">
        <f t="shared" si="5"/>
        <v>1.4254803632760948</v>
      </c>
      <c r="U34" s="48">
        <f t="shared" si="6"/>
        <v>0</v>
      </c>
      <c r="V34" s="48">
        <f t="shared" si="7"/>
        <v>2.9687014312473892E-4</v>
      </c>
      <c r="W34"/>
      <c r="X34" s="25">
        <v>16324036146421.699</v>
      </c>
      <c r="Y34" s="1">
        <v>195.267</v>
      </c>
      <c r="Z34" s="1">
        <f t="shared" si="8"/>
        <v>79.54341680054462</v>
      </c>
      <c r="AA34" s="1">
        <f t="shared" si="9"/>
        <v>89.540802289110218</v>
      </c>
      <c r="AB34" s="1">
        <f t="shared" si="10"/>
        <v>0.88834826991737303</v>
      </c>
      <c r="AC34" s="1">
        <f t="shared" si="11"/>
        <v>1.5713184093999999</v>
      </c>
      <c r="AD34" s="1">
        <f t="shared" si="12"/>
        <v>1.4252577457635154</v>
      </c>
      <c r="AE34" s="48">
        <f t="shared" si="13"/>
        <v>0</v>
      </c>
      <c r="AF34" s="48">
        <f t="shared" si="14"/>
        <v>-2.2261751257945939E-4</v>
      </c>
    </row>
    <row r="35" spans="1:32">
      <c r="A35" s="11">
        <v>39052</v>
      </c>
      <c r="B35" s="1">
        <f>VLOOKUP(A35,PPP_calc!$A$2:$I$177,2,0)</f>
        <v>1</v>
      </c>
      <c r="C35" s="1">
        <f>VLOOKUP(A35,PPP_calc!$A$2:$I$177,8,0)</f>
        <v>1.5859569934893125</v>
      </c>
      <c r="D35" s="1">
        <f>VLOOKUP(A35,PPP_calc!$A$2:$I$177,9,0)</f>
        <v>1.43854519855529</v>
      </c>
      <c r="E35" s="1">
        <f>VLOOKUP(A35,PPP_calc!$A$2:$J$177,10,0)</f>
        <v>1.5065627259257057</v>
      </c>
      <c r="F35" s="1">
        <v>1.58589719478397</v>
      </c>
      <c r="G35" s="1">
        <v>1.4384048782179</v>
      </c>
      <c r="H35" s="54">
        <v>1.43184818629102</v>
      </c>
      <c r="I35" s="1">
        <f t="shared" si="0"/>
        <v>1.58589719478397</v>
      </c>
      <c r="J35" s="1">
        <f t="shared" si="1"/>
        <v>1.4384048782179</v>
      </c>
      <c r="K35" s="1">
        <f t="shared" si="16"/>
        <v>1.43184818629102</v>
      </c>
      <c r="L35" s="48">
        <f t="shared" si="2"/>
        <v>5.9798705342561931E-5</v>
      </c>
      <c r="M35" s="48">
        <f t="shared" si="15"/>
        <v>1.403203373899764E-4</v>
      </c>
      <c r="N35" s="48">
        <f t="shared" si="17"/>
        <v>7.4714539634685773E-2</v>
      </c>
      <c r="O35"/>
      <c r="P35" s="1">
        <v>82.888587573732394</v>
      </c>
      <c r="Q35" s="1">
        <v>92.449705082727405</v>
      </c>
      <c r="R35" s="1">
        <f t="shared" si="3"/>
        <v>0.8965803352164361</v>
      </c>
      <c r="S35" s="1">
        <f t="shared" si="4"/>
        <v>1.5858971947839686</v>
      </c>
      <c r="T35" s="1">
        <f t="shared" si="5"/>
        <v>1.4387060546197097</v>
      </c>
      <c r="U35" s="48">
        <f t="shared" si="6"/>
        <v>0</v>
      </c>
      <c r="V35" s="48">
        <f t="shared" si="7"/>
        <v>3.0117640180971073E-4</v>
      </c>
      <c r="W35"/>
      <c r="X35" s="25">
        <v>17006987205724.1</v>
      </c>
      <c r="Y35" s="1">
        <v>201.55799999999999</v>
      </c>
      <c r="Z35" s="1">
        <f t="shared" si="8"/>
        <v>82.871286224331243</v>
      </c>
      <c r="AA35" s="1">
        <f t="shared" si="9"/>
        <v>92.42557640455621</v>
      </c>
      <c r="AB35" s="1">
        <f t="shared" si="10"/>
        <v>0.8966272048074132</v>
      </c>
      <c r="AC35" s="1">
        <f t="shared" si="11"/>
        <v>1.585962263892061</v>
      </c>
      <c r="AD35" s="1">
        <f t="shared" si="12"/>
        <v>1.4385403923091082</v>
      </c>
      <c r="AE35" s="48">
        <f t="shared" si="13"/>
        <v>6.5069108092341565E-5</v>
      </c>
      <c r="AF35" s="48">
        <f t="shared" si="14"/>
        <v>-1.6566231060144432E-4</v>
      </c>
    </row>
    <row r="36" spans="1:32">
      <c r="A36" s="11">
        <v>39417</v>
      </c>
      <c r="B36" s="1">
        <f>VLOOKUP(A36,PPP_calc!$A$2:$I$177,2,0)</f>
        <v>1</v>
      </c>
      <c r="C36" s="1">
        <f>VLOOKUP(A36,PPP_calc!$A$2:$I$177,8,0)</f>
        <v>1.5980926440995276</v>
      </c>
      <c r="D36" s="1">
        <f>VLOOKUP(A36,PPP_calc!$A$2:$I$177,9,0)</f>
        <v>1.4495528626901542</v>
      </c>
      <c r="E36" s="1">
        <f>VLOOKUP(A36,PPP_calc!$A$2:$J$177,10,0)</f>
        <v>1.5180908562213342</v>
      </c>
      <c r="F36" s="1">
        <v>1.5979912617765699</v>
      </c>
      <c r="G36" s="1">
        <v>1.44943353496058</v>
      </c>
      <c r="H36" s="54">
        <v>1.4428265710235599</v>
      </c>
      <c r="I36" s="1">
        <f t="shared" si="0"/>
        <v>1.5979912617765699</v>
      </c>
      <c r="J36" s="1">
        <f t="shared" si="1"/>
        <v>1.44943353496058</v>
      </c>
      <c r="K36" s="1">
        <f t="shared" si="16"/>
        <v>1.4428265710235599</v>
      </c>
      <c r="L36" s="48">
        <f t="shared" si="2"/>
        <v>1.0138232295764382E-4</v>
      </c>
      <c r="M36" s="48">
        <f t="shared" si="15"/>
        <v>1.1932772957412574E-4</v>
      </c>
      <c r="N36" s="48">
        <f t="shared" si="17"/>
        <v>7.5264285197774283E-2</v>
      </c>
      <c r="O36"/>
      <c r="P36" s="1">
        <v>85.903268657640993</v>
      </c>
      <c r="Q36" s="1">
        <v>95.086992378851505</v>
      </c>
      <c r="R36" s="1">
        <f t="shared" si="3"/>
        <v>0.90341766532460976</v>
      </c>
      <c r="S36" s="1">
        <f t="shared" si="4"/>
        <v>1.597991261776579</v>
      </c>
      <c r="T36" s="1">
        <f t="shared" si="5"/>
        <v>1.4496776405866141</v>
      </c>
      <c r="U36" s="48">
        <f t="shared" si="6"/>
        <v>9.1038288019262836E-15</v>
      </c>
      <c r="V36" s="48">
        <f t="shared" si="7"/>
        <v>2.4410562603405239E-4</v>
      </c>
      <c r="W36"/>
      <c r="X36" s="25">
        <v>17626272098499.199</v>
      </c>
      <c r="Y36" s="1">
        <v>207.34399999999999</v>
      </c>
      <c r="Z36" s="1">
        <f t="shared" si="8"/>
        <v>85.888924503396694</v>
      </c>
      <c r="AA36" s="1">
        <f t="shared" si="9"/>
        <v>95.07877987490599</v>
      </c>
      <c r="AB36" s="1">
        <f t="shared" si="10"/>
        <v>0.90334483274185595</v>
      </c>
      <c r="AC36" s="1">
        <f t="shared" si="11"/>
        <v>1.5978444645990779</v>
      </c>
      <c r="AD36" s="1">
        <f t="shared" si="12"/>
        <v>1.4493180924194631</v>
      </c>
      <c r="AE36" s="48">
        <f t="shared" si="13"/>
        <v>-1.4679717750110122E-4</v>
      </c>
      <c r="AF36" s="48">
        <f t="shared" si="14"/>
        <v>-3.5954816715100257E-4</v>
      </c>
    </row>
    <row r="37" spans="1:32">
      <c r="A37" s="11">
        <v>39783</v>
      </c>
      <c r="B37" s="1">
        <f>VLOOKUP(A37,PPP_calc!$A$2:$I$177,2,0)</f>
        <v>1</v>
      </c>
      <c r="C37" s="1">
        <f>VLOOKUP(A37,PPP_calc!$A$2:$I$177,8,0)</f>
        <v>1.62635703536513</v>
      </c>
      <c r="D37" s="1">
        <f>VLOOKUP(A37,PPP_calc!$A$2:$I$177,9,0)</f>
        <v>1.4751901306060791</v>
      </c>
      <c r="E37" s="1">
        <f>VLOOKUP(A37,PPP_calc!$A$2:$J$177,10,0)</f>
        <v>1.5449403095965168</v>
      </c>
      <c r="F37" s="1">
        <v>1.6260609697478801</v>
      </c>
      <c r="G37" s="1">
        <v>1.47511002592151</v>
      </c>
      <c r="H37" s="54">
        <v>1.46838602063992</v>
      </c>
      <c r="I37" s="1">
        <f t="shared" si="0"/>
        <v>1.6260609697478801</v>
      </c>
      <c r="J37" s="1">
        <f t="shared" si="1"/>
        <v>1.47511002592151</v>
      </c>
      <c r="K37" s="1">
        <f t="shared" si="16"/>
        <v>1.46838602063992</v>
      </c>
      <c r="L37" s="48">
        <f t="shared" si="2"/>
        <v>2.9606561724992986E-4</v>
      </c>
      <c r="M37" s="48">
        <f t="shared" si="15"/>
        <v>8.0104684569093365E-5</v>
      </c>
      <c r="N37" s="48">
        <f t="shared" si="17"/>
        <v>7.6554288956596883E-2</v>
      </c>
      <c r="O37"/>
      <c r="P37" s="1">
        <v>90.768055393044193</v>
      </c>
      <c r="Q37" s="1">
        <v>98.737477385344505</v>
      </c>
      <c r="R37" s="1">
        <f t="shared" si="3"/>
        <v>0.91928675713277641</v>
      </c>
      <c r="S37" s="1">
        <f t="shared" si="4"/>
        <v>1.6260609697478845</v>
      </c>
      <c r="T37" s="1">
        <f t="shared" si="5"/>
        <v>1.4751421277819683</v>
      </c>
      <c r="U37" s="48">
        <f t="shared" si="6"/>
        <v>4.4408920985006262E-15</v>
      </c>
      <c r="V37" s="48">
        <f t="shared" si="7"/>
        <v>3.2101860458322307E-5</v>
      </c>
      <c r="W37"/>
      <c r="X37" s="25">
        <v>18627144404695.398</v>
      </c>
      <c r="Y37" s="1">
        <v>215.25399999999999</v>
      </c>
      <c r="Z37" s="1">
        <f t="shared" si="8"/>
        <v>90.76595383007691</v>
      </c>
      <c r="AA37" s="1">
        <f t="shared" si="9"/>
        <v>98.70595572185843</v>
      </c>
      <c r="AB37" s="1">
        <f t="shared" si="10"/>
        <v>0.91955903943470751</v>
      </c>
      <c r="AC37" s="1">
        <f t="shared" si="11"/>
        <v>1.6265242992236943</v>
      </c>
      <c r="AD37" s="1">
        <f t="shared" si="12"/>
        <v>1.4753320156328742</v>
      </c>
      <c r="AE37" s="48">
        <f t="shared" si="13"/>
        <v>4.6332947580984829E-4</v>
      </c>
      <c r="AF37" s="48">
        <f t="shared" si="14"/>
        <v>1.8988785090590099E-4</v>
      </c>
    </row>
    <row r="38" spans="1:32">
      <c r="A38" s="11">
        <v>40148</v>
      </c>
      <c r="B38" s="1">
        <f>VLOOKUP(A38,PPP_calc!$A$2:$I$177,2,0)</f>
        <v>1</v>
      </c>
      <c r="C38" s="1">
        <f>VLOOKUP(A38,PPP_calc!$A$2:$I$177,8,0)</f>
        <v>1.7119368187903186</v>
      </c>
      <c r="D38" s="1">
        <f>VLOOKUP(A38,PPP_calc!$A$2:$I$177,9,0)</f>
        <v>1.5528154300594064</v>
      </c>
      <c r="E38" s="1">
        <f>VLOOKUP(A38,PPP_calc!$A$2:$J$177,10,0)</f>
        <v>1.6262359010472773</v>
      </c>
      <c r="F38" s="1">
        <v>1.7116024890266801</v>
      </c>
      <c r="G38" s="1">
        <v>1.5527346072302299</v>
      </c>
      <c r="H38" s="54">
        <v>1.5456567652276201</v>
      </c>
      <c r="I38" s="1">
        <f t="shared" si="0"/>
        <v>1.7116024890266801</v>
      </c>
      <c r="J38" s="1">
        <f t="shared" si="1"/>
        <v>1.5527346072302299</v>
      </c>
      <c r="K38" s="1">
        <f t="shared" si="16"/>
        <v>1.5456567652276201</v>
      </c>
      <c r="L38" s="48">
        <f t="shared" si="2"/>
        <v>3.3432976363845235E-4</v>
      </c>
      <c r="M38" s="48">
        <f t="shared" si="15"/>
        <v>8.0822829176430133E-5</v>
      </c>
      <c r="N38" s="48">
        <f t="shared" si="17"/>
        <v>8.0579135819657255E-2</v>
      </c>
      <c r="O38"/>
      <c r="P38" s="1">
        <v>95.203353316493306</v>
      </c>
      <c r="Q38" s="1">
        <v>98.386419971062395</v>
      </c>
      <c r="R38" s="1">
        <f t="shared" si="3"/>
        <v>0.96764729669495753</v>
      </c>
      <c r="S38" s="1">
        <f t="shared" si="4"/>
        <v>1.7116024890266763</v>
      </c>
      <c r="T38" s="1">
        <f t="shared" si="5"/>
        <v>1.5527443217404049</v>
      </c>
      <c r="U38" s="48">
        <f t="shared" si="6"/>
        <v>-3.7747582837255322E-15</v>
      </c>
      <c r="V38" s="48">
        <f t="shared" si="7"/>
        <v>9.7145101749518403E-6</v>
      </c>
      <c r="W38"/>
      <c r="X38" s="25">
        <v>19537658456154.199</v>
      </c>
      <c r="Y38" s="1">
        <v>214.565</v>
      </c>
      <c r="Z38" s="1">
        <f t="shared" si="8"/>
        <v>95.202687371237076</v>
      </c>
      <c r="AA38" s="1">
        <f t="shared" si="9"/>
        <v>98.390010821915297</v>
      </c>
      <c r="AB38" s="1">
        <f t="shared" si="10"/>
        <v>0.96760521292708024</v>
      </c>
      <c r="AC38" s="1">
        <f t="shared" si="11"/>
        <v>1.7115088030116214</v>
      </c>
      <c r="AD38" s="1">
        <f t="shared" si="12"/>
        <v>1.5524168518882218</v>
      </c>
      <c r="AE38" s="48">
        <f t="shared" si="13"/>
        <v>-9.3686015054883498E-5</v>
      </c>
      <c r="AF38" s="48">
        <f t="shared" si="14"/>
        <v>-3.2746985218312652E-4</v>
      </c>
    </row>
    <row r="39" spans="1:32">
      <c r="A39" s="11">
        <v>40513</v>
      </c>
      <c r="B39" s="1">
        <f>VLOOKUP(A39,PPP_calc!$A$2:$I$177,2,0)</f>
        <v>1</v>
      </c>
      <c r="C39" s="1">
        <f>VLOOKUP(A39,PPP_calc!$A$2:$I$177,8,0)</f>
        <v>1.7690810458273767</v>
      </c>
      <c r="D39" s="1">
        <f>VLOOKUP(A39,PPP_calc!$A$2:$I$177,9,0)</f>
        <v>1.6046482059586145</v>
      </c>
      <c r="E39" s="1">
        <f>VLOOKUP(A39,PPP_calc!$A$2:$J$177,10,0)</f>
        <v>1.6805194426623975</v>
      </c>
      <c r="F39" s="1">
        <v>1.7688288851451499</v>
      </c>
      <c r="G39" s="1">
        <v>1.6046556144100499</v>
      </c>
      <c r="H39" s="54">
        <v>1.59734110048442</v>
      </c>
      <c r="I39" s="1">
        <f t="shared" si="0"/>
        <v>1.7688288851451499</v>
      </c>
      <c r="J39" s="1">
        <f t="shared" si="1"/>
        <v>1.6046556144100499</v>
      </c>
      <c r="K39" s="1">
        <f t="shared" si="16"/>
        <v>1.59734110048442</v>
      </c>
      <c r="L39" s="48">
        <f t="shared" si="2"/>
        <v>2.5216068222677634E-4</v>
      </c>
      <c r="M39" s="48">
        <f t="shared" si="15"/>
        <v>-7.4084514354311182E-6</v>
      </c>
      <c r="N39" s="48">
        <f t="shared" si="17"/>
        <v>8.3178342177977482E-2</v>
      </c>
      <c r="O39"/>
      <c r="P39" s="1">
        <v>100</v>
      </c>
      <c r="Q39" s="1">
        <v>100</v>
      </c>
      <c r="R39" s="1">
        <f t="shared" si="3"/>
        <v>1</v>
      </c>
      <c r="S39" s="1">
        <f t="shared" si="4"/>
        <v>1.7688288851451666</v>
      </c>
      <c r="T39" s="1">
        <f t="shared" si="5"/>
        <v>1.6046593909205062</v>
      </c>
      <c r="U39" s="48">
        <f t="shared" si="6"/>
        <v>1.6653345369377348E-14</v>
      </c>
      <c r="V39" s="48">
        <f t="shared" si="7"/>
        <v>3.7765104563547425E-6</v>
      </c>
      <c r="W39"/>
      <c r="X39" s="25">
        <v>20522171165156.602</v>
      </c>
      <c r="Y39" s="1">
        <v>218.07599999999999</v>
      </c>
      <c r="Z39" s="1">
        <f t="shared" si="8"/>
        <v>100</v>
      </c>
      <c r="AA39" s="1">
        <f t="shared" si="9"/>
        <v>100</v>
      </c>
      <c r="AB39" s="1">
        <f t="shared" si="10"/>
        <v>1</v>
      </c>
      <c r="AC39" s="1">
        <f t="shared" si="11"/>
        <v>1.7688089937363767</v>
      </c>
      <c r="AD39" s="1">
        <f t="shared" si="12"/>
        <v>1.6043907485699063</v>
      </c>
      <c r="AE39" s="48">
        <f t="shared" si="13"/>
        <v>-1.9891408789884935E-5</v>
      </c>
      <c r="AF39" s="48">
        <f t="shared" si="14"/>
        <v>-2.686423505999791E-4</v>
      </c>
    </row>
    <row r="40" spans="1:32">
      <c r="A40" s="11">
        <v>40878</v>
      </c>
      <c r="B40" s="1">
        <f>VLOOKUP(A40,PPP_calc!$A$2:$I$177,2,0)</f>
        <v>1</v>
      </c>
      <c r="C40" s="1">
        <f>VLOOKUP(A40,PPP_calc!$A$2:$I$177,8,0)</f>
        <v>1.82876278410444</v>
      </c>
      <c r="D40" s="1">
        <f>VLOOKUP(A40,PPP_calc!$A$2:$I$177,9,0)</f>
        <v>1.65878263608021</v>
      </c>
      <c r="E40" s="1">
        <f>VLOOKUP(A40,PPP_calc!$A$2:$J$177,10,0)</f>
        <v>1.7372134656881126</v>
      </c>
      <c r="F40" s="1">
        <v>1.8284893713131001</v>
      </c>
      <c r="G40" s="43">
        <v>1.65878263608021</v>
      </c>
      <c r="H40" s="54">
        <v>1.6512213945388801</v>
      </c>
      <c r="I40" s="1">
        <f t="shared" si="0"/>
        <v>1.8284893713131001</v>
      </c>
      <c r="J40" s="1">
        <f t="shared" si="1"/>
        <v>1.65878263608021</v>
      </c>
      <c r="K40" s="1">
        <f t="shared" si="16"/>
        <v>1.6512213945388801</v>
      </c>
      <c r="L40" s="48">
        <f t="shared" si="2"/>
        <v>2.7341279133996643E-4</v>
      </c>
      <c r="M40" s="48">
        <f t="shared" si="15"/>
        <v>0</v>
      </c>
      <c r="N40" s="48">
        <f t="shared" si="17"/>
        <v>8.5992071149232574E-2</v>
      </c>
      <c r="O40"/>
      <c r="P40" s="1">
        <v>106.63619865693001</v>
      </c>
      <c r="Q40" s="1">
        <v>103.156841568622</v>
      </c>
      <c r="R40" s="1">
        <f t="shared" si="3"/>
        <v>1.0337288059172833</v>
      </c>
      <c r="S40" s="1">
        <f t="shared" si="4"/>
        <v>1.8284893713131127</v>
      </c>
      <c r="T40" s="1">
        <f t="shared" si="5"/>
        <v>1.65878263608021</v>
      </c>
      <c r="U40" s="48">
        <f t="shared" si="6"/>
        <v>1.2656542480726785E-14</v>
      </c>
      <c r="V40" s="48">
        <f t="shared" si="7"/>
        <v>0</v>
      </c>
      <c r="W40"/>
      <c r="X40" s="25">
        <v>21884097039589.602</v>
      </c>
      <c r="Y40" s="1">
        <v>224.923</v>
      </c>
      <c r="Z40" s="1">
        <f t="shared" si="8"/>
        <v>106.63636348938233</v>
      </c>
      <c r="AA40" s="1">
        <f t="shared" si="9"/>
        <v>103.13973110291825</v>
      </c>
      <c r="AB40" s="1">
        <f t="shared" si="10"/>
        <v>1.033901895506931</v>
      </c>
      <c r="AC40" s="1">
        <f t="shared" si="11"/>
        <v>1.8287749714137471</v>
      </c>
      <c r="AD40" s="1">
        <f t="shared" si="12"/>
        <v>1.65878263608021</v>
      </c>
      <c r="AE40" s="48">
        <f t="shared" si="13"/>
        <v>2.8560010063438668E-4</v>
      </c>
      <c r="AF40" s="48">
        <f t="shared" si="14"/>
        <v>0</v>
      </c>
    </row>
    <row r="41" spans="1:32">
      <c r="A41" s="11">
        <v>41244</v>
      </c>
      <c r="B41" s="1">
        <f>VLOOKUP(A41,PPP_calc!$A$2:$I$177,2,0)</f>
        <v>1</v>
      </c>
      <c r="C41" s="1">
        <f>VLOOKUP(A41,PPP_calc!$A$2:$I$177,8,0)</f>
        <v>1.8884639675943462</v>
      </c>
      <c r="D41" s="1">
        <f>VLOOKUP(A41,PPP_calc!$A$2:$I$177,9,0)</f>
        <v>1.7129347040177643</v>
      </c>
      <c r="E41" s="1">
        <f>VLOOKUP(A41,PPP_calc!$A$2:$J$177,10,0)</f>
        <v>1.7939259604838613</v>
      </c>
      <c r="F41" s="1">
        <v>1.88819068903825</v>
      </c>
      <c r="G41" s="1">
        <v>1.71296785930684</v>
      </c>
      <c r="H41" s="54">
        <v>1.6626554727554299</v>
      </c>
      <c r="I41" s="1">
        <f t="shared" si="0"/>
        <v>1.88819068903825</v>
      </c>
      <c r="J41" s="1">
        <f t="shared" si="1"/>
        <v>1.71296785930684</v>
      </c>
      <c r="K41" s="1">
        <f t="shared" si="16"/>
        <v>1.6626554727554299</v>
      </c>
      <c r="L41" s="48">
        <f t="shared" si="2"/>
        <v>2.7327855609615703E-4</v>
      </c>
      <c r="M41" s="48">
        <f t="shared" si="15"/>
        <v>-3.3155289075770256E-5</v>
      </c>
      <c r="N41" s="48">
        <f t="shared" si="17"/>
        <v>0.13127048772843142</v>
      </c>
      <c r="O41"/>
      <c r="P41" s="1">
        <v>112.396648518929</v>
      </c>
      <c r="Q41" s="1">
        <v>105.291504532868</v>
      </c>
      <c r="R41" s="1">
        <f t="shared" si="3"/>
        <v>1.0674806957843692</v>
      </c>
      <c r="S41" s="1">
        <f t="shared" si="4"/>
        <v>1.8881906890382527</v>
      </c>
      <c r="T41" s="1">
        <f t="shared" si="5"/>
        <v>1.7129429231167441</v>
      </c>
      <c r="U41" s="48">
        <f t="shared" si="6"/>
        <v>2.6645352591003757E-15</v>
      </c>
      <c r="V41" s="48">
        <f t="shared" si="7"/>
        <v>-2.4936190095914412E-5</v>
      </c>
      <c r="W41"/>
      <c r="X41" s="25">
        <v>23066633284567.301</v>
      </c>
      <c r="Y41" s="1">
        <v>229.58600000000001</v>
      </c>
      <c r="Z41" s="1">
        <f t="shared" si="8"/>
        <v>112.39860100051594</v>
      </c>
      <c r="AA41" s="1">
        <f t="shared" si="9"/>
        <v>105.27797648526203</v>
      </c>
      <c r="AB41" s="1">
        <f t="shared" si="10"/>
        <v>1.0676364112702217</v>
      </c>
      <c r="AC41" s="1">
        <f t="shared" si="11"/>
        <v>1.8884448862951975</v>
      </c>
      <c r="AD41" s="1">
        <f t="shared" si="12"/>
        <v>1.7129059810783194</v>
      </c>
      <c r="AE41" s="48">
        <f t="shared" si="13"/>
        <v>2.5419725694475481E-4</v>
      </c>
      <c r="AF41" s="48">
        <f t="shared" si="14"/>
        <v>-3.6942038424747636E-5</v>
      </c>
    </row>
    <row r="42" spans="1:32">
      <c r="A42" s="11">
        <v>41609</v>
      </c>
      <c r="B42" s="1">
        <f>VLOOKUP(A42,PPP_calc!$A$2:$I$177,2,0)</f>
        <v>1</v>
      </c>
      <c r="C42" s="1">
        <f>VLOOKUP(A42,PPP_calc!$A$2:$I$177,8,0)</f>
        <v>1.9767155121153299</v>
      </c>
      <c r="D42" s="1">
        <f>VLOOKUP(A42,PPP_calc!$A$2:$I$177,9,0)</f>
        <v>1.7929834292713003</v>
      </c>
      <c r="E42" s="1">
        <f>VLOOKUP(A42,PPP_calc!$A$2:$J$177,10,0)</f>
        <v>1.8777595625465284</v>
      </c>
      <c r="F42" s="1">
        <v>1.97634424418951</v>
      </c>
      <c r="G42" s="1">
        <v>1.79298152798258</v>
      </c>
      <c r="H42" s="54">
        <v>1.79167664051056</v>
      </c>
      <c r="I42" s="1">
        <f t="shared" si="0"/>
        <v>1.97634424418951</v>
      </c>
      <c r="J42" s="1">
        <f t="shared" si="1"/>
        <v>1.79298152798258</v>
      </c>
      <c r="K42" s="1">
        <f t="shared" si="16"/>
        <v>1.79167664051056</v>
      </c>
      <c r="L42" s="48">
        <f t="shared" si="2"/>
        <v>3.7126792581987367E-4</v>
      </c>
      <c r="M42" s="48">
        <f t="shared" si="15"/>
        <v>1.9012887202407569E-6</v>
      </c>
      <c r="N42" s="48">
        <f t="shared" si="17"/>
        <v>8.6082922035968457E-2</v>
      </c>
      <c r="O42"/>
      <c r="P42" s="1">
        <v>119.367375827948</v>
      </c>
      <c r="Q42" s="1">
        <v>106.83384887486601</v>
      </c>
      <c r="R42" s="1">
        <f t="shared" si="3"/>
        <v>1.1173179388843553</v>
      </c>
      <c r="S42" s="1">
        <f t="shared" si="4"/>
        <v>1.9763442441895096</v>
      </c>
      <c r="T42" s="1">
        <f t="shared" si="5"/>
        <v>1.7929147232747251</v>
      </c>
      <c r="U42" s="48">
        <f t="shared" si="6"/>
        <v>0</v>
      </c>
      <c r="V42" s="48">
        <f t="shared" si="7"/>
        <v>-6.6804707854917211E-5</v>
      </c>
      <c r="W42"/>
      <c r="X42" s="25">
        <v>24497737755913.398</v>
      </c>
      <c r="Y42" s="1">
        <v>232.952</v>
      </c>
      <c r="Z42" s="1">
        <f t="shared" si="8"/>
        <v>119.37205648838307</v>
      </c>
      <c r="AA42" s="1">
        <f t="shared" si="9"/>
        <v>106.82147508208148</v>
      </c>
      <c r="AB42" s="1">
        <f t="shared" si="10"/>
        <v>1.1174911823363021</v>
      </c>
      <c r="AC42" s="1">
        <f t="shared" si="11"/>
        <v>1.9766284537375485</v>
      </c>
      <c r="AD42" s="1">
        <f t="shared" si="12"/>
        <v>1.7928925145488093</v>
      </c>
      <c r="AE42" s="48">
        <f t="shared" si="13"/>
        <v>2.8420954803887177E-4</v>
      </c>
      <c r="AF42" s="48">
        <f t="shared" si="14"/>
        <v>-2.2208725915850991E-5</v>
      </c>
    </row>
    <row r="43" spans="1:32">
      <c r="A43" s="11">
        <v>41974</v>
      </c>
      <c r="B43" s="1">
        <f>VLOOKUP(A43,PPP_calc!$A$2:$I$177,2,0)</f>
        <v>1</v>
      </c>
      <c r="C43" s="1">
        <f>VLOOKUP(A43,PPP_calc!$A$2:$I$177,8,0)</f>
        <v>2.0682140237037894</v>
      </c>
      <c r="D43" s="1">
        <f>VLOOKUP(A43,PPP_calc!$A$2:$I$177,9,0)</f>
        <v>1.8759773219562099</v>
      </c>
      <c r="E43" s="1">
        <f>VLOOKUP(A43,PPP_calc!$A$2:$J$177,10,0)</f>
        <v>1.9646775859246848</v>
      </c>
      <c r="F43" s="49"/>
      <c r="G43" s="1">
        <v>1.87602671247118</v>
      </c>
      <c r="H43" s="54">
        <v>1.90075707435608</v>
      </c>
      <c r="I43" s="49"/>
      <c r="J43" s="1">
        <f t="shared" si="1"/>
        <v>1.87602671247118</v>
      </c>
      <c r="K43" s="1">
        <f t="shared" si="16"/>
        <v>1.90075707435608</v>
      </c>
      <c r="L43" s="49"/>
      <c r="M43" s="48">
        <f t="shared" si="15"/>
        <v>-4.9390514970104604E-5</v>
      </c>
      <c r="N43" s="48">
        <f t="shared" si="17"/>
        <v>6.3920511568604788E-2</v>
      </c>
      <c r="O43"/>
      <c r="P43" s="1">
        <v>126.92582829165799</v>
      </c>
      <c r="Q43" s="1">
        <v>108.566932118964</v>
      </c>
      <c r="R43" s="1">
        <f t="shared" si="3"/>
        <v>1.1691020996391142</v>
      </c>
      <c r="S43" s="1">
        <f t="shared" si="4"/>
        <v>2.0679415635255278</v>
      </c>
      <c r="T43" s="1">
        <f t="shared" si="5"/>
        <v>1.8760106631307858</v>
      </c>
      <c r="U43" s="49"/>
      <c r="V43" s="48">
        <f t="shared" si="7"/>
        <v>-1.6049340394230782E-5</v>
      </c>
      <c r="W43"/>
      <c r="X43" s="25">
        <v>26048244961124.102</v>
      </c>
      <c r="Y43" s="1">
        <v>236.715</v>
      </c>
      <c r="Z43" s="1">
        <f t="shared" si="8"/>
        <v>126.92733508309246</v>
      </c>
      <c r="AA43" s="1">
        <f t="shared" si="9"/>
        <v>108.54702030484785</v>
      </c>
      <c r="AB43" s="1">
        <f t="shared" si="10"/>
        <v>1.1693304406387628</v>
      </c>
      <c r="AC43" s="1">
        <f t="shared" si="11"/>
        <v>2.068322200051564</v>
      </c>
      <c r="AD43" s="1">
        <f t="shared" si="12"/>
        <v>1.8760629409820031</v>
      </c>
      <c r="AE43" s="48">
        <f t="shared" si="13"/>
        <v>3.8063652603614884E-4</v>
      </c>
      <c r="AF43" s="48">
        <f t="shared" si="14"/>
        <v>5.2277851217308324E-5</v>
      </c>
    </row>
    <row r="44" spans="1:32">
      <c r="A44" s="11">
        <v>42339</v>
      </c>
      <c r="B44" s="1">
        <f>VLOOKUP(A44,PPP_calc!$A$2:$I$177,2,0)</f>
        <v>1</v>
      </c>
      <c r="C44" s="1">
        <f>VLOOKUP(A44,PPP_calc!$A$2:$I$177,8,0)</f>
        <v>2.2518537936573719</v>
      </c>
      <c r="D44" s="1">
        <f>VLOOKUP(A44,PPP_calc!$A$2:$I$177,9,0)</f>
        <v>2.0425481119681801</v>
      </c>
      <c r="E44" s="1">
        <f>VLOOKUP(A44,PPP_calc!$A$2:$J$177,10,0)</f>
        <v>2.1391242030431852</v>
      </c>
      <c r="F44" s="49"/>
      <c r="G44" s="1">
        <v>2.04300650769496</v>
      </c>
      <c r="H44" s="54">
        <v>2.08295822143555</v>
      </c>
      <c r="I44" s="49"/>
      <c r="J44" s="1">
        <f t="shared" si="1"/>
        <v>2.04300650769496</v>
      </c>
      <c r="K44" s="1">
        <f t="shared" si="16"/>
        <v>2.08295822143555</v>
      </c>
      <c r="L44" s="49"/>
      <c r="M44" s="48">
        <f t="shared" si="15"/>
        <v>-4.5839572677985885E-4</v>
      </c>
      <c r="N44" s="48">
        <f t="shared" si="17"/>
        <v>5.6165981607635196E-2</v>
      </c>
      <c r="O44"/>
      <c r="P44" s="1">
        <v>138.384186</v>
      </c>
      <c r="Q44" s="1">
        <v>108.695722</v>
      </c>
      <c r="R44" s="1">
        <f t="shared" si="3"/>
        <v>1.2731336933389155</v>
      </c>
      <c r="S44" s="1">
        <f t="shared" si="4"/>
        <v>2.2519556514294226</v>
      </c>
      <c r="T44" s="1">
        <f t="shared" si="5"/>
        <v>2.0429459369135987</v>
      </c>
      <c r="U44" s="49"/>
      <c r="V44" s="48">
        <f t="shared" si="7"/>
        <v>-6.0570781361235504E-5</v>
      </c>
      <c r="W44"/>
      <c r="X44" s="25">
        <v>28400440595910.199</v>
      </c>
      <c r="Y44" s="1">
        <v>237.00200000000001</v>
      </c>
      <c r="Z44" s="1">
        <f t="shared" si="8"/>
        <v>138.38906403884621</v>
      </c>
      <c r="AA44" s="1">
        <f t="shared" si="9"/>
        <v>108.67862580017976</v>
      </c>
      <c r="AB44" s="1">
        <f t="shared" si="10"/>
        <v>1.2733788545807809</v>
      </c>
      <c r="AC44" s="1">
        <f t="shared" si="11"/>
        <v>2.2523639704162113</v>
      </c>
      <c r="AD44" s="1">
        <f t="shared" si="12"/>
        <v>2.0429972537139487</v>
      </c>
      <c r="AE44" s="48">
        <f t="shared" si="13"/>
        <v>4.0831898678872491E-4</v>
      </c>
      <c r="AF44" s="48">
        <f t="shared" si="14"/>
        <v>5.1316800349976432E-5</v>
      </c>
    </row>
    <row r="45" spans="1:32">
      <c r="A45" s="11">
        <v>42705</v>
      </c>
      <c r="B45" s="1">
        <f>VLOOKUP(A45,PPP_calc!$A$2:$I$177,2,0)</f>
        <v>1</v>
      </c>
      <c r="C45" s="1">
        <f>VLOOKUP(A45,PPP_calc!$A$2:$I$177,8,0)</f>
        <v>2.4186605000620727</v>
      </c>
      <c r="D45" s="1">
        <f>VLOOKUP(A45,PPP_calc!$A$2:$I$177,9,0)</f>
        <v>2.1938504408272768</v>
      </c>
      <c r="E45" s="1">
        <f>VLOOKUP(A45,PPP_calc!$A$2:$J$177,10,0)</f>
        <v>2.2975804331524592</v>
      </c>
      <c r="F45" s="49"/>
      <c r="G45" s="1">
        <v>2.1938702795903602</v>
      </c>
      <c r="H45" s="54">
        <v>2.24902319908142</v>
      </c>
      <c r="I45" s="49"/>
      <c r="J45" s="1">
        <f t="shared" si="1"/>
        <v>2.1938702795903602</v>
      </c>
      <c r="K45" s="1">
        <f t="shared" si="16"/>
        <v>2.24902319908142</v>
      </c>
      <c r="L45" s="49"/>
      <c r="M45" s="48">
        <f t="shared" si="15"/>
        <v>-1.9838763083424027E-5</v>
      </c>
      <c r="N45" s="48">
        <f t="shared" si="17"/>
        <v>4.8557234071039179E-2</v>
      </c>
      <c r="O45"/>
      <c r="P45" s="1">
        <v>150.47824220000001</v>
      </c>
      <c r="Q45" s="1">
        <v>110.0670089</v>
      </c>
      <c r="R45" s="1">
        <f t="shared" si="3"/>
        <v>1.3671511900238438</v>
      </c>
      <c r="S45" s="1">
        <f t="shared" si="4"/>
        <v>2.4182565152747637</v>
      </c>
      <c r="T45" s="1">
        <f t="shared" si="5"/>
        <v>2.1938119958799063</v>
      </c>
      <c r="U45" s="49"/>
      <c r="V45" s="48">
        <f t="shared" si="7"/>
        <v>-5.8283710453910231E-5</v>
      </c>
      <c r="W45"/>
      <c r="X45" s="25">
        <v>30882511530234.398</v>
      </c>
      <c r="Y45" s="1">
        <v>240.005</v>
      </c>
      <c r="Z45" s="1">
        <f t="shared" si="8"/>
        <v>150.48364659713985</v>
      </c>
      <c r="AA45" s="1">
        <f t="shared" si="9"/>
        <v>110.05566866596966</v>
      </c>
      <c r="AB45" s="1">
        <f t="shared" si="10"/>
        <v>1.367341168530567</v>
      </c>
      <c r="AC45" s="1">
        <f t="shared" si="11"/>
        <v>2.4185653564028735</v>
      </c>
      <c r="AD45" s="1">
        <f t="shared" si="12"/>
        <v>2.1937495209292068</v>
      </c>
      <c r="AE45" s="48">
        <f t="shared" si="13"/>
        <v>3.0884112810980469E-4</v>
      </c>
      <c r="AF45" s="48">
        <f t="shared" si="14"/>
        <v>-6.2474950699442644E-5</v>
      </c>
    </row>
    <row r="46" spans="1:32">
      <c r="A46" s="11">
        <v>43070</v>
      </c>
      <c r="B46" s="1">
        <f>VLOOKUP(A46,PPP_calc!$A$2:$I$177,2,0)</f>
        <v>1</v>
      </c>
      <c r="C46" s="1">
        <f>VLOOKUP(A46,PPP_calc!$A$2:$I$177,8,0)</f>
        <v>2.4500273997550446</v>
      </c>
      <c r="D46" s="1">
        <f>VLOOKUP(A46,PPP_calc!$A$2:$I$177,9,0)</f>
        <v>2.2223018447002243</v>
      </c>
      <c r="E46" s="56">
        <f>VLOOKUP(A46,PPP_calc!$A$2:$J$177,10,0)</f>
        <v>2.3273770809173602</v>
      </c>
      <c r="F46" s="49"/>
      <c r="G46" s="1">
        <v>2.2221451050680101</v>
      </c>
      <c r="H46" s="55">
        <v>2.3273770809173602</v>
      </c>
      <c r="I46" s="49"/>
      <c r="J46" s="1">
        <f t="shared" si="1"/>
        <v>2.2221451050680101</v>
      </c>
      <c r="K46" s="1">
        <f t="shared" si="16"/>
        <v>2.3273770809173602</v>
      </c>
      <c r="L46" s="49"/>
      <c r="M46" s="48">
        <f t="shared" si="15"/>
        <v>1.5673963221418674E-4</v>
      </c>
      <c r="N46" s="48">
        <f t="shared" si="17"/>
        <v>0</v>
      </c>
      <c r="O46"/>
      <c r="P46" s="1">
        <v>155.66878623001799</v>
      </c>
      <c r="Q46" s="1">
        <v>112.411557302308</v>
      </c>
      <c r="R46" s="1">
        <f t="shared" si="3"/>
        <v>1.3848112237372396</v>
      </c>
      <c r="S46" s="1">
        <f t="shared" si="4"/>
        <v>2.4494940930196556</v>
      </c>
      <c r="T46" s="1">
        <f t="shared" si="5"/>
        <v>2.2221503348220799</v>
      </c>
      <c r="U46" s="49"/>
      <c r="V46" s="48">
        <f t="shared" si="7"/>
        <v>5.2297540698020839E-6</v>
      </c>
      <c r="W46"/>
      <c r="X46" s="25">
        <v>31946817701225.199</v>
      </c>
      <c r="Y46" s="1">
        <v>245.136</v>
      </c>
      <c r="Z46" s="1">
        <f t="shared" si="8"/>
        <v>155.66977511358954</v>
      </c>
      <c r="AA46" s="1">
        <f t="shared" si="9"/>
        <v>112.40851813129368</v>
      </c>
      <c r="AB46" s="1">
        <f t="shared" si="10"/>
        <v>1.3848574618852862</v>
      </c>
      <c r="AC46" s="1">
        <f t="shared" si="11"/>
        <v>2.4495483336256259</v>
      </c>
      <c r="AD46" s="1">
        <f t="shared" si="12"/>
        <v>2.2218524999367548</v>
      </c>
      <c r="AE46" s="48">
        <f t="shared" si="13"/>
        <v>5.424060597025715E-5</v>
      </c>
      <c r="AF46" s="48">
        <f t="shared" si="14"/>
        <v>-2.9783488532508784E-4</v>
      </c>
    </row>
    <row r="47" spans="1:32">
      <c r="A47" s="11">
        <v>43435</v>
      </c>
      <c r="B47" s="1">
        <f>VLOOKUP(A47,PPP_calc!$A$2:$I$177,2,0)</f>
        <v>1</v>
      </c>
      <c r="C47" s="1">
        <f>VLOOKUP(A47,PPP_calc!$A$2:$I$177,8,0)</f>
        <v>2.4791303923310219</v>
      </c>
      <c r="D47" s="1">
        <f>VLOOKUP(A47,PPP_calc!$A$2:$I$177,9,0)</f>
        <v>2.2486997674721727</v>
      </c>
      <c r="E47" s="1">
        <f>VLOOKUP(A47,PPP_calc!$A$2:$J$177,10,0)</f>
        <v>2.3550231545548259</v>
      </c>
      <c r="F47" s="49"/>
      <c r="G47" s="1">
        <v>2.2486580503148001</v>
      </c>
      <c r="H47" s="54">
        <v>2.3551455740613298</v>
      </c>
      <c r="I47" s="49"/>
      <c r="J47" s="1">
        <f t="shared" si="1"/>
        <v>2.2486580503148001</v>
      </c>
      <c r="K47" s="1">
        <f t="shared" si="16"/>
        <v>2.3551455740613298</v>
      </c>
      <c r="L47" s="49"/>
      <c r="M47" s="48">
        <f t="shared" si="15"/>
        <v>4.1717157372556102E-5</v>
      </c>
      <c r="N47" s="48">
        <f t="shared" si="17"/>
        <v>-1.2241950650393463E-4</v>
      </c>
      <c r="O47"/>
      <c r="P47" s="1">
        <v>161.37381418390601</v>
      </c>
      <c r="Q47" s="1">
        <v>115.15730322479099</v>
      </c>
      <c r="R47" s="1">
        <f t="shared" ref="R47:R49" si="18">P47/Q47</f>
        <v>1.4013337379818525</v>
      </c>
      <c r="S47" s="1">
        <f t="shared" ref="S47:S49" si="19">$F$34*(R47/R$34)*$B47</f>
        <v>2.4787195934707493</v>
      </c>
      <c r="T47" s="1">
        <f t="shared" ref="T47:T49" si="20">$G$40*(R47/R$40)*$B47</f>
        <v>2.2486633424663158</v>
      </c>
      <c r="U47" s="49"/>
      <c r="V47" s="48">
        <f t="shared" ref="V47" si="21">T47-$J47</f>
        <v>5.2921515156789667E-6</v>
      </c>
      <c r="W47"/>
      <c r="X47" s="51">
        <v>33117565218738.102</v>
      </c>
      <c r="Y47" s="1">
        <v>251.102</v>
      </c>
      <c r="Z47" s="1">
        <f t="shared" ref="Z47:Z49" si="22">X47*100/X$39</f>
        <v>161.37456876378891</v>
      </c>
      <c r="AA47" s="1">
        <f t="shared" ref="AA47:AA49" si="23">Y47*100/Y$39</f>
        <v>115.14426163355895</v>
      </c>
      <c r="AB47" s="1">
        <f t="shared" ref="AB47:AB49" si="24">Z47/AA47</f>
        <v>1.4014990106702467</v>
      </c>
      <c r="AC47" s="1">
        <f t="shared" ref="AC47:AC49" si="25">$F$34*(AB47/AB$34)*$B47</f>
        <v>2.4789840547861668</v>
      </c>
      <c r="AD47" s="1">
        <f t="shared" ref="AD47:AD49" si="26">$G$40*(AB47/AB$40)*$B47</f>
        <v>2.2485520468492202</v>
      </c>
      <c r="AE47" s="48">
        <f t="shared" ref="AE47:AE49" si="27">AC47-$S47</f>
        <v>2.6446131541746354E-4</v>
      </c>
      <c r="AF47" s="48">
        <f t="shared" ref="AF47:AF49" si="28">AD47-$T47</f>
        <v>-1.112956170956636E-4</v>
      </c>
    </row>
    <row r="48" spans="1:32">
      <c r="A48" s="11">
        <v>43800</v>
      </c>
      <c r="B48" s="1">
        <v>1</v>
      </c>
      <c r="C48" s="1">
        <f>VLOOKUP(A48,PPP_calc!$A$2:$I$177,8,0)</f>
        <v>2.5259999022325439</v>
      </c>
      <c r="D48" s="1">
        <f>VLOOKUP(A48,PPP_calc!$A$2:$I$177,9,0)</f>
        <v>2.2912128423564622</v>
      </c>
      <c r="E48" s="1">
        <f>VLOOKUP(A48,PPP_calc!$A$2:$J$177,10,0)</f>
        <v>2.3995463395402421</v>
      </c>
      <c r="F48" s="49"/>
      <c r="G48" s="49"/>
      <c r="H48" s="54">
        <v>2.39957721799485</v>
      </c>
      <c r="I48" s="49"/>
      <c r="J48" s="49"/>
      <c r="K48" s="1">
        <f t="shared" si="16"/>
        <v>2.39957721799485</v>
      </c>
      <c r="L48" s="49"/>
      <c r="M48" s="49"/>
      <c r="N48" s="48">
        <f t="shared" si="17"/>
        <v>-3.0878454607918826E-5</v>
      </c>
      <c r="O48"/>
      <c r="P48" s="1">
        <v>167.397860280061</v>
      </c>
      <c r="Q48" s="1">
        <v>117.244195476228</v>
      </c>
      <c r="R48" s="1">
        <f t="shared" si="18"/>
        <v>1.4277709834599186</v>
      </c>
      <c r="S48" s="1">
        <f t="shared" si="19"/>
        <v>2.525482556916026</v>
      </c>
      <c r="T48" s="1">
        <f t="shared" si="20"/>
        <v>2.2910861166927652</v>
      </c>
      <c r="U48" s="49"/>
      <c r="V48" s="49"/>
      <c r="W48"/>
      <c r="X48" s="51">
        <v>34353857264335.898</v>
      </c>
      <c r="Y48" s="1">
        <v>255.65299999999999</v>
      </c>
      <c r="Z48" s="1">
        <f t="shared" si="22"/>
        <v>167.39874639903263</v>
      </c>
      <c r="AA48" s="1">
        <f t="shared" si="23"/>
        <v>117.23114877382197</v>
      </c>
      <c r="AB48" s="1">
        <f t="shared" si="24"/>
        <v>1.4279374394087079</v>
      </c>
      <c r="AC48" s="1">
        <f t="shared" si="25"/>
        <v>2.5257485853190151</v>
      </c>
      <c r="AD48" s="1">
        <f t="shared" si="26"/>
        <v>2.290969617323932</v>
      </c>
      <c r="AE48" s="48">
        <f t="shared" si="27"/>
        <v>2.660284029891713E-4</v>
      </c>
      <c r="AF48" s="48">
        <f t="shared" si="28"/>
        <v>-1.1649936883317835E-4</v>
      </c>
    </row>
    <row r="49" spans="1:32">
      <c r="A49" s="11">
        <v>44166</v>
      </c>
      <c r="B49" s="1">
        <v>1</v>
      </c>
      <c r="C49" s="1">
        <f>VLOOKUP(A49,PPP_calc!$A$2:$I$177,8,0)</f>
        <v>2.5752274693047528</v>
      </c>
      <c r="D49" s="1">
        <f>VLOOKUP(A49,PPP_calc!$A$2:$I$177,9,0)</f>
        <v>2.3358647973205624</v>
      </c>
      <c r="E49" s="1">
        <f>VLOOKUP(A49,PPP_calc!$A$2:$J$177,10,0)</f>
        <v>2.4463095354802697</v>
      </c>
      <c r="F49" s="49"/>
      <c r="G49" s="49"/>
      <c r="H49" s="54">
        <v>2.4464668389443101</v>
      </c>
      <c r="I49" s="49"/>
      <c r="J49" s="49"/>
      <c r="K49" s="1">
        <f>H49*B49</f>
        <v>2.4464668389443101</v>
      </c>
      <c r="L49" s="49"/>
      <c r="M49" s="49"/>
      <c r="N49" s="48">
        <f t="shared" si="17"/>
        <v>-1.5730346404030371E-4</v>
      </c>
      <c r="O49"/>
      <c r="P49">
        <v>172.77429125288799</v>
      </c>
      <c r="Q49">
        <v>118.69050157719801</v>
      </c>
      <c r="R49" s="1">
        <f t="shared" si="18"/>
        <v>1.4556707483497584</v>
      </c>
      <c r="S49" s="1">
        <f t="shared" si="19"/>
        <v>2.5748324669419338</v>
      </c>
      <c r="T49" s="1">
        <f t="shared" si="20"/>
        <v>2.3358557364277206</v>
      </c>
      <c r="U49" s="49"/>
      <c r="V49" s="49"/>
      <c r="W49"/>
      <c r="X49" s="51">
        <v>35457162626753.898</v>
      </c>
      <c r="Y49" s="1">
        <v>258.84399999999999</v>
      </c>
      <c r="Z49" s="1">
        <f t="shared" si="22"/>
        <v>172.77490934757697</v>
      </c>
      <c r="AA49" s="1">
        <f t="shared" si="23"/>
        <v>118.69440011739026</v>
      </c>
      <c r="AB49" s="1">
        <f t="shared" si="24"/>
        <v>1.4556281440126948</v>
      </c>
      <c r="AC49" s="1">
        <f t="shared" si="25"/>
        <v>2.5747281526654446</v>
      </c>
      <c r="AD49" s="1">
        <f t="shared" si="26"/>
        <v>2.3353963276119507</v>
      </c>
      <c r="AE49" s="48">
        <f t="shared" si="27"/>
        <v>-1.0431427648915914E-4</v>
      </c>
      <c r="AF49" s="48">
        <f t="shared" si="28"/>
        <v>-4.5940881576989057E-4</v>
      </c>
    </row>
    <row r="50" spans="1:32">
      <c r="A50" s="3" t="s">
        <v>146</v>
      </c>
      <c r="B50" s="1">
        <v>1</v>
      </c>
      <c r="C50" s="1">
        <f>VLOOKUP(A50,PPP_calc!$A$2:$I$177,8,0)</f>
        <v>2.6634676022453481</v>
      </c>
      <c r="D50" s="1">
        <f>VLOOKUP(A50,PPP_calc!$A$2:$I$177,9,0)</f>
        <v>2.4159031716791861</v>
      </c>
      <c r="E50" s="1">
        <f>VLOOKUP(A50,PPP_calc!$A$2:$J$177,10,0)</f>
        <v>2.5301322972353324</v>
      </c>
      <c r="F50" s="49"/>
      <c r="G50" s="49"/>
      <c r="H50" s="54">
        <v>2.5306765780227001</v>
      </c>
      <c r="I50" s="49"/>
      <c r="J50" s="49"/>
      <c r="K50" s="1">
        <f t="shared" ref="K50:K51" si="29">H50*B50</f>
        <v>2.5306765780227001</v>
      </c>
      <c r="L50" s="49"/>
      <c r="M50" s="49"/>
      <c r="N50" s="48">
        <f t="shared" si="17"/>
        <v>-5.4428078736767915E-4</v>
      </c>
      <c r="P50">
        <v>187.11742505829599</v>
      </c>
      <c r="Q50">
        <v>124.266413825838</v>
      </c>
      <c r="R50" s="1">
        <f t="shared" ref="R50:R51" si="30">P50/Q50</f>
        <v>1.5057763340667818</v>
      </c>
      <c r="S50" s="1">
        <f t="shared" ref="S50:S51" si="31">$F$34*(R50/R$34)*$B50</f>
        <v>2.6634606742653215</v>
      </c>
      <c r="T50" s="1">
        <f t="shared" ref="T50:T51" si="32">$G$40*(R50/R$40)*$B50</f>
        <v>2.4162581350861148</v>
      </c>
      <c r="U50" s="49"/>
      <c r="V50" s="49"/>
      <c r="X50" s="51">
        <v>38400665110472</v>
      </c>
      <c r="Y50">
        <v>270.971</v>
      </c>
      <c r="Z50" s="1">
        <f t="shared" ref="Z50:Z51" si="33">X50*100/X$39</f>
        <v>187.11794576428761</v>
      </c>
      <c r="AA50" s="1">
        <f t="shared" ref="AA50:AA51" si="34">Y50*100/Y$39</f>
        <v>124.25530548982923</v>
      </c>
      <c r="AB50" s="1">
        <f t="shared" ref="AB50:AB51" si="35">Z50/AA50</f>
        <v>1.505915140014717</v>
      </c>
      <c r="AC50" s="1">
        <f t="shared" ref="AC50:AC51" si="36">$F$34*(AB50/AB$34)*$B50</f>
        <v>2.6636762434618069</v>
      </c>
      <c r="AD50" s="1">
        <f t="shared" ref="AD50:AD51" si="37">$G$40*(AB50/AB$40)*$B50</f>
        <v>2.4160763187709668</v>
      </c>
      <c r="AE50" s="48">
        <f t="shared" ref="AE50:AE51" si="38">AC50-$S50</f>
        <v>2.1556919648535455E-4</v>
      </c>
      <c r="AF50" s="48">
        <f t="shared" ref="AF50:AF51" si="39">AD50-$T50</f>
        <v>-1.8181631514790908E-4</v>
      </c>
    </row>
    <row r="51" spans="1:32">
      <c r="A51" s="3" t="s">
        <v>147</v>
      </c>
      <c r="B51" s="1">
        <v>1</v>
      </c>
      <c r="C51" s="1">
        <f>VLOOKUP(A51,PPP_calc!$A$2:$I$177,8,0)</f>
        <v>2.695794378390485</v>
      </c>
      <c r="D51" s="1">
        <f>VLOOKUP(A51,PPP_calc!$A$2:$I$177,9,0)</f>
        <v>2.4452252332478568</v>
      </c>
      <c r="E51" s="1">
        <f>VLOOKUP(A51,PPP_calc!$A$2:$J$177,10,0)</f>
        <v>2.5608407692743227</v>
      </c>
      <c r="F51" s="49"/>
      <c r="G51" s="49"/>
      <c r="H51" s="54">
        <v>2.5606058859981702</v>
      </c>
      <c r="I51" s="49"/>
      <c r="J51" s="49"/>
      <c r="K51" s="1">
        <f t="shared" si="29"/>
        <v>2.5606058859981702</v>
      </c>
      <c r="L51" s="49"/>
      <c r="M51" s="49"/>
      <c r="N51" s="48">
        <f t="shared" si="17"/>
        <v>2.3488327615250881E-4</v>
      </c>
      <c r="P51">
        <v>204.48212061577499</v>
      </c>
      <c r="Q51">
        <v>134.21120616846</v>
      </c>
      <c r="R51" s="1">
        <f t="shared" si="30"/>
        <v>1.5235845534322368</v>
      </c>
      <c r="S51" s="1">
        <f t="shared" si="31"/>
        <v>2.69496036707194</v>
      </c>
      <c r="T51" s="1">
        <f t="shared" si="32"/>
        <v>2.4448342615264647</v>
      </c>
      <c r="U51" s="49"/>
      <c r="V51" s="49"/>
      <c r="X51" s="51">
        <v>41964222399270.102</v>
      </c>
      <c r="Y51">
        <v>292.613</v>
      </c>
      <c r="Z51" s="1">
        <f t="shared" si="33"/>
        <v>204.48237207239899</v>
      </c>
      <c r="AA51" s="1">
        <f t="shared" si="34"/>
        <v>134.17936866046699</v>
      </c>
      <c r="AB51" s="1">
        <f t="shared" si="35"/>
        <v>1.5239479371067068</v>
      </c>
      <c r="AC51" s="1">
        <f t="shared" si="36"/>
        <v>2.6955728171403415</v>
      </c>
      <c r="AD51" s="1">
        <f t="shared" si="37"/>
        <v>2.4450079715961937</v>
      </c>
      <c r="AE51" s="48">
        <f t="shared" si="38"/>
        <v>6.124500684014933E-4</v>
      </c>
      <c r="AF51" s="48">
        <f t="shared" si="39"/>
        <v>1.7371006972899394E-4</v>
      </c>
    </row>
    <row r="52" spans="1:32">
      <c r="P52"/>
      <c r="Q52"/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MJ373"/>
  <sheetViews>
    <sheetView zoomScaleNormal="100" workbookViewId="0">
      <selection activeCell="C373" sqref="C373"/>
    </sheetView>
  </sheetViews>
  <sheetFormatPr defaultColWidth="7" defaultRowHeight="12.75"/>
  <cols>
    <col min="1" max="1" width="8.140625" style="1" customWidth="1"/>
    <col min="2" max="2" width="11.28515625" style="1" customWidth="1"/>
    <col min="3" max="4" width="13.85546875" style="1" customWidth="1"/>
    <col min="5" max="5" width="8" style="1" customWidth="1"/>
    <col min="6" max="6" width="32.5703125" style="1" customWidth="1"/>
    <col min="7" max="7" width="8.7109375" style="1" customWidth="1"/>
    <col min="8" max="1024" width="7" style="1"/>
  </cols>
  <sheetData>
    <row r="1" spans="1:7" ht="13.5" customHeight="1">
      <c r="A1" s="2" t="s">
        <v>16</v>
      </c>
      <c r="B1" s="2" t="s">
        <v>2</v>
      </c>
      <c r="C1" s="2" t="s">
        <v>17</v>
      </c>
      <c r="D1" s="2" t="s">
        <v>18</v>
      </c>
    </row>
    <row r="2" spans="1:7" ht="13.5" customHeight="1">
      <c r="A2" s="9">
        <v>29952</v>
      </c>
      <c r="B2" s="10">
        <f>VLOOKUP(A2,INPC!$A$2:$H$996,3,0)</f>
        <v>11928</v>
      </c>
      <c r="C2" s="3">
        <f>(VLOOKUP(A2,INPC!$A$2:$H$996,2,0)*VLOOKUP(A2,INPC!$A$2:$H$996,6,0))/($G$7*$G$8)</f>
        <v>40.849576916793332</v>
      </c>
      <c r="D2" s="3">
        <f>(VLOOKUP(DATE(YEAR(A2),MONTH(A2)-1,1),INPC!$A$2:$H$996,2,0)*VLOOKUP(DATE(YEAR(A2),MONTH(A2)-1,1),INPC!$A$2:$H$996,6,0))/($G$5*$G$6)</f>
        <v>38.812993606203285</v>
      </c>
      <c r="E2" s="4"/>
      <c r="F2" s="1" t="s">
        <v>7</v>
      </c>
    </row>
    <row r="3" spans="1:7" ht="13.5" customHeight="1">
      <c r="A3" s="9">
        <v>29983</v>
      </c>
      <c r="B3" s="10">
        <f>VLOOKUP(A3,INPC!$A$2:$H$996,3,0)</f>
        <v>11928</v>
      </c>
      <c r="C3" s="3">
        <f>(VLOOKUP(A3,INPC!$A$2:$H$996,2,0)*VLOOKUP(A3,INPC!$A$2:$H$996,6,0))/($G$7*$G$8)</f>
        <v>43.563834735565159</v>
      </c>
      <c r="D3" s="3">
        <f>(VLOOKUP(DATE(YEAR(A3),MONTH(A3)-1,1),INPC!$A$2:$H$996,2,0)*VLOOKUP(DATE(YEAR(A3),MONTH(A3)-1,1),INPC!$A$2:$H$996,6,0))/($G$5*$G$6)</f>
        <v>41.219130181807166</v>
      </c>
      <c r="E3" s="4"/>
      <c r="F3" s="5" t="s">
        <v>8</v>
      </c>
      <c r="G3" s="6">
        <v>37257</v>
      </c>
    </row>
    <row r="4" spans="1:7">
      <c r="A4" s="9">
        <v>30011</v>
      </c>
      <c r="B4" s="10">
        <f>VLOOKUP(A4,INPC!$A$2:$H$996,3,0)</f>
        <v>11928</v>
      </c>
      <c r="C4" s="3">
        <f>(VLOOKUP(A4,INPC!$A$2:$H$996,2,0)*VLOOKUP(A4,INPC!$A$2:$H$996,6,0))/($G$7*$G$8)</f>
        <v>46.13626854382683</v>
      </c>
      <c r="D4" s="3">
        <f>(VLOOKUP(DATE(YEAR(A4),MONTH(A4)-1,1),INPC!$A$2:$H$996,2,0)*VLOOKUP(DATE(YEAR(A4),MONTH(A4)-1,1),INPC!$A$2:$H$996,6,0))/($G$5*$G$6)</f>
        <v>43.957943036756227</v>
      </c>
      <c r="E4" s="4"/>
      <c r="F4" s="1" t="s">
        <v>9</v>
      </c>
    </row>
    <row r="5" spans="1:7">
      <c r="A5" s="9">
        <v>30042</v>
      </c>
      <c r="B5" s="10">
        <f>VLOOKUP(A5,INPC!$A$2:$H$996,3,0)</f>
        <v>11928</v>
      </c>
      <c r="C5" s="3">
        <f>(VLOOKUP(A5,INPC!$A$2:$H$996,2,0)*VLOOKUP(A5,INPC!$A$2:$H$996,6,0))/($G$7*$G$8)</f>
        <v>48.647534203197274</v>
      </c>
      <c r="D5" s="3">
        <f>(VLOOKUP(DATE(YEAR(A5),MONTH(A5)-1,1),INPC!$A$2:$H$996,2,0)*VLOOKUP(DATE(YEAR(A5),MONTH(A5)-1,1),INPC!$A$2:$H$996,6,0))/($G$5*$G$6)</f>
        <v>46.553648844010972</v>
      </c>
      <c r="E5" s="4"/>
      <c r="F5" s="7" t="s">
        <v>19</v>
      </c>
      <c r="G5" s="8">
        <f>VLOOKUP(DATE(YEAR($G$3), MONTH($G$3)-1, DAY($G$3)),INPC!$A$2:$H997,2,0)</f>
        <v>1</v>
      </c>
    </row>
    <row r="6" spans="1:7">
      <c r="A6" s="9">
        <v>30072</v>
      </c>
      <c r="B6" s="10">
        <f>VLOOKUP(A6,INPC!$A$2:$H$996,3,0)</f>
        <v>16608</v>
      </c>
      <c r="C6" s="3">
        <f>(VLOOKUP(A6,INPC!$A$2:$H$996,2,0)*VLOOKUP(A6,INPC!$A$2:$H$996,6,0))/($G$7*$G$8)</f>
        <v>51.641779257554354</v>
      </c>
      <c r="D6" s="3">
        <f>(VLOOKUP(DATE(YEAR(A6),MONTH(A6)-1,1),INPC!$A$2:$H$996,2,0)*VLOOKUP(DATE(YEAR(A6),MONTH(A6)-1,1),INPC!$A$2:$H$996,6,0))/($G$5*$G$6)</f>
        <v>49.087633133384067</v>
      </c>
      <c r="E6" s="4"/>
      <c r="F6" s="7" t="s">
        <v>20</v>
      </c>
      <c r="G6" s="8">
        <f>VLOOKUP(DATE(YEAR($G$3), MONTH($G$3)-1, DAY($G$3)),INPC!$A$2:$H997,6,0)</f>
        <v>2229.1891623699075</v>
      </c>
    </row>
    <row r="7" spans="1:7">
      <c r="A7" s="9">
        <v>30103</v>
      </c>
      <c r="B7" s="10">
        <f>VLOOKUP(A7,INPC!$A$2:$H$996,3,0)</f>
        <v>16608</v>
      </c>
      <c r="C7" s="3">
        <f>(VLOOKUP(A7,INPC!$A$2:$H$996,2,0)*VLOOKUP(A7,INPC!$A$2:$H$996,6,0))/($G$7*$G$8)</f>
        <v>55.206751497640269</v>
      </c>
      <c r="D7" s="3">
        <f>(VLOOKUP(DATE(YEAR(A7),MONTH(A7)-1,1),INPC!$A$2:$H$996,2,0)*VLOOKUP(DATE(YEAR(A7),MONTH(A7)-1,1),INPC!$A$2:$H$996,6,0))/($G$5*$G$6)</f>
        <v>52.108966180313097</v>
      </c>
      <c r="E7" s="4"/>
      <c r="F7" s="7" t="s">
        <v>21</v>
      </c>
      <c r="G7" s="8">
        <f>VLOOKUP($G$3,INPC!$A$2:$H997,2,0)</f>
        <v>1</v>
      </c>
    </row>
    <row r="8" spans="1:7">
      <c r="A8" s="9">
        <v>30133</v>
      </c>
      <c r="B8" s="10">
        <f>VLOOKUP(A8,INPC!$A$2:$H$996,3,0)</f>
        <v>16608</v>
      </c>
      <c r="C8" s="3">
        <f>(VLOOKUP(A8,INPC!$A$2:$H$996,2,0)*VLOOKUP(A8,INPC!$A$2:$H$996,6,0))/($G$7*$G$8)</f>
        <v>58.942361033608648</v>
      </c>
      <c r="D8" s="3">
        <f>(VLOOKUP(DATE(YEAR(A8),MONTH(A8)-1,1),INPC!$A$2:$H$996,2,0)*VLOOKUP(DATE(YEAR(A8),MONTH(A8)-1,1),INPC!$A$2:$H$996,6,0))/($G$5*$G$6)</f>
        <v>55.706189602184587</v>
      </c>
      <c r="E8" s="4"/>
      <c r="F8" s="7" t="s">
        <v>22</v>
      </c>
      <c r="G8" s="8">
        <f>VLOOKUP($G$3,INPC!$A$2:$H997,6,0)</f>
        <v>2249.3559350874139</v>
      </c>
    </row>
    <row r="9" spans="1:7">
      <c r="A9" s="9">
        <v>30164</v>
      </c>
      <c r="B9" s="10">
        <f>VLOOKUP(A9,INPC!$A$2:$H$996,3,0)</f>
        <v>16608</v>
      </c>
      <c r="C9" s="3">
        <f>(VLOOKUP(A9,INPC!$A$2:$H$996,2,0)*VLOOKUP(A9,INPC!$A$2:$H$996,6,0))/($G$7*$G$8)</f>
        <v>62.466350549164559</v>
      </c>
      <c r="D9" s="3">
        <f>(VLOOKUP(DATE(YEAR(A9),MONTH(A9)-1,1),INPC!$A$2:$H$996,2,0)*VLOOKUP(DATE(YEAR(A9),MONTH(A9)-1,1),INPC!$A$2:$H$996,6,0))/($G$5*$G$6)</f>
        <v>59.475594021846526</v>
      </c>
      <c r="E9" s="4"/>
    </row>
    <row r="10" spans="1:7">
      <c r="A10" s="9">
        <v>30195</v>
      </c>
      <c r="B10" s="10">
        <f>VLOOKUP(A10,INPC!$A$2:$H$996,3,0)</f>
        <v>16608</v>
      </c>
      <c r="C10" s="3">
        <f>(VLOOKUP(A10,INPC!$A$2:$H$996,2,0)*VLOOKUP(A10,INPC!$A$2:$H$996,6,0))/($G$7*$G$8)</f>
        <v>65.548326901660289</v>
      </c>
      <c r="D10" s="3">
        <f>(VLOOKUP(DATE(YEAR(A10),MONTH(A10)-1,1),INPC!$A$2:$H$996,2,0)*VLOOKUP(DATE(YEAR(A10),MONTH(A10)-1,1),INPC!$A$2:$H$996,6,0))/($G$5*$G$6)</f>
        <v>63.031463961378449</v>
      </c>
      <c r="E10" s="4"/>
      <c r="F10" s="1" t="s">
        <v>14</v>
      </c>
    </row>
    <row r="11" spans="1:7">
      <c r="A11" s="9">
        <v>30225</v>
      </c>
      <c r="B11" s="10">
        <f>VLOOKUP(A11,INPC!$A$2:$H$996,3,0)</f>
        <v>16608</v>
      </c>
      <c r="C11" s="3">
        <f>(VLOOKUP(A11,INPC!$A$2:$H$996,2,0)*VLOOKUP(A11,INPC!$A$2:$H$996,6,0))/($G$7*$G$8)</f>
        <v>68.23897580866398</v>
      </c>
      <c r="D11" s="3">
        <f>(VLOOKUP(DATE(YEAR(A11),MONTH(A11)-1,1),INPC!$A$2:$H$996,2,0)*VLOOKUP(DATE(YEAR(A11),MONTH(A11)-1,1),INPC!$A$2:$H$996,6,0))/($G$5*$G$6)</f>
        <v>66.141321983887067</v>
      </c>
      <c r="E11" s="4"/>
      <c r="F11" s="1" t="s">
        <v>15</v>
      </c>
    </row>
    <row r="12" spans="1:7">
      <c r="A12" s="9">
        <v>30256</v>
      </c>
      <c r="B12" s="10">
        <f>VLOOKUP(A12,INPC!$A$2:$H$996,3,0)</f>
        <v>23568</v>
      </c>
      <c r="C12" s="3">
        <f>(VLOOKUP(A12,INPC!$A$2:$H$996,2,0)*VLOOKUP(A12,INPC!$A$2:$H$996,6,0))/($G$7*$G$8)</f>
        <v>71.364807724150964</v>
      </c>
      <c r="D12" s="3">
        <f>(VLOOKUP(DATE(YEAR(A12),MONTH(A12)-1,1),INPC!$A$2:$H$996,2,0)*VLOOKUP(DATE(YEAR(A12),MONTH(A12)-1,1),INPC!$A$2:$H$996,6,0))/($G$5*$G$6)</f>
        <v>68.856312344674109</v>
      </c>
      <c r="E12" s="4"/>
    </row>
    <row r="13" spans="1:7">
      <c r="A13" s="9">
        <v>30286</v>
      </c>
      <c r="B13" s="10">
        <f>VLOOKUP(A13,INPC!$A$2:$H$996,3,0)</f>
        <v>23568</v>
      </c>
      <c r="C13" s="3">
        <f>(VLOOKUP(A13,INPC!$A$2:$H$996,2,0)*VLOOKUP(A13,INPC!$A$2:$H$996,6,0))/($G$7*$G$8)</f>
        <v>76.155241753141212</v>
      </c>
      <c r="D13" s="3">
        <f>(VLOOKUP(DATE(YEAR(A13),MONTH(A13)-1,1),INPC!$A$2:$H$996,2,0)*VLOOKUP(DATE(YEAR(A13),MONTH(A13)-1,1),INPC!$A$2:$H$996,6,0))/($G$5*$G$6)</f>
        <v>72.010422677648876</v>
      </c>
      <c r="E13" s="4"/>
    </row>
    <row r="14" spans="1:7">
      <c r="A14" s="9">
        <v>30317</v>
      </c>
      <c r="B14" s="10">
        <f>VLOOKUP(A14,INPC!$A$2:$H$996,3,0)</f>
        <v>23568</v>
      </c>
      <c r="C14" s="3">
        <f>(VLOOKUP(A14,INPC!$A$2:$H$996,2,0)*VLOOKUP(A14,INPC!$A$2:$H$996,6,0))/($G$7*$G$8)</f>
        <v>82.753228071592503</v>
      </c>
      <c r="D14" s="3">
        <f>(VLOOKUP(DATE(YEAR(A14),MONTH(A14)-1,1),INPC!$A$2:$H$996,2,0)*VLOOKUP(DATE(YEAR(A14),MONTH(A14)-1,1),INPC!$A$2:$H$996,6,0))/($G$5*$G$6)</f>
        <v>76.844194255516371</v>
      </c>
      <c r="E14" s="4"/>
    </row>
    <row r="15" spans="1:7">
      <c r="A15" s="9">
        <v>30348</v>
      </c>
      <c r="B15" s="10">
        <f>VLOOKUP(A15,INPC!$A$2:$H$996,3,0)</f>
        <v>23568</v>
      </c>
      <c r="C15" s="3">
        <f>(VLOOKUP(A15,INPC!$A$2:$H$996,2,0)*VLOOKUP(A15,INPC!$A$2:$H$996,6,0))/($G$7*$G$8)</f>
        <v>89.862535514628632</v>
      </c>
      <c r="D15" s="3">
        <f>(VLOOKUP(DATE(YEAR(A15),MONTH(A15)-1,1),INPC!$A$2:$H$996,2,0)*VLOOKUP(DATE(YEAR(A15),MONTH(A15)-1,1),INPC!$A$2:$H$996,6,0))/($G$5*$G$6)</f>
        <v>83.501870479482903</v>
      </c>
      <c r="E15" s="4"/>
    </row>
    <row r="16" spans="1:7">
      <c r="A16" s="9">
        <v>30376</v>
      </c>
      <c r="B16" s="10">
        <f>VLOOKUP(A16,INPC!$A$2:$H$996,3,0)</f>
        <v>23568</v>
      </c>
      <c r="C16" s="3">
        <f>(VLOOKUP(A16,INPC!$A$2:$H$996,2,0)*VLOOKUP(A16,INPC!$A$2:$H$996,6,0))/($G$7*$G$8)</f>
        <v>96.718757819452136</v>
      </c>
      <c r="D16" s="3">
        <f>(VLOOKUP(DATE(YEAR(A16),MONTH(A16)-1,1),INPC!$A$2:$H$996,2,0)*VLOOKUP(DATE(YEAR(A16),MONTH(A16)-1,1),INPC!$A$2:$H$996,6,0))/($G$5*$G$6)</f>
        <v>90.67549358931069</v>
      </c>
      <c r="E16" s="4"/>
    </row>
    <row r="17" spans="1:5">
      <c r="A17" s="9">
        <v>30407</v>
      </c>
      <c r="B17" s="10">
        <f>VLOOKUP(A17,INPC!$A$2:$H$996,3,0)</f>
        <v>23568</v>
      </c>
      <c r="C17" s="3">
        <f>(VLOOKUP(A17,INPC!$A$2:$H$996,2,0)*VLOOKUP(A17,INPC!$A$2:$H$996,6,0))/($G$7*$G$8)</f>
        <v>103.38517183674313</v>
      </c>
      <c r="D17" s="3">
        <f>(VLOOKUP(DATE(YEAR(A17),MONTH(A17)-1,1),INPC!$A$2:$H$996,2,0)*VLOOKUP(DATE(YEAR(A17),MONTH(A17)-1,1),INPC!$A$2:$H$996,6,0))/($G$5*$G$6)</f>
        <v>97.593741979338674</v>
      </c>
      <c r="E17" s="4"/>
    </row>
    <row r="18" spans="1:5">
      <c r="A18" s="9">
        <v>30437</v>
      </c>
      <c r="B18" s="10">
        <f>VLOOKUP(A18,INPC!$A$2:$H$996,3,0)</f>
        <v>34776</v>
      </c>
      <c r="C18" s="3">
        <f>(VLOOKUP(A18,INPC!$A$2:$H$996,2,0)*VLOOKUP(A18,INPC!$A$2:$H$996,6,0))/($G$7*$G$8)</f>
        <v>110.24711422176235</v>
      </c>
      <c r="D18" s="3">
        <f>(VLOOKUP(DATE(YEAR(A18),MONTH(A18)-1,1),INPC!$A$2:$H$996,2,0)*VLOOKUP(DATE(YEAR(A18),MONTH(A18)-1,1),INPC!$A$2:$H$996,6,0))/($G$5*$G$6)</f>
        <v>104.32046494599876</v>
      </c>
      <c r="E18" s="4"/>
    </row>
    <row r="19" spans="1:5">
      <c r="A19" s="9">
        <v>30468</v>
      </c>
      <c r="B19" s="10">
        <f>VLOOKUP(A19,INPC!$A$2:$H$996,3,0)</f>
        <v>34776</v>
      </c>
      <c r="C19" s="3">
        <f>(VLOOKUP(A19,INPC!$A$2:$H$996,2,0)*VLOOKUP(A19,INPC!$A$2:$H$996,6,0))/($G$7*$G$8)</f>
        <v>119.89555491509721</v>
      </c>
      <c r="D19" s="3">
        <f>(VLOOKUP(DATE(YEAR(A19),MONTH(A19)-1,1),INPC!$A$2:$H$996,2,0)*VLOOKUP(DATE(YEAR(A19),MONTH(A19)-1,1),INPC!$A$2:$H$996,6,0))/($G$5*$G$6)</f>
        <v>111.24448516398762</v>
      </c>
      <c r="E19" s="4"/>
    </row>
    <row r="20" spans="1:5">
      <c r="A20" s="9">
        <v>30498</v>
      </c>
      <c r="B20" s="10">
        <f>VLOOKUP(A20,INPC!$A$2:$H$996,3,0)</f>
        <v>34776</v>
      </c>
      <c r="C20" s="3">
        <f>(VLOOKUP(A20,INPC!$A$2:$H$996,2,0)*VLOOKUP(A20,INPC!$A$2:$H$996,6,0))/($G$7*$G$8)</f>
        <v>133.24054181638053</v>
      </c>
      <c r="D20" s="3">
        <f>(VLOOKUP(DATE(YEAR(A20),MONTH(A20)-1,1),INPC!$A$2:$H$996,2,0)*VLOOKUP(DATE(YEAR(A20),MONTH(A20)-1,1),INPC!$A$2:$H$996,6,0))/($G$5*$G$6)</f>
        <v>120.98021226344065</v>
      </c>
      <c r="E20" s="4"/>
    </row>
    <row r="21" spans="1:5">
      <c r="A21" s="9">
        <v>30529</v>
      </c>
      <c r="B21" s="10">
        <f>VLOOKUP(A21,INPC!$A$2:$H$996,3,0)</f>
        <v>34776</v>
      </c>
      <c r="C21" s="3">
        <f>(VLOOKUP(A21,INPC!$A$2:$H$996,2,0)*VLOOKUP(A21,INPC!$A$2:$H$996,6,0))/($G$7*$G$8)</f>
        <v>147.41058330802267</v>
      </c>
      <c r="D21" s="3">
        <f>(VLOOKUP(DATE(YEAR(A21),MONTH(A21)-1,1),INPC!$A$2:$H$996,2,0)*VLOOKUP(DATE(YEAR(A21),MONTH(A21)-1,1),INPC!$A$2:$H$996,6,0))/($G$5*$G$6)</f>
        <v>134.44592706090222</v>
      </c>
      <c r="E21" s="4"/>
    </row>
    <row r="22" spans="1:5">
      <c r="A22" s="9">
        <v>30560</v>
      </c>
      <c r="B22" s="10">
        <f>VLOOKUP(A22,INPC!$A$2:$H$996,3,0)</f>
        <v>34776</v>
      </c>
      <c r="C22" s="3">
        <f>(VLOOKUP(A22,INPC!$A$2:$H$996,2,0)*VLOOKUP(A22,INPC!$A$2:$H$996,6,0))/($G$7*$G$8)</f>
        <v>162.97339305327671</v>
      </c>
      <c r="D22" s="3">
        <f>(VLOOKUP(DATE(YEAR(A22),MONTH(A22)-1,1),INPC!$A$2:$H$996,2,0)*VLOOKUP(DATE(YEAR(A22),MONTH(A22)-1,1),INPC!$A$2:$H$996,6,0))/($G$5*$G$6)</f>
        <v>148.74416045791668</v>
      </c>
      <c r="E22" s="4"/>
    </row>
    <row r="23" spans="1:5">
      <c r="A23" s="9">
        <v>30590</v>
      </c>
      <c r="B23" s="10">
        <f>VLOOKUP(A23,INPC!$A$2:$H$996,3,0)</f>
        <v>34776</v>
      </c>
      <c r="C23" s="3">
        <f>(VLOOKUP(A23,INPC!$A$2:$H$996,2,0)*VLOOKUP(A23,INPC!$A$2:$H$996,6,0))/($G$7*$G$8)</f>
        <v>180.38384020864663</v>
      </c>
      <c r="D23" s="3">
        <f>(VLOOKUP(DATE(YEAR(A23),MONTH(A23)-1,1),INPC!$A$2:$H$996,2,0)*VLOOKUP(DATE(YEAR(A23),MONTH(A23)-1,1),INPC!$A$2:$H$996,6,0))/($G$5*$G$6)</f>
        <v>164.44776204456147</v>
      </c>
      <c r="E23" s="4"/>
    </row>
    <row r="24" spans="1:5">
      <c r="A24" s="9">
        <v>30621</v>
      </c>
      <c r="B24" s="10">
        <f>VLOOKUP(A24,INPC!$A$2:$H$996,3,0)</f>
        <v>57120</v>
      </c>
      <c r="C24" s="3">
        <f>(VLOOKUP(A24,INPC!$A$2:$H$996,2,0)*VLOOKUP(A24,INPC!$A$2:$H$996,6,0))/($G$7*$G$8)</f>
        <v>196.12425865956959</v>
      </c>
      <c r="D24" s="3">
        <f>(VLOOKUP(DATE(YEAR(A24),MONTH(A24)-1,1),INPC!$A$2:$H$996,2,0)*VLOOKUP(DATE(YEAR(A24),MONTH(A24)-1,1),INPC!$A$2:$H$996,6,0))/($G$5*$G$6)</f>
        <v>182.01571603542993</v>
      </c>
      <c r="E24" s="4"/>
    </row>
    <row r="25" spans="1:5">
      <c r="A25" s="9">
        <v>30651</v>
      </c>
      <c r="B25" s="10">
        <f>VLOOKUP(A25,INPC!$A$2:$H$996,3,0)</f>
        <v>57120</v>
      </c>
      <c r="C25" s="3">
        <f>(VLOOKUP(A25,INPC!$A$2:$H$996,2,0)*VLOOKUP(A25,INPC!$A$2:$H$996,6,0))/($G$7*$G$8)</f>
        <v>211.53411730529683</v>
      </c>
      <c r="D25" s="3">
        <f>(VLOOKUP(DATE(YEAR(A25),MONTH(A25)-1,1),INPC!$A$2:$H$996,2,0)*VLOOKUP(DATE(YEAR(A25),MONTH(A25)-1,1),INPC!$A$2:$H$996,6,0))/($G$5*$G$6)</f>
        <v>197.89853309780167</v>
      </c>
      <c r="E25" s="4"/>
    </row>
    <row r="26" spans="1:5">
      <c r="A26" s="9">
        <v>30682</v>
      </c>
      <c r="B26" s="10">
        <f>VLOOKUP(A26,INPC!$A$2:$H$996,3,0)</f>
        <v>57120</v>
      </c>
      <c r="C26" s="3">
        <f>(VLOOKUP(A26,INPC!$A$2:$H$996,2,0)*VLOOKUP(A26,INPC!$A$2:$H$996,6,0))/($G$7*$G$8)</f>
        <v>230.28916288649151</v>
      </c>
      <c r="D26" s="3">
        <f>(VLOOKUP(DATE(YEAR(A26),MONTH(A26)-1,1),INPC!$A$2:$H$996,2,0)*VLOOKUP(DATE(YEAR(A26),MONTH(A26)-1,1),INPC!$A$2:$H$996,6,0))/($G$5*$G$6)</f>
        <v>213.44779988446342</v>
      </c>
      <c r="E26" s="4"/>
    </row>
    <row r="27" spans="1:5">
      <c r="A27" s="9">
        <v>30713</v>
      </c>
      <c r="B27" s="10">
        <f>VLOOKUP(A27,INPC!$A$2:$H$996,3,0)</f>
        <v>57120</v>
      </c>
      <c r="C27" s="3">
        <f>(VLOOKUP(A27,INPC!$A$2:$H$996,2,0)*VLOOKUP(A27,INPC!$A$2:$H$996,6,0))/($G$7*$G$8)</f>
        <v>252.31352624310182</v>
      </c>
      <c r="D27" s="3">
        <f>(VLOOKUP(DATE(YEAR(A27),MONTH(A27)-1,1),INPC!$A$2:$H$996,2,0)*VLOOKUP(DATE(YEAR(A27),MONTH(A27)-1,1),INPC!$A$2:$H$996,6,0))/($G$5*$G$6)</f>
        <v>232.3725164599044</v>
      </c>
      <c r="E27" s="4"/>
    </row>
    <row r="28" spans="1:5">
      <c r="A28" s="9">
        <v>30742</v>
      </c>
      <c r="B28" s="10">
        <f>VLOOKUP(A28,INPC!$A$2:$H$996,3,0)</f>
        <v>57120</v>
      </c>
      <c r="C28" s="3">
        <f>(VLOOKUP(A28,INPC!$A$2:$H$996,2,0)*VLOOKUP(A28,INPC!$A$2:$H$996,6,0))/($G$7*$G$8)</f>
        <v>277.00223151013307</v>
      </c>
      <c r="D28" s="3">
        <f>(VLOOKUP(DATE(YEAR(A28),MONTH(A28)-1,1),INPC!$A$2:$H$996,2,0)*VLOOKUP(DATE(YEAR(A28),MONTH(A28)-1,1),INPC!$A$2:$H$996,6,0))/($G$5*$G$6)</f>
        <v>254.59612729966162</v>
      </c>
      <c r="E28" s="4"/>
    </row>
    <row r="29" spans="1:5">
      <c r="A29" s="9">
        <v>30773</v>
      </c>
      <c r="B29" s="10">
        <f>VLOOKUP(A29,INPC!$A$2:$H$996,3,0)</f>
        <v>57120</v>
      </c>
      <c r="C29" s="3">
        <f>(VLOOKUP(A29,INPC!$A$2:$H$996,2,0)*VLOOKUP(A29,INPC!$A$2:$H$996,6,0))/($G$7*$G$8)</f>
        <v>303.81236420133939</v>
      </c>
      <c r="D29" s="3">
        <f>(VLOOKUP(DATE(YEAR(A29),MONTH(A29)-1,1),INPC!$A$2:$H$996,2,0)*VLOOKUP(DATE(YEAR(A29),MONTH(A29)-1,1),INPC!$A$2:$H$996,6,0))/($G$5*$G$6)</f>
        <v>279.50818351250507</v>
      </c>
      <c r="E29" s="4"/>
    </row>
    <row r="30" spans="1:5">
      <c r="A30" s="9">
        <v>30803</v>
      </c>
      <c r="B30" s="10">
        <f>VLOOKUP(A30,INPC!$A$2:$H$996,3,0)</f>
        <v>97176</v>
      </c>
      <c r="C30" s="3">
        <f>(VLOOKUP(A30,INPC!$A$2:$H$996,2,0)*VLOOKUP(A30,INPC!$A$2:$H$996,6,0))/($G$7*$G$8)</f>
        <v>331.50616850795114</v>
      </c>
      <c r="D30" s="3">
        <f>(VLOOKUP(DATE(YEAR(A30),MONTH(A30)-1,1),INPC!$A$2:$H$996,2,0)*VLOOKUP(DATE(YEAR(A30),MONTH(A30)-1,1),INPC!$A$2:$H$996,6,0))/($G$5*$G$6)</f>
        <v>306.56085903571358</v>
      </c>
    </row>
    <row r="31" spans="1:5">
      <c r="A31" s="9">
        <v>30834</v>
      </c>
      <c r="B31" s="10">
        <f>VLOOKUP(A31,INPC!$A$2:$H$996,3,0)</f>
        <v>97176</v>
      </c>
      <c r="C31" s="3">
        <f>(VLOOKUP(A31,INPC!$A$2:$H$996,2,0)*VLOOKUP(A31,INPC!$A$2:$H$996,6,0))/($G$7*$G$8)</f>
        <v>362.4455965242733</v>
      </c>
      <c r="D31" s="3">
        <f>(VLOOKUP(DATE(YEAR(A31),MONTH(A31)-1,1),INPC!$A$2:$H$996,2,0)*VLOOKUP(DATE(YEAR(A31),MONTH(A31)-1,1),INPC!$A$2:$H$996,6,0))/($G$5*$G$6)</f>
        <v>334.50520047329758</v>
      </c>
    </row>
    <row r="32" spans="1:5">
      <c r="A32" s="9">
        <v>30864</v>
      </c>
      <c r="B32" s="10">
        <f>VLOOKUP(A32,INPC!$A$2:$H$996,3,0)</f>
        <v>97176</v>
      </c>
      <c r="C32" s="3">
        <f>(VLOOKUP(A32,INPC!$A$2:$H$996,2,0)*VLOOKUP(A32,INPC!$A$2:$H$996,6,0))/($G$7*$G$8)</f>
        <v>397.00090493464546</v>
      </c>
      <c r="D32" s="3">
        <f>(VLOOKUP(DATE(YEAR(A32),MONTH(A32)-1,1),INPC!$A$2:$H$996,2,0)*VLOOKUP(DATE(YEAR(A32),MONTH(A32)-1,1),INPC!$A$2:$H$996,6,0))/($G$5*$G$6)</f>
        <v>365.72452775673781</v>
      </c>
    </row>
    <row r="33" spans="1:4">
      <c r="A33" s="9">
        <v>30895</v>
      </c>
      <c r="B33" s="10">
        <f>VLOOKUP(A33,INPC!$A$2:$H$996,3,0)</f>
        <v>97176</v>
      </c>
      <c r="C33" s="3">
        <f>(VLOOKUP(A33,INPC!$A$2:$H$996,2,0)*VLOOKUP(A33,INPC!$A$2:$H$996,6,0))/($G$7*$G$8)</f>
        <v>432.09092976090483</v>
      </c>
      <c r="D33" s="3">
        <f>(VLOOKUP(DATE(YEAR(A33),MONTH(A33)-1,1),INPC!$A$2:$H$996,2,0)*VLOOKUP(DATE(YEAR(A33),MONTH(A33)-1,1),INPC!$A$2:$H$996,6,0))/($G$5*$G$6)</f>
        <v>400.59244716605923</v>
      </c>
    </row>
    <row r="34" spans="1:4">
      <c r="A34" s="9">
        <v>30926</v>
      </c>
      <c r="B34" s="10">
        <f>VLOOKUP(A34,INPC!$A$2:$H$996,3,0)</f>
        <v>97176</v>
      </c>
      <c r="C34" s="3">
        <f>(VLOOKUP(A34,INPC!$A$2:$H$996,2,0)*VLOOKUP(A34,INPC!$A$2:$H$996,6,0))/($G$7*$G$8)</f>
        <v>474.56064362284343</v>
      </c>
      <c r="D34" s="3">
        <f>(VLOOKUP(DATE(YEAR(A34),MONTH(A34)-1,1),INPC!$A$2:$H$996,2,0)*VLOOKUP(DATE(YEAR(A34),MONTH(A34)-1,1),INPC!$A$2:$H$996,6,0))/($G$5*$G$6)</f>
        <v>435.99992040238106</v>
      </c>
    </row>
    <row r="35" spans="1:4">
      <c r="A35" s="9">
        <v>30956</v>
      </c>
      <c r="B35" s="10">
        <f>VLOOKUP(A35,INPC!$A$2:$H$996,3,0)</f>
        <v>97176</v>
      </c>
      <c r="C35" s="3">
        <f>(VLOOKUP(A35,INPC!$A$2:$H$996,2,0)*VLOOKUP(A35,INPC!$A$2:$H$996,6,0))/($G$7*$G$8)</f>
        <v>525.7952900347625</v>
      </c>
      <c r="D35" s="3">
        <f>(VLOOKUP(DATE(YEAR(A35),MONTH(A35)-1,1),INPC!$A$2:$H$996,2,0)*VLOOKUP(DATE(YEAR(A35),MONTH(A35)-1,1),INPC!$A$2:$H$996,6,0))/($G$5*$G$6)</f>
        <v>478.85384439834013</v>
      </c>
    </row>
    <row r="36" spans="1:4">
      <c r="A36" s="9">
        <v>30987</v>
      </c>
      <c r="B36" s="10">
        <f>VLOOKUP(A36,INPC!$A$2:$H$996,3,0)</f>
        <v>166560</v>
      </c>
      <c r="C36" s="3">
        <f>(VLOOKUP(A36,INPC!$A$2:$H$996,2,0)*VLOOKUP(A36,INPC!$A$2:$H$996,6,0))/($G$7*$G$8)</f>
        <v>580.52185544105794</v>
      </c>
      <c r="D36" s="3">
        <f>(VLOOKUP(DATE(YEAR(A36),MONTH(A36)-1,1),INPC!$A$2:$H$996,2,0)*VLOOKUP(DATE(YEAR(A36),MONTH(A36)-1,1),INPC!$A$2:$H$996,6,0))/($G$5*$G$6)</f>
        <v>530.55199453030809</v>
      </c>
    </row>
    <row r="37" spans="1:4">
      <c r="A37" s="9">
        <v>31017</v>
      </c>
      <c r="B37" s="10">
        <f>VLOOKUP(A37,INPC!$A$2:$H$996,3,0)</f>
        <v>166560</v>
      </c>
      <c r="C37" s="3">
        <f>(VLOOKUP(A37,INPC!$A$2:$H$996,2,0)*VLOOKUP(A37,INPC!$A$2:$H$996,6,0))/($G$7*$G$8)</f>
        <v>644.21508491610564</v>
      </c>
      <c r="D37" s="3">
        <f>(VLOOKUP(DATE(YEAR(A37),MONTH(A37)-1,1),INPC!$A$2:$H$996,2,0)*VLOOKUP(DATE(YEAR(A37),MONTH(A37)-1,1),INPC!$A$2:$H$996,6,0))/($G$5*$G$6)</f>
        <v>585.77365394871742</v>
      </c>
    </row>
    <row r="38" spans="1:4">
      <c r="A38" s="9">
        <v>31048</v>
      </c>
      <c r="B38" s="10">
        <f>VLOOKUP(A38,INPC!$A$2:$H$996,3,0)</f>
        <v>166560</v>
      </c>
      <c r="C38" s="3">
        <f>(VLOOKUP(A38,INPC!$A$2:$H$996,2,0)*VLOOKUP(A38,INPC!$A$2:$H$996,6,0))/($G$7*$G$8)</f>
        <v>719.77764281467273</v>
      </c>
      <c r="D38" s="3">
        <f>(VLOOKUP(DATE(YEAR(A38),MONTH(A38)-1,1),INPC!$A$2:$H$996,2,0)*VLOOKUP(DATE(YEAR(A38),MONTH(A38)-1,1),INPC!$A$2:$H$996,6,0))/($G$5*$G$6)</f>
        <v>650.04309602346279</v>
      </c>
    </row>
    <row r="39" spans="1:4">
      <c r="A39" s="9">
        <v>31079</v>
      </c>
      <c r="B39" s="10">
        <f>VLOOKUP(A39,INPC!$A$2:$H$996,3,0)</f>
        <v>166560</v>
      </c>
      <c r="C39" s="3">
        <f>(VLOOKUP(A39,INPC!$A$2:$H$996,2,0)*VLOOKUP(A39,INPC!$A$2:$H$996,6,0))/($G$7*$G$8)</f>
        <v>801.77364597338396</v>
      </c>
      <c r="D39" s="3">
        <f>(VLOOKUP(DATE(YEAR(A39),MONTH(A39)-1,1),INPC!$A$2:$H$996,2,0)*VLOOKUP(DATE(YEAR(A39),MONTH(A39)-1,1),INPC!$A$2:$H$996,6,0))/($G$5*$G$6)</f>
        <v>726.28924460011922</v>
      </c>
    </row>
    <row r="40" spans="1:4">
      <c r="A40" s="9">
        <v>31107</v>
      </c>
      <c r="B40" s="10">
        <f>VLOOKUP(A40,INPC!$A$2:$H$996,3,0)</f>
        <v>166560</v>
      </c>
      <c r="C40" s="3">
        <f>(VLOOKUP(A40,INPC!$A$2:$H$996,2,0)*VLOOKUP(A40,INPC!$A$2:$H$996,6,0))/($G$7*$G$8)</f>
        <v>885.52158448129694</v>
      </c>
      <c r="D40" s="3">
        <f>(VLOOKUP(DATE(YEAR(A40),MONTH(A40)-1,1),INPC!$A$2:$H$996,2,0)*VLOOKUP(DATE(YEAR(A40),MONTH(A40)-1,1),INPC!$A$2:$H$996,6,0))/($G$5*$G$6)</f>
        <v>809.02703979126966</v>
      </c>
    </row>
    <row r="41" spans="1:4">
      <c r="A41" s="9">
        <v>31138</v>
      </c>
      <c r="B41" s="10">
        <f>VLOOKUP(A41,INPC!$A$2:$H$996,3,0)</f>
        <v>166560</v>
      </c>
      <c r="C41" s="3">
        <f>(VLOOKUP(A41,INPC!$A$2:$H$996,2,0)*VLOOKUP(A41,INPC!$A$2:$H$996,6,0))/($G$7*$G$8)</f>
        <v>967.54017833840192</v>
      </c>
      <c r="D41" s="3">
        <f>(VLOOKUP(DATE(YEAR(A41),MONTH(A41)-1,1),INPC!$A$2:$H$996,2,0)*VLOOKUP(DATE(YEAR(A41),MONTH(A41)-1,1),INPC!$A$2:$H$996,6,0))/($G$5*$G$6)</f>
        <v>893.53261953930655</v>
      </c>
    </row>
    <row r="42" spans="1:4">
      <c r="A42" s="9">
        <v>31168</v>
      </c>
      <c r="B42" s="10">
        <f>VLOOKUP(A42,INPC!$A$2:$H$996,3,0)</f>
        <v>333120</v>
      </c>
      <c r="C42" s="3">
        <f>(VLOOKUP(A42,INPC!$A$2:$H$996,2,0)*VLOOKUP(A42,INPC!$A$2:$H$996,6,0))/($G$7*$G$8)</f>
        <v>1043.8910311031507</v>
      </c>
      <c r="D42" s="3">
        <f>(VLOOKUP(DATE(YEAR(A42),MONTH(A42)-1,1),INPC!$A$2:$H$996,2,0)*VLOOKUP(DATE(YEAR(A42),MONTH(A42)-1,1),INPC!$A$2:$H$996,6,0))/($G$5*$G$6)</f>
        <v>976.29320979978866</v>
      </c>
    </row>
    <row r="43" spans="1:4">
      <c r="A43" s="9">
        <v>31199</v>
      </c>
      <c r="B43" s="10">
        <f>VLOOKUP(A43,INPC!$A$2:$H$996,3,0)</f>
        <v>333120</v>
      </c>
      <c r="C43" s="3">
        <f>(VLOOKUP(A43,INPC!$A$2:$H$996,2,0)*VLOOKUP(A43,INPC!$A$2:$H$996,6,0))/($G$7*$G$8)</f>
        <v>1124.9722048035844</v>
      </c>
      <c r="D43" s="3">
        <f>(VLOOKUP(DATE(YEAR(A43),MONTH(A43)-1,1),INPC!$A$2:$H$996,2,0)*VLOOKUP(DATE(YEAR(A43),MONTH(A43)-1,1),INPC!$A$2:$H$996,6,0))/($G$5*$G$6)</f>
        <v>1053.3347846981665</v>
      </c>
    </row>
    <row r="44" spans="1:4">
      <c r="A44" s="9">
        <v>31229</v>
      </c>
      <c r="B44" s="10">
        <f>VLOOKUP(A44,INPC!$A$2:$H$996,3,0)</f>
        <v>333120</v>
      </c>
      <c r="C44" s="3">
        <f>(VLOOKUP(A44,INPC!$A$2:$H$996,2,0)*VLOOKUP(A44,INPC!$A$2:$H$996,6,0))/($G$7*$G$8)</f>
        <v>1228.4912919442188</v>
      </c>
      <c r="D44" s="3">
        <f>(VLOOKUP(DATE(YEAR(A44),MONTH(A44)-1,1),INPC!$A$2:$H$996,2,0)*VLOOKUP(DATE(YEAR(A44),MONTH(A44)-1,1),INPC!$A$2:$H$996,6,0))/($G$5*$G$6)</f>
        <v>1135.1494742568716</v>
      </c>
    </row>
    <row r="45" spans="1:4">
      <c r="A45" s="9">
        <v>31260</v>
      </c>
      <c r="B45" s="10">
        <f>VLOOKUP(A45,INPC!$A$2:$H$996,3,0)</f>
        <v>333120</v>
      </c>
      <c r="C45" s="3">
        <f>(VLOOKUP(A45,INPC!$A$2:$H$996,2,0)*VLOOKUP(A45,INPC!$A$2:$H$996,6,0))/($G$7*$G$8)</f>
        <v>1361.6817542628105</v>
      </c>
      <c r="D45" s="3">
        <f>(VLOOKUP(DATE(YEAR(A45),MONTH(A45)-1,1),INPC!$A$2:$H$996,2,0)*VLOOKUP(DATE(YEAR(A45),MONTH(A45)-1,1),INPC!$A$2:$H$996,6,0))/($G$5*$G$6)</f>
        <v>1239.6050659963662</v>
      </c>
    </row>
    <row r="46" spans="1:4">
      <c r="A46" s="9">
        <v>31291</v>
      </c>
      <c r="B46" s="10">
        <f>VLOOKUP(A46,INPC!$A$2:$H$996,3,0)</f>
        <v>333120</v>
      </c>
      <c r="C46" s="3">
        <f>(VLOOKUP(A46,INPC!$A$2:$H$996,2,0)*VLOOKUP(A46,INPC!$A$2:$H$996,6,0))/($G$7*$G$8)</f>
        <v>1509.3897917155778</v>
      </c>
      <c r="D46" s="3">
        <f>(VLOOKUP(DATE(YEAR(A46),MONTH(A46)-1,1),INPC!$A$2:$H$996,2,0)*VLOOKUP(DATE(YEAR(A46),MONTH(A46)-1,1),INPC!$A$2:$H$996,6,0))/($G$5*$G$6)</f>
        <v>1374.0004605060253</v>
      </c>
    </row>
    <row r="47" spans="1:4">
      <c r="A47" s="9">
        <v>31321</v>
      </c>
      <c r="B47" s="10">
        <f>VLOOKUP(A47,INPC!$A$2:$H$996,3,0)</f>
        <v>333120</v>
      </c>
      <c r="C47" s="3">
        <f>(VLOOKUP(A47,INPC!$A$2:$H$996,2,0)*VLOOKUP(A47,INPC!$A$2:$H$996,6,0))/($G$7*$G$8)</f>
        <v>1662.8779425901323</v>
      </c>
      <c r="D47" s="3">
        <f>(VLOOKUP(DATE(YEAR(A47),MONTH(A47)-1,1),INPC!$A$2:$H$996,2,0)*VLOOKUP(DATE(YEAR(A47),MONTH(A47)-1,1),INPC!$A$2:$H$996,6,0))/($G$5*$G$6)</f>
        <v>1523.044766082711</v>
      </c>
    </row>
    <row r="48" spans="1:4">
      <c r="A48" s="9">
        <v>31352</v>
      </c>
      <c r="B48" s="10">
        <f>VLOOKUP(A48,INPC!$A$2:$H$996,3,0)</f>
        <v>600000</v>
      </c>
      <c r="C48" s="3">
        <f>(VLOOKUP(A48,INPC!$A$2:$H$996,2,0)*VLOOKUP(A48,INPC!$A$2:$H$996,6,0))/($G$7*$G$8)</f>
        <v>1865.7404993705593</v>
      </c>
      <c r="D48" s="3">
        <f>(VLOOKUP(DATE(YEAR(A48),MONTH(A48)-1,1),INPC!$A$2:$H$996,2,0)*VLOOKUP(DATE(YEAR(A48),MONTH(A48)-1,1),INPC!$A$2:$H$996,6,0))/($G$5*$G$6)</f>
        <v>1677.9214759480274</v>
      </c>
    </row>
    <row r="49" spans="1:4">
      <c r="A49" s="9">
        <v>31382</v>
      </c>
      <c r="B49" s="10">
        <f>VLOOKUP(A49,INPC!$A$2:$H$996,3,0)</f>
        <v>600000</v>
      </c>
      <c r="C49" s="3">
        <f>(VLOOKUP(A49,INPC!$A$2:$H$996,2,0)*VLOOKUP(A49,INPC!$A$2:$H$996,6,0))/($G$7*$G$8)</f>
        <v>2144.9316427631611</v>
      </c>
      <c r="D49" s="3">
        <f>(VLOOKUP(DATE(YEAR(A49),MONTH(A49)-1,1),INPC!$A$2:$H$996,2,0)*VLOOKUP(DATE(YEAR(A49),MONTH(A49)-1,1),INPC!$A$2:$H$996,6,0))/($G$5*$G$6)</f>
        <v>1882.6192664289149</v>
      </c>
    </row>
    <row r="50" spans="1:4">
      <c r="A50" s="9">
        <v>31413</v>
      </c>
      <c r="B50" s="10">
        <f>VLOOKUP(A50,INPC!$A$2:$H$996,3,0)</f>
        <v>600000</v>
      </c>
      <c r="C50" s="3">
        <f>(VLOOKUP(A50,INPC!$A$2:$H$996,2,0)*VLOOKUP(A50,INPC!$A$2:$H$996,6,0))/($G$7*$G$8)</f>
        <v>2474.8113070154204</v>
      </c>
      <c r="D50" s="3">
        <f>(VLOOKUP(DATE(YEAR(A50),MONTH(A50)-1,1),INPC!$A$2:$H$996,2,0)*VLOOKUP(DATE(YEAR(A50),MONTH(A50)-1,1),INPC!$A$2:$H$996,6,0))/($G$5*$G$6)</f>
        <v>2164.3361642207324</v>
      </c>
    </row>
    <row r="51" spans="1:4">
      <c r="A51" s="9">
        <v>31444</v>
      </c>
      <c r="B51" s="10">
        <f>VLOOKUP(A51,INPC!$A$2:$H$996,3,0)</f>
        <v>600000</v>
      </c>
      <c r="C51" s="3">
        <f>(VLOOKUP(A51,INPC!$A$2:$H$996,2,0)*VLOOKUP(A51,INPC!$A$2:$H$996,6,0))/($G$7*$G$8)</f>
        <v>2814.6667515679237</v>
      </c>
      <c r="D51" s="3">
        <f>(VLOOKUP(DATE(YEAR(A51),MONTH(A51)-1,1),INPC!$A$2:$H$996,2,0)*VLOOKUP(DATE(YEAR(A51),MONTH(A51)-1,1),INPC!$A$2:$H$996,6,0))/($G$5*$G$6)</f>
        <v>2497.200145966277</v>
      </c>
    </row>
    <row r="52" spans="1:4">
      <c r="A52" s="9">
        <v>31472</v>
      </c>
      <c r="B52" s="10">
        <f>VLOOKUP(A52,INPC!$A$2:$H$996,3,0)</f>
        <v>804</v>
      </c>
      <c r="C52" s="3">
        <f>(VLOOKUP(A52,INPC!$A$2:$H$996,2,0)*VLOOKUP(A52,INPC!$A$2:$H$996,6,0))/($G$7*$G$8)</f>
        <v>3.0319970426249543</v>
      </c>
      <c r="D52" s="3">
        <f>(VLOOKUP(DATE(YEAR(A52),MONTH(A52)-1,1),INPC!$A$2:$H$996,2,0)*VLOOKUP(DATE(YEAR(A52),MONTH(A52)-1,1),INPC!$A$2:$H$996,6,0))/($G$5*$G$6)</f>
        <v>2840.130155756578</v>
      </c>
    </row>
    <row r="53" spans="1:4">
      <c r="A53" s="9">
        <v>31503</v>
      </c>
      <c r="B53" s="10">
        <f>VLOOKUP(A53,INPC!$A$2:$H$996,3,0)</f>
        <v>804</v>
      </c>
      <c r="C53" s="3">
        <f>(VLOOKUP(A53,INPC!$A$2:$H$996,2,0)*VLOOKUP(A53,INPC!$A$2:$H$996,6,0))/($G$7*$G$8)</f>
        <v>3.0863476473113538</v>
      </c>
      <c r="D53" s="3">
        <f>(VLOOKUP(DATE(YEAR(A53),MONTH(A53)-1,1),INPC!$A$2:$H$996,2,0)*VLOOKUP(DATE(YEAR(A53),MONTH(A53)-1,1),INPC!$A$2:$H$996,6,0))/($G$5*$G$6)</f>
        <v>3.0594265655523687</v>
      </c>
    </row>
    <row r="54" spans="1:4">
      <c r="A54" s="9">
        <v>31533</v>
      </c>
      <c r="B54" s="10">
        <f>VLOOKUP(A54,INPC!$A$2:$H$996,3,0)</f>
        <v>804</v>
      </c>
      <c r="C54" s="3">
        <f>(VLOOKUP(A54,INPC!$A$2:$H$996,2,0)*VLOOKUP(A54,INPC!$A$2:$H$996,6,0))/($G$7*$G$8)</f>
        <v>3.1095622569756518</v>
      </c>
      <c r="D54" s="3">
        <f>(VLOOKUP(DATE(YEAR(A54),MONTH(A54)-1,1),INPC!$A$2:$H$996,2,0)*VLOOKUP(DATE(YEAR(A54),MONTH(A54)-1,1),INPC!$A$2:$H$996,6,0))/($G$5*$G$6)</f>
        <v>3.1142688630525823</v>
      </c>
    </row>
    <row r="55" spans="1:4">
      <c r="A55" s="9">
        <v>31564</v>
      </c>
      <c r="B55" s="10">
        <f>VLOOKUP(A55,INPC!$A$2:$H$996,3,0)</f>
        <v>804</v>
      </c>
      <c r="C55" s="3">
        <f>(VLOOKUP(A55,INPC!$A$2:$H$996,2,0)*VLOOKUP(A55,INPC!$A$2:$H$996,6,0))/($G$7*$G$8)</f>
        <v>3.1412917054559837</v>
      </c>
      <c r="D55" s="3">
        <f>(VLOOKUP(DATE(YEAR(A55),MONTH(A55)-1,1),INPC!$A$2:$H$996,2,0)*VLOOKUP(DATE(YEAR(A55),MONTH(A55)-1,1),INPC!$A$2:$H$996,6,0))/($G$5*$G$6)</f>
        <v>3.1376934879837441</v>
      </c>
    </row>
    <row r="56" spans="1:4">
      <c r="A56" s="9">
        <v>31594</v>
      </c>
      <c r="B56" s="10">
        <f>VLOOKUP(A56,INPC!$A$2:$H$996,3,0)</f>
        <v>804</v>
      </c>
      <c r="C56" s="3">
        <f>(VLOOKUP(A56,INPC!$A$2:$H$996,2,0)*VLOOKUP(A56,INPC!$A$2:$H$996,6,0))/($G$7*$G$8)</f>
        <v>3.1707070927340499</v>
      </c>
      <c r="D56" s="3">
        <f>(VLOOKUP(DATE(YEAR(A56),MONTH(A56)-1,1),INPC!$A$2:$H$996,2,0)*VLOOKUP(DATE(YEAR(A56),MONTH(A56)-1,1),INPC!$A$2:$H$996,6,0))/($G$5*$G$6)</f>
        <v>3.169709982797674</v>
      </c>
    </row>
    <row r="57" spans="1:4">
      <c r="A57" s="9">
        <v>31625</v>
      </c>
      <c r="B57" s="10">
        <f>VLOOKUP(A57,INPC!$A$2:$H$996,3,0)</f>
        <v>804</v>
      </c>
      <c r="C57" s="3">
        <f>(VLOOKUP(A57,INPC!$A$2:$H$996,2,0)*VLOOKUP(A57,INPC!$A$2:$H$996,6,0))/($G$7*$G$8)</f>
        <v>3.2077692886212672</v>
      </c>
      <c r="D57" s="3">
        <f>(VLOOKUP(DATE(YEAR(A57),MONTH(A57)-1,1),INPC!$A$2:$H$996,2,0)*VLOOKUP(DATE(YEAR(A57),MONTH(A57)-1,1),INPC!$A$2:$H$996,6,0))/($G$5*$G$6)</f>
        <v>3.1993914818259892</v>
      </c>
    </row>
    <row r="58" spans="1:4">
      <c r="A58" s="9">
        <v>31656</v>
      </c>
      <c r="B58" s="10">
        <f>VLOOKUP(A58,INPC!$A$2:$H$996,3,0)</f>
        <v>804</v>
      </c>
      <c r="C58" s="3">
        <f>(VLOOKUP(A58,INPC!$A$2:$H$996,2,0)*VLOOKUP(A58,INPC!$A$2:$H$996,6,0))/($G$7*$G$8)</f>
        <v>3.2498316317519413</v>
      </c>
      <c r="D58" s="3">
        <f>(VLOOKUP(DATE(YEAR(A58),MONTH(A58)-1,1),INPC!$A$2:$H$996,2,0)*VLOOKUP(DATE(YEAR(A58),MONTH(A58)-1,1),INPC!$A$2:$H$996,6,0))/($G$5*$G$6)</f>
        <v>3.2367889677341193</v>
      </c>
    </row>
    <row r="59" spans="1:4">
      <c r="A59" s="9">
        <v>31686</v>
      </c>
      <c r="B59" s="10">
        <f>VLOOKUP(A59,INPC!$A$2:$H$996,3,0)</f>
        <v>804</v>
      </c>
      <c r="C59" s="3">
        <f>(VLOOKUP(A59,INPC!$A$2:$H$996,2,0)*VLOOKUP(A59,INPC!$A$2:$H$996,6,0))/($G$7*$G$8)</f>
        <v>3.2924597601059271</v>
      </c>
      <c r="D59" s="3">
        <f>(VLOOKUP(DATE(YEAR(A59),MONTH(A59)-1,1),INPC!$A$2:$H$996,2,0)*VLOOKUP(DATE(YEAR(A59),MONTH(A59)-1,1),INPC!$A$2:$H$996,6,0))/($G$5*$G$6)</f>
        <v>3.2792318356440275</v>
      </c>
    </row>
    <row r="60" spans="1:4">
      <c r="A60" s="9">
        <v>31717</v>
      </c>
      <c r="B60" s="10">
        <f>VLOOKUP(A60,INPC!$A$2:$H$996,3,0)</f>
        <v>804</v>
      </c>
      <c r="C60" s="3">
        <f>(VLOOKUP(A60,INPC!$A$2:$H$996,2,0)*VLOOKUP(A60,INPC!$A$2:$H$996,6,0))/($G$7*$G$8)</f>
        <v>3.3700193294932332</v>
      </c>
      <c r="D60" s="3">
        <f>(VLOOKUP(DATE(YEAR(A60),MONTH(A60)-1,1),INPC!$A$2:$H$996,2,0)*VLOOKUP(DATE(YEAR(A60),MONTH(A60)-1,1),INPC!$A$2:$H$996,6,0))/($G$5*$G$6)</f>
        <v>3.3222456072580826</v>
      </c>
    </row>
    <row r="61" spans="1:4">
      <c r="A61" s="9">
        <v>31747</v>
      </c>
      <c r="B61" s="10">
        <f>VLOOKUP(A61,INPC!$A$2:$H$996,3,0)</f>
        <v>804</v>
      </c>
      <c r="C61" s="3">
        <f>(VLOOKUP(A61,INPC!$A$2:$H$996,2,0)*VLOOKUP(A61,INPC!$A$2:$H$996,6,0))/($G$7*$G$8)</f>
        <v>3.5472112406554874</v>
      </c>
      <c r="D61" s="3">
        <f>(VLOOKUP(DATE(YEAR(A61),MONTH(A61)-1,1),INPC!$A$2:$H$996,2,0)*VLOOKUP(DATE(YEAR(A61),MONTH(A61)-1,1),INPC!$A$2:$H$996,6,0))/($G$5*$G$6)</f>
        <v>3.4005068336578597</v>
      </c>
    </row>
    <row r="62" spans="1:4">
      <c r="A62" s="9">
        <v>31778</v>
      </c>
      <c r="B62" s="10">
        <f>VLOOKUP(A62,INPC!$A$2:$H$996,3,0)</f>
        <v>964.8</v>
      </c>
      <c r="C62" s="3">
        <f>(VLOOKUP(A62,INPC!$A$2:$H$996,2,0)*VLOOKUP(A62,INPC!$A$2:$H$996,6,0))/($G$7*$G$8)</f>
        <v>3.9707140843571662</v>
      </c>
      <c r="D62" s="3">
        <f>(VLOOKUP(DATE(YEAR(A62),MONTH(A62)-1,1),INPC!$A$2:$H$996,2,0)*VLOOKUP(DATE(YEAR(A62),MONTH(A62)-1,1),INPC!$A$2:$H$996,6,0))/($G$5*$G$6)</f>
        <v>3.5793017442694706</v>
      </c>
    </row>
    <row r="63" spans="1:4">
      <c r="A63" s="9">
        <v>31809</v>
      </c>
      <c r="B63" s="10">
        <f>VLOOKUP(A63,INPC!$A$2:$H$996,3,0)</f>
        <v>964.8</v>
      </c>
      <c r="C63" s="3">
        <f>(VLOOKUP(A63,INPC!$A$2:$H$996,2,0)*VLOOKUP(A63,INPC!$A$2:$H$996,6,0))/($G$7*$G$8)</f>
        <v>4.5810443446724269</v>
      </c>
      <c r="D63" s="3">
        <f>(VLOOKUP(DATE(YEAR(A63),MONTH(A63)-1,1),INPC!$A$2:$H$996,2,0)*VLOOKUP(DATE(YEAR(A63),MONTH(A63)-1,1),INPC!$A$2:$H$996,6,0))/($G$5*$G$6)</f>
        <v>4.0066358849011365</v>
      </c>
    </row>
    <row r="64" spans="1:4">
      <c r="A64" s="9">
        <v>31837</v>
      </c>
      <c r="B64" s="10">
        <f>VLOOKUP(A64,INPC!$A$2:$H$996,3,0)</f>
        <v>1368</v>
      </c>
      <c r="C64" s="3">
        <f>(VLOOKUP(A64,INPC!$A$2:$H$996,2,0)*VLOOKUP(A64,INPC!$A$2:$H$996,6,0))/($G$7*$G$8)</f>
        <v>5.2301814573437237</v>
      </c>
      <c r="D64" s="3">
        <f>(VLOOKUP(DATE(YEAR(A64),MONTH(A64)-1,1),INPC!$A$2:$H$996,2,0)*VLOOKUP(DATE(YEAR(A64),MONTH(A64)-1,1),INPC!$A$2:$H$996,6,0))/($G$5*$G$6)</f>
        <v>4.6224876109807953</v>
      </c>
    </row>
    <row r="65" spans="1:4">
      <c r="A65" s="9">
        <v>31868</v>
      </c>
      <c r="B65" s="10">
        <f>VLOOKUP(A65,INPC!$A$2:$H$996,3,0)</f>
        <v>1368</v>
      </c>
      <c r="C65" s="3">
        <f>(VLOOKUP(A65,INPC!$A$2:$H$996,2,0)*VLOOKUP(A65,INPC!$A$2:$H$996,6,0))/($G$7*$G$8)</f>
        <v>6.1523887703132454</v>
      </c>
      <c r="D65" s="3">
        <f>(VLOOKUP(DATE(YEAR(A65),MONTH(A65)-1,1),INPC!$A$2:$H$996,2,0)*VLOOKUP(DATE(YEAR(A65),MONTH(A65)-1,1),INPC!$A$2:$H$996,6,0))/($G$5*$G$6)</f>
        <v>5.2774972627953494</v>
      </c>
    </row>
    <row r="66" spans="1:4">
      <c r="A66" s="9">
        <v>31898</v>
      </c>
      <c r="B66" s="10">
        <f>VLOOKUP(A66,INPC!$A$2:$H$996,3,0)</f>
        <v>1641.6</v>
      </c>
      <c r="C66" s="3">
        <f>(VLOOKUP(A66,INPC!$A$2:$H$996,2,0)*VLOOKUP(A66,INPC!$A$2:$H$996,6,0))/($G$7*$G$8)</f>
        <v>7.5086488866345293</v>
      </c>
      <c r="D66" s="3">
        <f>(VLOOKUP(DATE(YEAR(A66),MONTH(A66)-1,1),INPC!$A$2:$H$996,2,0)*VLOOKUP(DATE(YEAR(A66),MONTH(A66)-1,1),INPC!$A$2:$H$996,6,0))/($G$5*$G$6)</f>
        <v>6.2080474950617273</v>
      </c>
    </row>
    <row r="67" spans="1:4">
      <c r="A67" s="9">
        <v>31929</v>
      </c>
      <c r="B67" s="10">
        <f>VLOOKUP(A67,INPC!$A$2:$H$996,3,0)</f>
        <v>1969.92</v>
      </c>
      <c r="C67" s="3">
        <f>(VLOOKUP(A67,INPC!$A$2:$H$996,2,0)*VLOOKUP(A67,INPC!$A$2:$H$996,6,0))/($G$7*$G$8)</f>
        <v>9.1768353770623197</v>
      </c>
      <c r="D67" s="3">
        <f>(VLOOKUP(DATE(YEAR(A67),MONTH(A67)-1,1),INPC!$A$2:$H$996,2,0)*VLOOKUP(DATE(YEAR(A67),MONTH(A67)-1,1),INPC!$A$2:$H$996,6,0))/($G$5*$G$6)</f>
        <v>7.5765772697742229</v>
      </c>
    </row>
    <row r="68" spans="1:4">
      <c r="A68" s="9">
        <v>31959</v>
      </c>
      <c r="B68" s="10">
        <f>VLOOKUP(A68,INPC!$A$2:$H$996,3,0)</f>
        <v>1969.92</v>
      </c>
      <c r="C68" s="3">
        <f>(VLOOKUP(A68,INPC!$A$2:$H$996,2,0)*VLOOKUP(A68,INPC!$A$2:$H$996,6,0))/($G$7*$G$8)</f>
        <v>10.597035263268657</v>
      </c>
      <c r="D68" s="3">
        <f>(VLOOKUP(DATE(YEAR(A68),MONTH(A68)-1,1),INPC!$A$2:$H$996,2,0)*VLOOKUP(DATE(YEAR(A68),MONTH(A68)-1,1),INPC!$A$2:$H$996,6,0))/($G$5*$G$6)</f>
        <v>9.2598553183213372</v>
      </c>
    </row>
    <row r="69" spans="1:4">
      <c r="A69" s="9">
        <v>31990</v>
      </c>
      <c r="B69" s="10">
        <f>VLOOKUP(A69,INPC!$A$2:$H$996,3,0)</f>
        <v>1970</v>
      </c>
      <c r="C69" s="3">
        <f>(VLOOKUP(A69,INPC!$A$2:$H$996,2,0)*VLOOKUP(A69,INPC!$A$2:$H$996,6,0))/($G$7*$G$8)</f>
        <v>11.389965235359222</v>
      </c>
      <c r="D69" s="3">
        <f>(VLOOKUP(DATE(YEAR(A69),MONTH(A69)-1,1),INPC!$A$2:$H$996,2,0)*VLOOKUP(DATE(YEAR(A69),MONTH(A69)-1,1),INPC!$A$2:$H$996,6,0))/($G$5*$G$6)</f>
        <v>10.692903305892075</v>
      </c>
    </row>
    <row r="70" spans="1:4">
      <c r="A70" s="9">
        <v>32021</v>
      </c>
      <c r="B70" s="10">
        <f>VLOOKUP(A70,INPC!$A$2:$H$996,3,0)</f>
        <v>2400</v>
      </c>
      <c r="C70" s="3">
        <f>(VLOOKUP(A70,INPC!$A$2:$H$996,2,0)*VLOOKUP(A70,INPC!$A$2:$H$996,6,0))/($G$7*$G$8)</f>
        <v>12.086443647937724</v>
      </c>
      <c r="D70" s="3">
        <f>(VLOOKUP(DATE(YEAR(A70),MONTH(A70)-1,1),INPC!$A$2:$H$996,2,0)*VLOOKUP(DATE(YEAR(A70),MONTH(A70)-1,1),INPC!$A$2:$H$996,6,0))/($G$5*$G$6)</f>
        <v>11.493006665866442</v>
      </c>
    </row>
    <row r="71" spans="1:4">
      <c r="A71" s="9">
        <v>32051</v>
      </c>
      <c r="B71" s="10">
        <f>VLOOKUP(A71,INPC!$A$2:$H$996,3,0)</f>
        <v>2640</v>
      </c>
      <c r="C71" s="3">
        <f>(VLOOKUP(A71,INPC!$A$2:$H$996,2,0)*VLOOKUP(A71,INPC!$A$2:$H$996,6,0))/($G$7*$G$8)</f>
        <v>13.174159939182786</v>
      </c>
      <c r="D71" s="3">
        <f>(VLOOKUP(DATE(YEAR(A71),MONTH(A71)-1,1),INPC!$A$2:$H$996,2,0)*VLOOKUP(DATE(YEAR(A71),MONTH(A71)-1,1),INPC!$A$2:$H$996,6,0))/($G$5*$G$6)</f>
        <v>12.195785899427849</v>
      </c>
    </row>
    <row r="72" spans="1:4">
      <c r="A72" s="9">
        <v>32082</v>
      </c>
      <c r="B72" s="10">
        <f>VLOOKUP(A72,INPC!$A$2:$H$996,3,0)</f>
        <v>3000</v>
      </c>
      <c r="C72" s="3">
        <f>(VLOOKUP(A72,INPC!$A$2:$H$996,2,0)*VLOOKUP(A72,INPC!$A$2:$H$996,6,0))/($G$7*$G$8)</f>
        <v>14.871900752030944</v>
      </c>
      <c r="D72" s="3">
        <f>(VLOOKUP(DATE(YEAR(A72),MONTH(A72)-1,1),INPC!$A$2:$H$996,2,0)*VLOOKUP(DATE(YEAR(A72),MONTH(A72)-1,1),INPC!$A$2:$H$996,6,0))/($G$5*$G$6)</f>
        <v>13.293342417602485</v>
      </c>
    </row>
    <row r="73" spans="1:4">
      <c r="A73" s="9">
        <v>32112</v>
      </c>
      <c r="B73" s="10">
        <f>VLOOKUP(A73,INPC!$A$2:$H$996,3,0)</f>
        <v>3600</v>
      </c>
      <c r="C73" s="3">
        <f>(VLOOKUP(A73,INPC!$A$2:$H$996,2,0)*VLOOKUP(A73,INPC!$A$2:$H$996,6,0))/($G$7*$G$8)</f>
        <v>17.02071069210136</v>
      </c>
      <c r="D73" s="3">
        <f>(VLOOKUP(DATE(YEAR(A73),MONTH(A73)-1,1),INPC!$A$2:$H$996,2,0)*VLOOKUP(DATE(YEAR(A73),MONTH(A73)-1,1),INPC!$A$2:$H$996,6,0))/($G$5*$G$6)</f>
        <v>15.006442157222716</v>
      </c>
    </row>
    <row r="74" spans="1:4">
      <c r="A74" s="9">
        <v>32143</v>
      </c>
      <c r="B74" s="10">
        <f>VLOOKUP(A74,INPC!$A$2:$H$996,3,0)</f>
        <v>4500</v>
      </c>
      <c r="C74" s="3">
        <f>(VLOOKUP(A74,INPC!$A$2:$H$996,2,0)*VLOOKUP(A74,INPC!$A$2:$H$996,6,0))/($G$7*$G$8)</f>
        <v>19.819363528179107</v>
      </c>
      <c r="D74" s="3">
        <f>(VLOOKUP(DATE(YEAR(A74),MONTH(A74)-1,1),INPC!$A$2:$H$996,2,0)*VLOOKUP(DATE(YEAR(A74),MONTH(A74)-1,1),INPC!$A$2:$H$996,6,0))/($G$5*$G$6)</f>
        <v>17.174691704485756</v>
      </c>
    </row>
    <row r="75" spans="1:4">
      <c r="A75" s="9">
        <v>32174</v>
      </c>
      <c r="B75" s="10">
        <f>VLOOKUP(A75,INPC!$A$2:$H$996,3,0)</f>
        <v>5280</v>
      </c>
      <c r="C75" s="3">
        <f>(VLOOKUP(A75,INPC!$A$2:$H$996,2,0)*VLOOKUP(A75,INPC!$A$2:$H$996,6,0))/($G$7*$G$8)</f>
        <v>23.263831836631308</v>
      </c>
      <c r="D75" s="3">
        <f>(VLOOKUP(DATE(YEAR(A75),MONTH(A75)-1,1),INPC!$A$2:$H$996,2,0)*VLOOKUP(DATE(YEAR(A75),MONTH(A75)-1,1),INPC!$A$2:$H$996,6,0))/($G$5*$G$6)</f>
        <v>19.998663071899074</v>
      </c>
    </row>
    <row r="76" spans="1:4">
      <c r="A76" s="9">
        <v>32203</v>
      </c>
      <c r="B76" s="10">
        <f>VLOOKUP(A76,INPC!$A$2:$H$996,3,0)</f>
        <v>6240</v>
      </c>
      <c r="C76" s="3">
        <f>(VLOOKUP(A76,INPC!$A$2:$H$996,2,0)*VLOOKUP(A76,INPC!$A$2:$H$996,6,0))/($G$7*$G$8)</f>
        <v>27.205905068935568</v>
      </c>
      <c r="D76" s="3">
        <f>(VLOOKUP(DATE(YEAR(A76),MONTH(A76)-1,1),INPC!$A$2:$H$996,2,0)*VLOOKUP(DATE(YEAR(A76),MONTH(A76)-1,1),INPC!$A$2:$H$996,6,0))/($G$5*$G$6)</f>
        <v>23.474292400995822</v>
      </c>
    </row>
    <row r="77" spans="1:4">
      <c r="A77" s="9">
        <v>32234</v>
      </c>
      <c r="B77" s="10">
        <f>VLOOKUP(A77,INPC!$A$2:$H$996,3,0)</f>
        <v>7260</v>
      </c>
      <c r="C77" s="3">
        <f>(VLOOKUP(A77,INPC!$A$2:$H$996,2,0)*VLOOKUP(A77,INPC!$A$2:$H$996,6,0))/($G$7*$G$8)</f>
        <v>32.160125118437904</v>
      </c>
      <c r="D77" s="3">
        <f>(VLOOKUP(DATE(YEAR(A77),MONTH(A77)-1,1),INPC!$A$2:$H$996,2,0)*VLOOKUP(DATE(YEAR(A77),MONTH(A77)-1,1),INPC!$A$2:$H$996,6,0))/($G$5*$G$6)</f>
        <v>27.452028329070203</v>
      </c>
    </row>
    <row r="78" spans="1:4">
      <c r="A78" s="9">
        <v>32264</v>
      </c>
      <c r="B78" s="10">
        <f>VLOOKUP(A78,INPC!$A$2:$H$996,3,0)</f>
        <v>8712</v>
      </c>
      <c r="C78" s="3">
        <f>(VLOOKUP(A78,INPC!$A$2:$H$996,2,0)*VLOOKUP(A78,INPC!$A$2:$H$996,6,0))/($G$7*$G$8)</f>
        <v>38.04050797038169</v>
      </c>
      <c r="D78" s="3">
        <f>(VLOOKUP(DATE(YEAR(A78),MONTH(A78)-1,1),INPC!$A$2:$H$996,2,0)*VLOOKUP(DATE(YEAR(A78),MONTH(A78)-1,1),INPC!$A$2:$H$996,6,0))/($G$5*$G$6)</f>
        <v>32.451067648025919</v>
      </c>
    </row>
    <row r="79" spans="1:4">
      <c r="A79" s="9">
        <v>32295</v>
      </c>
      <c r="B79" s="10">
        <f>VLOOKUP(A79,INPC!$A$2:$H$996,3,0)</f>
        <v>10368</v>
      </c>
      <c r="C79" s="3">
        <f>(VLOOKUP(A79,INPC!$A$2:$H$996,2,0)*VLOOKUP(A79,INPC!$A$2:$H$996,6,0))/($G$7*$G$8)</f>
        <v>45.741038952443709</v>
      </c>
      <c r="D79" s="3">
        <f>(VLOOKUP(DATE(YEAR(A79),MONTH(A79)-1,1),INPC!$A$2:$H$996,2,0)*VLOOKUP(DATE(YEAR(A79),MONTH(A79)-1,1),INPC!$A$2:$H$996,6,0))/($G$5*$G$6)</f>
        <v>38.384648472788221</v>
      </c>
    </row>
    <row r="80" spans="1:4">
      <c r="A80" s="9">
        <v>32325</v>
      </c>
      <c r="B80" s="10">
        <f>VLOOKUP(A80,INPC!$A$2:$H$996,3,0)</f>
        <v>12444</v>
      </c>
      <c r="C80" s="3">
        <f>(VLOOKUP(A80,INPC!$A$2:$H$996,2,0)*VLOOKUP(A80,INPC!$A$2:$H$996,6,0))/($G$7*$G$8)</f>
        <v>56.101128217959946</v>
      </c>
      <c r="D80" s="3">
        <f>(VLOOKUP(DATE(YEAR(A80),MONTH(A80)-1,1),INPC!$A$2:$H$996,2,0)*VLOOKUP(DATE(YEAR(A80),MONTH(A80)-1,1),INPC!$A$2:$H$996,6,0))/($G$5*$G$6)</f>
        <v>46.154843734912617</v>
      </c>
    </row>
    <row r="81" spans="1:4">
      <c r="A81" s="9">
        <v>32356</v>
      </c>
      <c r="B81" s="10">
        <f>VLOOKUP(A81,INPC!$A$2:$H$996,3,0)</f>
        <v>15552</v>
      </c>
      <c r="C81" s="3">
        <f>(VLOOKUP(A81,INPC!$A$2:$H$996,2,0)*VLOOKUP(A81,INPC!$A$2:$H$996,6,0))/($G$7*$G$8)</f>
        <v>68.341896068684889</v>
      </c>
      <c r="D81" s="3">
        <f>(VLOOKUP(DATE(YEAR(A81),MONTH(A81)-1,1),INPC!$A$2:$H$996,2,0)*VLOOKUP(DATE(YEAR(A81),MONTH(A81)-1,1),INPC!$A$2:$H$996,6,0))/($G$5*$G$6)</f>
        <v>56.608657467189062</v>
      </c>
    </row>
    <row r="82" spans="1:4">
      <c r="A82" s="9">
        <v>32387</v>
      </c>
      <c r="B82" s="10">
        <f>VLOOKUP(A82,INPC!$A$2:$H$996,3,0)</f>
        <v>18960</v>
      </c>
      <c r="C82" s="3">
        <f>(VLOOKUP(A82,INPC!$A$2:$H$996,2,0)*VLOOKUP(A82,INPC!$A$2:$H$996,6,0))/($G$7*$G$8)</f>
        <v>84.566202039459739</v>
      </c>
      <c r="D82" s="3">
        <f>(VLOOKUP(DATE(YEAR(A82),MONTH(A82)-1,1),INPC!$A$2:$H$996,2,0)*VLOOKUP(DATE(YEAR(A82),MONTH(A82)-1,1),INPC!$A$2:$H$996,6,0))/($G$5*$G$6)</f>
        <v>68.960163691893399</v>
      </c>
    </row>
    <row r="83" spans="1:4">
      <c r="A83" s="9">
        <v>32417</v>
      </c>
      <c r="B83" s="10">
        <f>VLOOKUP(A83,INPC!$A$2:$H$996,3,0)</f>
        <v>23700</v>
      </c>
      <c r="C83" s="3">
        <f>(VLOOKUP(A83,INPC!$A$2:$H$996,2,0)*VLOOKUP(A83,INPC!$A$2:$H$996,6,0))/($G$7*$G$8)</f>
        <v>107.23821979081274</v>
      </c>
      <c r="D83" s="3">
        <f>(VLOOKUP(DATE(YEAR(A83),MONTH(A83)-1,1),INPC!$A$2:$H$996,2,0)*VLOOKUP(DATE(YEAR(A83),MONTH(A83)-1,1),INPC!$A$2:$H$996,6,0))/($G$5*$G$6)</f>
        <v>85.33124585220618</v>
      </c>
    </row>
    <row r="84" spans="1:4">
      <c r="A84" s="9">
        <v>32448</v>
      </c>
      <c r="B84" s="10">
        <f>VLOOKUP(A84,INPC!$A$2:$H$996,3,0)</f>
        <v>30800</v>
      </c>
      <c r="C84" s="3">
        <f>(VLOOKUP(A84,INPC!$A$2:$H$996,2,0)*VLOOKUP(A84,INPC!$A$2:$H$996,6,0))/($G$7*$G$8)</f>
        <v>136.64061668098603</v>
      </c>
      <c r="D84" s="3">
        <f>(VLOOKUP(DATE(YEAR(A84),MONTH(A84)-1,1),INPC!$A$2:$H$996,2,0)*VLOOKUP(DATE(YEAR(A84),MONTH(A84)-1,1),INPC!$A$2:$H$996,6,0))/($G$5*$G$6)</f>
        <v>108.2083702121669</v>
      </c>
    </row>
    <row r="85" spans="1:4">
      <c r="A85" s="9">
        <v>32478</v>
      </c>
      <c r="B85" s="10">
        <f>VLOOKUP(A85,INPC!$A$2:$H$996,3,0)</f>
        <v>40425</v>
      </c>
      <c r="C85" s="3">
        <f>(VLOOKUP(A85,INPC!$A$2:$H$996,2,0)*VLOOKUP(A85,INPC!$A$2:$H$996,6,0))/($G$7*$G$8)</f>
        <v>175.29618589206859</v>
      </c>
      <c r="D85" s="3">
        <f>(VLOOKUP(DATE(YEAR(A85),MONTH(A85)-1,1),INPC!$A$2:$H$996,2,0)*VLOOKUP(DATE(YEAR(A85),MONTH(A85)-1,1),INPC!$A$2:$H$996,6,0))/($G$5*$G$6)</f>
        <v>137.87676133263858</v>
      </c>
    </row>
    <row r="86" spans="1:4">
      <c r="A86" s="9">
        <v>32509</v>
      </c>
      <c r="B86" s="10">
        <f>VLOOKUP(A86,INPC!$A$2:$H$996,3,0)</f>
        <v>54374</v>
      </c>
      <c r="C86" s="3">
        <f>(VLOOKUP(A86,INPC!$A$2:$H$996,2,0)*VLOOKUP(A86,INPC!$A$2:$H$996,6,0))/($G$7*$G$8)</f>
        <v>231.22954209181879</v>
      </c>
      <c r="D86" s="3">
        <f>(VLOOKUP(DATE(YEAR(A86),MONTH(A86)-1,1),INPC!$A$2:$H$996,2,0)*VLOOKUP(DATE(YEAR(A86),MONTH(A86)-1,1),INPC!$A$2:$H$996,6,0))/($G$5*$G$6)</f>
        <v>176.88203531158254</v>
      </c>
    </row>
    <row r="87" spans="1:4">
      <c r="A87" s="9">
        <v>32540</v>
      </c>
      <c r="B87" s="10">
        <f>VLOOKUP(A87,INPC!$A$2:$H$996,3,0)</f>
        <v>63.9</v>
      </c>
      <c r="C87" s="3">
        <f>(VLOOKUP(A87,INPC!$A$2:$H$996,2,0)*VLOOKUP(A87,INPC!$A$2:$H$996,6,0))/($G$7*$G$8)</f>
        <v>0.29031140264305844</v>
      </c>
      <c r="D87" s="3">
        <f>(VLOOKUP(DATE(YEAR(A87),MONTH(A87)-1,1),INPC!$A$2:$H$996,2,0)*VLOOKUP(DATE(YEAR(A87),MONTH(A87)-1,1),INPC!$A$2:$H$996,6,0))/($G$5*$G$6)</f>
        <v>233.32140297991913</v>
      </c>
    </row>
    <row r="88" spans="1:4">
      <c r="A88" s="9">
        <v>32568</v>
      </c>
      <c r="B88" s="10">
        <f>VLOOKUP(A88,INPC!$A$2:$H$996,3,0)</f>
        <v>63.9</v>
      </c>
      <c r="C88" s="3">
        <f>(VLOOKUP(A88,INPC!$A$2:$H$996,2,0)*VLOOKUP(A88,INPC!$A$2:$H$996,6,0))/($G$7*$G$8)</f>
        <v>0.32225179571800927</v>
      </c>
      <c r="D88" s="3">
        <f>(VLOOKUP(DATE(YEAR(A88),MONTH(A88)-1,1),INPC!$A$2:$H$996,2,0)*VLOOKUP(DATE(YEAR(A88),MONTH(A88)-1,1),INPC!$A$2:$H$996,6,0))/($G$5*$G$6)</f>
        <v>0.29293775852762532</v>
      </c>
    </row>
    <row r="89" spans="1:4">
      <c r="A89" s="9">
        <v>32599</v>
      </c>
      <c r="B89" s="10">
        <f>VLOOKUP(A89,INPC!$A$2:$H$996,3,0)</f>
        <v>63.9</v>
      </c>
      <c r="C89" s="3">
        <f>(VLOOKUP(A89,INPC!$A$2:$H$996,2,0)*VLOOKUP(A89,INPC!$A$2:$H$996,6,0))/($G$7*$G$8)</f>
        <v>0.34472738270420961</v>
      </c>
      <c r="D89" s="3">
        <f>(VLOOKUP(DATE(YEAR(A89),MONTH(A89)-1,1),INPC!$A$2:$H$996,2,0)*VLOOKUP(DATE(YEAR(A89),MONTH(A89)-1,1),INPC!$A$2:$H$996,6,0))/($G$5*$G$6)</f>
        <v>0.3251671062855272</v>
      </c>
    </row>
    <row r="90" spans="1:4">
      <c r="A90" s="9">
        <v>32629</v>
      </c>
      <c r="B90" s="10">
        <f>VLOOKUP(A90,INPC!$A$2:$H$996,3,0)</f>
        <v>81.400000000000006</v>
      </c>
      <c r="C90" s="3">
        <f>(VLOOKUP(A90,INPC!$A$2:$H$996,2,0)*VLOOKUP(A90,INPC!$A$2:$H$996,6,0))/($G$7*$G$8)</f>
        <v>0.38706847000860872</v>
      </c>
      <c r="D90" s="3">
        <f>(VLOOKUP(DATE(YEAR(A90),MONTH(A90)-1,1),INPC!$A$2:$H$996,2,0)*VLOOKUP(DATE(YEAR(A90),MONTH(A90)-1,1),INPC!$A$2:$H$996,6,0))/($G$5*$G$6)</f>
        <v>0.34784602283302923</v>
      </c>
    </row>
    <row r="91" spans="1:4">
      <c r="A91" s="9">
        <v>32660</v>
      </c>
      <c r="B91" s="10">
        <f>VLOOKUP(A91,INPC!$A$2:$H$996,3,0)</f>
        <v>120</v>
      </c>
      <c r="C91" s="3">
        <f>(VLOOKUP(A91,INPC!$A$2:$H$996,2,0)*VLOOKUP(A91,INPC!$A$2:$H$996,6,0))/($G$7*$G$8)</f>
        <v>0.47559191025843273</v>
      </c>
      <c r="D91" s="3">
        <f>(VLOOKUP(DATE(YEAR(A91),MONTH(A91)-1,1),INPC!$A$2:$H$996,2,0)*VLOOKUP(DATE(YEAR(A91),MONTH(A91)-1,1),INPC!$A$2:$H$996,6,0))/($G$5*$G$6)</f>
        <v>0.39057015662746786</v>
      </c>
    </row>
    <row r="92" spans="1:4">
      <c r="A92" s="9">
        <v>32690</v>
      </c>
      <c r="B92" s="10">
        <f>VLOOKUP(A92,INPC!$A$2:$H$996,3,0)</f>
        <v>149.80000000000001</v>
      </c>
      <c r="C92" s="3">
        <f>(VLOOKUP(A92,INPC!$A$2:$H$996,2,0)*VLOOKUP(A92,INPC!$A$2:$H$996,6,0))/($G$7*$G$8)</f>
        <v>0.61064149870729378</v>
      </c>
      <c r="D92" s="3">
        <f>(VLOOKUP(DATE(YEAR(A92),MONTH(A92)-1,1),INPC!$A$2:$H$996,2,0)*VLOOKUP(DATE(YEAR(A92),MONTH(A92)-1,1),INPC!$A$2:$H$996,6,0))/($G$5*$G$6)</f>
        <v>0.47989444057859176</v>
      </c>
    </row>
    <row r="93" spans="1:4">
      <c r="A93" s="9">
        <v>32721</v>
      </c>
      <c r="B93" s="10">
        <f>VLOOKUP(A93,INPC!$A$2:$H$996,3,0)</f>
        <v>192.88</v>
      </c>
      <c r="C93" s="3">
        <f>(VLOOKUP(A93,INPC!$A$2:$H$996,2,0)*VLOOKUP(A93,INPC!$A$2:$H$996,6,0))/($G$7*$G$8)</f>
        <v>0.79540915542060342</v>
      </c>
      <c r="D93" s="3">
        <f>(VLOOKUP(DATE(YEAR(A93),MONTH(A93)-1,1),INPC!$A$2:$H$996,2,0)*VLOOKUP(DATE(YEAR(A93),MONTH(A93)-1,1),INPC!$A$2:$H$996,6,0))/($G$5*$G$6)</f>
        <v>0.61616578014746337</v>
      </c>
    </row>
    <row r="94" spans="1:4">
      <c r="A94" s="9">
        <v>32752</v>
      </c>
      <c r="B94" s="10">
        <f>VLOOKUP(A94,INPC!$A$2:$H$996,3,0)</f>
        <v>249.48</v>
      </c>
      <c r="C94" s="3">
        <f>(VLOOKUP(A94,INPC!$A$2:$H$996,2,0)*VLOOKUP(A94,INPC!$A$2:$H$996,6,0))/($G$7*$G$8)</f>
        <v>1.0718590024873367</v>
      </c>
      <c r="D94" s="3">
        <f>(VLOOKUP(DATE(YEAR(A94),MONTH(A94)-1,1),INPC!$A$2:$H$996,2,0)*VLOOKUP(DATE(YEAR(A94),MONTH(A94)-1,1),INPC!$A$2:$H$996,6,0))/($G$5*$G$6)</f>
        <v>0.80260497169567335</v>
      </c>
    </row>
    <row r="95" spans="1:4">
      <c r="A95" s="9">
        <v>32782</v>
      </c>
      <c r="B95" s="10">
        <f>VLOOKUP(A95,INPC!$A$2:$H$996,3,0)</f>
        <v>381.73</v>
      </c>
      <c r="C95" s="3">
        <f>(VLOOKUP(A95,INPC!$A$2:$H$996,2,0)*VLOOKUP(A95,INPC!$A$2:$H$996,6,0))/($G$7*$G$8)</f>
        <v>1.4743390626531425</v>
      </c>
      <c r="D95" s="3">
        <f>(VLOOKUP(DATE(YEAR(A95),MONTH(A95)-1,1),INPC!$A$2:$H$996,2,0)*VLOOKUP(DATE(YEAR(A95),MONTH(A95)-1,1),INPC!$A$2:$H$996,6,0))/($G$5*$G$6)</f>
        <v>1.0815557735165815</v>
      </c>
    </row>
    <row r="96" spans="1:4">
      <c r="A96" s="9">
        <v>32813</v>
      </c>
      <c r="B96" s="10">
        <f>VLOOKUP(A96,INPC!$A$2:$H$996,3,0)</f>
        <v>557.33000000000004</v>
      </c>
      <c r="C96" s="3">
        <f>(VLOOKUP(A96,INPC!$A$2:$H$996,2,0)*VLOOKUP(A96,INPC!$A$2:$H$996,6,0))/($G$7*$G$8)</f>
        <v>2.1161618288522388</v>
      </c>
      <c r="D96" s="3">
        <f>(VLOOKUP(DATE(YEAR(A96),MONTH(A96)-1,1),INPC!$A$2:$H$996,2,0)*VLOOKUP(DATE(YEAR(A96),MONTH(A96)-1,1),INPC!$A$2:$H$996,6,0))/($G$5*$G$6)</f>
        <v>1.4876769441066202</v>
      </c>
    </row>
    <row r="97" spans="1:4">
      <c r="A97" s="9">
        <v>32843</v>
      </c>
      <c r="B97" s="10">
        <f>VLOOKUP(A97,INPC!$A$2:$H$996,3,0)</f>
        <v>788.18</v>
      </c>
      <c r="C97" s="3">
        <f>(VLOOKUP(A97,INPC!$A$2:$H$996,2,0)*VLOOKUP(A97,INPC!$A$2:$H$996,6,0))/($G$7*$G$8)</f>
        <v>3.1714580295521984</v>
      </c>
      <c r="D97" s="3">
        <f>(VLOOKUP(DATE(YEAR(A97),MONTH(A97)-1,1),INPC!$A$2:$H$996,2,0)*VLOOKUP(DATE(YEAR(A97),MONTH(A97)-1,1),INPC!$A$2:$H$996,6,0))/($G$5*$G$6)</f>
        <v>2.1353060788586204</v>
      </c>
    </row>
    <row r="98" spans="1:4">
      <c r="A98" s="9">
        <v>32874</v>
      </c>
      <c r="B98" s="10">
        <f>VLOOKUP(A98,INPC!$A$2:$H$996,3,0)</f>
        <v>1283.95</v>
      </c>
      <c r="C98" s="3">
        <f>(VLOOKUP(A98,INPC!$A$2:$H$996,2,0)*VLOOKUP(A98,INPC!$A$2:$H$996,6,0))/($G$7*$G$8)</f>
        <v>5.0588266996216387</v>
      </c>
      <c r="D98" s="3">
        <f>(VLOOKUP(DATE(YEAR(A98),MONTH(A98)-1,1),INPC!$A$2:$H$996,2,0)*VLOOKUP(DATE(YEAR(A98),MONTH(A98)-1,1),INPC!$A$2:$H$996,6,0))/($G$5*$G$6)</f>
        <v>3.2001492121331752</v>
      </c>
    </row>
    <row r="99" spans="1:4">
      <c r="A99" s="9">
        <v>32905</v>
      </c>
      <c r="B99" s="10">
        <f>VLOOKUP(A99,INPC!$A$2:$H$996,3,0)</f>
        <v>2004.37</v>
      </c>
      <c r="C99" s="3">
        <f>(VLOOKUP(A99,INPC!$A$2:$H$996,2,0)*VLOOKUP(A99,INPC!$A$2:$H$996,6,0))/($G$7*$G$8)</f>
        <v>8.6539031803411639</v>
      </c>
      <c r="D99" s="3">
        <f>(VLOOKUP(DATE(YEAR(A99),MONTH(A99)-1,1),INPC!$A$2:$H$996,2,0)*VLOOKUP(DATE(YEAR(A99),MONTH(A99)-1,1),INPC!$A$2:$H$996,6,0))/($G$5*$G$6)</f>
        <v>5.1045923125138444</v>
      </c>
    </row>
    <row r="100" spans="1:4">
      <c r="A100" s="9">
        <v>32933</v>
      </c>
      <c r="B100" s="10">
        <f>VLOOKUP(A100,INPC!$A$2:$H$996,3,0)</f>
        <v>3674.06</v>
      </c>
      <c r="C100" s="3">
        <f>(VLOOKUP(A100,INPC!$A$2:$H$996,2,0)*VLOOKUP(A100,INPC!$A$2:$H$996,6,0))/($G$7*$G$8)</f>
        <v>15.407228648359631</v>
      </c>
      <c r="D100" s="3">
        <f>(VLOOKUP(DATE(YEAR(A100),MONTH(A100)-1,1),INPC!$A$2:$H$996,2,0)*VLOOKUP(DATE(YEAR(A100),MONTH(A100)-1,1),INPC!$A$2:$H$996,6,0))/($G$5*$G$6)</f>
        <v>8.7321923186086892</v>
      </c>
    </row>
    <row r="101" spans="1:4">
      <c r="A101" s="9">
        <v>32964</v>
      </c>
      <c r="B101" s="10">
        <f>VLOOKUP(A101,INPC!$A$2:$H$996,3,0)</f>
        <v>3674.06</v>
      </c>
      <c r="C101" s="3">
        <f>(VLOOKUP(A101,INPC!$A$2:$H$996,2,0)*VLOOKUP(A101,INPC!$A$2:$H$996,6,0))/($G$7*$G$8)</f>
        <v>22.268952238751677</v>
      </c>
      <c r="D101" s="3">
        <f>(VLOOKUP(DATE(YEAR(A101),MONTH(A101)-1,1),INPC!$A$2:$H$996,2,0)*VLOOKUP(DATE(YEAR(A101),MONTH(A101)-1,1),INPC!$A$2:$H$996,6,0))/($G$5*$G$6)</f>
        <v>15.546612996535714</v>
      </c>
    </row>
    <row r="102" spans="1:4">
      <c r="A102" s="9">
        <v>32994</v>
      </c>
      <c r="B102" s="10">
        <f>VLOOKUP(A102,INPC!$A$2:$H$996,3,0)</f>
        <v>3674.06</v>
      </c>
      <c r="C102" s="3">
        <f>(VLOOKUP(A102,INPC!$A$2:$H$996,2,0)*VLOOKUP(A102,INPC!$A$2:$H$996,6,0))/($G$7*$G$8)</f>
        <v>24.70272064729846</v>
      </c>
      <c r="D102" s="3">
        <f>(VLOOKUP(DATE(YEAR(A102),MONTH(A102)-1,1),INPC!$A$2:$H$996,2,0)*VLOOKUP(DATE(YEAR(A102),MONTH(A102)-1,1),INPC!$A$2:$H$996,6,0))/($G$5*$G$6)</f>
        <v>22.470412440531263</v>
      </c>
    </row>
    <row r="103" spans="1:4">
      <c r="A103" s="9">
        <v>33025</v>
      </c>
      <c r="B103" s="10">
        <f>VLOOKUP(A103,INPC!$A$2:$H$996,3,0)</f>
        <v>3857.76</v>
      </c>
      <c r="C103" s="3">
        <f>(VLOOKUP(A103,INPC!$A$2:$H$996,2,0)*VLOOKUP(A103,INPC!$A$2:$H$996,6,0))/($G$7*$G$8)</f>
        <v>27.038014579152449</v>
      </c>
      <c r="D103" s="3">
        <f>(VLOOKUP(DATE(YEAR(A103),MONTH(A103)-1,1),INPC!$A$2:$H$996,2,0)*VLOOKUP(DATE(YEAR(A103),MONTH(A103)-1,1),INPC!$A$2:$H$996,6,0))/($G$5*$G$6)</f>
        <v>24.926198385844657</v>
      </c>
    </row>
    <row r="104" spans="1:4">
      <c r="A104" s="9">
        <v>33055</v>
      </c>
      <c r="B104" s="10">
        <f>VLOOKUP(A104,INPC!$A$2:$H$996,3,0)</f>
        <v>4904.76</v>
      </c>
      <c r="C104" s="3">
        <f>(VLOOKUP(A104,INPC!$A$2:$H$996,2,0)*VLOOKUP(A104,INPC!$A$2:$H$996,6,0))/($G$7*$G$8)</f>
        <v>30.317436310541993</v>
      </c>
      <c r="D104" s="3">
        <f>(VLOOKUP(DATE(YEAR(A104),MONTH(A104)-1,1),INPC!$A$2:$H$996,2,0)*VLOOKUP(DATE(YEAR(A104),MONTH(A104)-1,1),INPC!$A$2:$H$996,6,0))/($G$5*$G$6)</f>
        <v>27.282618986869334</v>
      </c>
    </row>
    <row r="105" spans="1:4">
      <c r="A105" s="9">
        <v>33086</v>
      </c>
      <c r="B105" s="10">
        <f>VLOOKUP(A105,INPC!$A$2:$H$996,3,0)</f>
        <v>5203.46</v>
      </c>
      <c r="C105" s="3">
        <f>(VLOOKUP(A105,INPC!$A$2:$H$996,2,0)*VLOOKUP(A105,INPC!$A$2:$H$996,6,0))/($G$7*$G$8)</f>
        <v>34.076733202874024</v>
      </c>
      <c r="D105" s="3">
        <f>(VLOOKUP(DATE(YEAR(A105),MONTH(A105)-1,1),INPC!$A$2:$H$996,2,0)*VLOOKUP(DATE(YEAR(A105),MONTH(A105)-1,1),INPC!$A$2:$H$996,6,0))/($G$5*$G$6)</f>
        <v>30.591708614468939</v>
      </c>
    </row>
    <row r="106" spans="1:4">
      <c r="A106" s="9">
        <v>33117</v>
      </c>
      <c r="B106" s="10">
        <f>VLOOKUP(A106,INPC!$A$2:$H$996,3,0)</f>
        <v>6056.31</v>
      </c>
      <c r="C106" s="3">
        <f>(VLOOKUP(A106,INPC!$A$2:$H$996,2,0)*VLOOKUP(A106,INPC!$A$2:$H$996,6,0))/($G$7*$G$8)</f>
        <v>38.580049635199366</v>
      </c>
      <c r="D106" s="3">
        <f>(VLOOKUP(DATE(YEAR(A106),MONTH(A106)-1,1),INPC!$A$2:$H$996,2,0)*VLOOKUP(DATE(YEAR(A106),MONTH(A106)-1,1),INPC!$A$2:$H$996,6,0))/($G$5*$G$6)</f>
        <v>34.385014682551976</v>
      </c>
    </row>
    <row r="107" spans="1:4">
      <c r="A107" s="9">
        <v>33147</v>
      </c>
      <c r="B107" s="10">
        <f>VLOOKUP(A107,INPC!$A$2:$H$996,3,0)</f>
        <v>6425.14</v>
      </c>
      <c r="C107" s="3">
        <f>(VLOOKUP(A107,INPC!$A$2:$H$996,2,0)*VLOOKUP(A107,INPC!$A$2:$H$996,6,0))/($G$7*$G$8)</f>
        <v>44.114345618200126</v>
      </c>
      <c r="D107" s="3">
        <f>(VLOOKUP(DATE(YEAR(A107),MONTH(A107)-1,1),INPC!$A$2:$H$996,2,0)*VLOOKUP(DATE(YEAR(A107),MONTH(A107)-1,1),INPC!$A$2:$H$996,6,0))/($G$5*$G$6)</f>
        <v>38.929071201227451</v>
      </c>
    </row>
    <row r="108" spans="1:4">
      <c r="A108" s="9">
        <v>33178</v>
      </c>
      <c r="B108" s="10">
        <f>VLOOKUP(A108,INPC!$A$2:$H$996,3,0)</f>
        <v>8329.5499999999993</v>
      </c>
      <c r="C108" s="3">
        <f>(VLOOKUP(A108,INPC!$A$2:$H$996,2,0)*VLOOKUP(A108,INPC!$A$2:$H$996,6,0))/($G$7*$G$8)</f>
        <v>51.026313674612254</v>
      </c>
      <c r="D108" s="3">
        <f>(VLOOKUP(DATE(YEAR(A108),MONTH(A108)-1,1),INPC!$A$2:$H$996,2,0)*VLOOKUP(DATE(YEAR(A108),MONTH(A108)-1,1),INPC!$A$2:$H$996,6,0))/($G$5*$G$6)</f>
        <v>44.51343421807379</v>
      </c>
    </row>
    <row r="109" spans="1:4">
      <c r="A109" s="9">
        <v>33208</v>
      </c>
      <c r="B109" s="10">
        <f>VLOOKUP(A109,INPC!$A$2:$H$996,3,0)</f>
        <v>8836.82</v>
      </c>
      <c r="C109" s="3">
        <f>(VLOOKUP(A109,INPC!$A$2:$H$996,2,0)*VLOOKUP(A109,INPC!$A$2:$H$996,6,0))/($G$7*$G$8)</f>
        <v>60.223694798735785</v>
      </c>
      <c r="D109" s="3">
        <f>(VLOOKUP(DATE(YEAR(A109),MONTH(A109)-1,1),INPC!$A$2:$H$996,2,0)*VLOOKUP(DATE(YEAR(A109),MONTH(A109)-1,1),INPC!$A$2:$H$996,6,0))/($G$5*$G$6)</f>
        <v>51.487932673959129</v>
      </c>
    </row>
    <row r="110" spans="1:4">
      <c r="A110" s="9">
        <v>33239</v>
      </c>
      <c r="B110" s="10">
        <f>VLOOKUP(A110,INPC!$A$2:$H$996,3,0)</f>
        <v>12325.6</v>
      </c>
      <c r="C110" s="3">
        <f>(VLOOKUP(A110,INPC!$A$2:$H$996,2,0)*VLOOKUP(A110,INPC!$A$2:$H$996,6,0))/($G$7*$G$8)</f>
        <v>72.293480027383808</v>
      </c>
      <c r="D110" s="3">
        <f>(VLOOKUP(DATE(YEAR(A110),MONTH(A110)-1,1),INPC!$A$2:$H$996,2,0)*VLOOKUP(DATE(YEAR(A110),MONTH(A110)-1,1),INPC!$A$2:$H$996,6,0))/($G$5*$G$6)</f>
        <v>60.768519610248589</v>
      </c>
    </row>
    <row r="111" spans="1:4">
      <c r="A111" s="9">
        <v>33270</v>
      </c>
      <c r="B111" s="10">
        <f>VLOOKUP(A111,INPC!$A$2:$H$996,3,0)</f>
        <v>15895.46</v>
      </c>
      <c r="C111" s="3">
        <f>(VLOOKUP(A111,INPC!$A$2:$H$996,2,0)*VLOOKUP(A111,INPC!$A$2:$H$996,6,0))/($G$7*$G$8)</f>
        <v>87.166872368686896</v>
      </c>
      <c r="D111" s="3">
        <f>(VLOOKUP(DATE(YEAR(A111),MONTH(A111)-1,1),INPC!$A$2:$H$996,2,0)*VLOOKUP(DATE(YEAR(A111),MONTH(A111)-1,1),INPC!$A$2:$H$996,6,0))/($G$5*$G$6)</f>
        <v>72.947496386910643</v>
      </c>
    </row>
    <row r="112" spans="1:4">
      <c r="A112" s="9">
        <v>33298</v>
      </c>
      <c r="B112" s="10">
        <f>VLOOKUP(A112,INPC!$A$2:$H$996,3,0)</f>
        <v>17000</v>
      </c>
      <c r="C112" s="3">
        <f>(VLOOKUP(A112,INPC!$A$2:$H$996,2,0)*VLOOKUP(A112,INPC!$A$2:$H$996,6,0))/($G$7*$G$8)</f>
        <v>101.04199997465219</v>
      </c>
      <c r="D112" s="3">
        <f>(VLOOKUP(DATE(YEAR(A112),MONTH(A112)-1,1),INPC!$A$2:$H$996,2,0)*VLOOKUP(DATE(YEAR(A112),MONTH(A112)-1,1),INPC!$A$2:$H$996,6,0))/($G$5*$G$6)</f>
        <v>87.955443627344167</v>
      </c>
    </row>
    <row r="113" spans="1:4">
      <c r="A113" s="9">
        <v>33329</v>
      </c>
      <c r="B113" s="10">
        <f>VLOOKUP(A113,INPC!$A$2:$H$996,3,0)</f>
        <v>17000</v>
      </c>
      <c r="C113" s="3">
        <f>(VLOOKUP(A113,INPC!$A$2:$H$996,2,0)*VLOOKUP(A113,INPC!$A$2:$H$996,6,0))/($G$7*$G$8)</f>
        <v>109.47513066669617</v>
      </c>
      <c r="D113" s="3">
        <f>(VLOOKUP(DATE(YEAR(A113),MONTH(A113)-1,1),INPC!$A$2:$H$996,2,0)*VLOOKUP(DATE(YEAR(A113),MONTH(A113)-1,1),INPC!$A$2:$H$996,6,0))/($G$5*$G$6)</f>
        <v>101.95609514558186</v>
      </c>
    </row>
    <row r="114" spans="1:4">
      <c r="A114" s="9">
        <v>33359</v>
      </c>
      <c r="B114" s="10">
        <f>VLOOKUP(A114,INPC!$A$2:$H$996,3,0)</f>
        <v>17000</v>
      </c>
      <c r="C114" s="3">
        <f>(VLOOKUP(A114,INPC!$A$2:$H$996,2,0)*VLOOKUP(A114,INPC!$A$2:$H$996,6,0))/($G$7*$G$8)</f>
        <v>115.86955381236601</v>
      </c>
      <c r="D114" s="3">
        <f>(VLOOKUP(DATE(YEAR(A114),MONTH(A114)-1,1),INPC!$A$2:$H$996,2,0)*VLOOKUP(DATE(YEAR(A114),MONTH(A114)-1,1),INPC!$A$2:$H$996,6,0))/($G$5*$G$6)</f>
        <v>110.4655177166796</v>
      </c>
    </row>
    <row r="115" spans="1:4">
      <c r="A115" s="9">
        <v>33390</v>
      </c>
      <c r="B115" s="10">
        <f>VLOOKUP(A115,INPC!$A$2:$H$996,3,0)</f>
        <v>17000</v>
      </c>
      <c r="C115" s="3">
        <f>(VLOOKUP(A115,INPC!$A$2:$H$996,2,0)*VLOOKUP(A115,INPC!$A$2:$H$996,6,0))/($G$7*$G$8)</f>
        <v>125.99187026670108</v>
      </c>
      <c r="D115" s="3">
        <f>(VLOOKUP(DATE(YEAR(A115),MONTH(A115)-1,1),INPC!$A$2:$H$996,2,0)*VLOOKUP(DATE(YEAR(A115),MONTH(A115)-1,1),INPC!$A$2:$H$996,6,0))/($G$5*$G$6)</f>
        <v>116.91778919591177</v>
      </c>
    </row>
    <row r="116" spans="1:4">
      <c r="A116" s="9">
        <v>33420</v>
      </c>
      <c r="B116" s="10">
        <f>VLOOKUP(A116,INPC!$A$2:$H$996,3,0)</f>
        <v>17000</v>
      </c>
      <c r="C116" s="3">
        <f>(VLOOKUP(A116,INPC!$A$2:$H$996,2,0)*VLOOKUP(A116,INPC!$A$2:$H$996,6,0))/($G$7*$G$8)</f>
        <v>140.46183528272635</v>
      </c>
      <c r="D116" s="3">
        <f>(VLOOKUP(DATE(YEAR(A116),MONTH(A116)-1,1),INPC!$A$2:$H$996,2,0)*VLOOKUP(DATE(YEAR(A116),MONTH(A116)-1,1),INPC!$A$2:$H$996,6,0))/($G$5*$G$6)</f>
        <v>127.13167906122297</v>
      </c>
    </row>
    <row r="117" spans="1:4">
      <c r="A117" s="9">
        <v>33451</v>
      </c>
      <c r="B117" s="10">
        <f>VLOOKUP(A117,INPC!$A$2:$H$996,3,0)</f>
        <v>17000</v>
      </c>
      <c r="C117" s="3">
        <f>(VLOOKUP(A117,INPC!$A$2:$H$996,2,0)*VLOOKUP(A117,INPC!$A$2:$H$996,6,0))/($G$7*$G$8)</f>
        <v>159.93913778369648</v>
      </c>
      <c r="D117" s="3">
        <f>(VLOOKUP(DATE(YEAR(A117),MONTH(A117)-1,1),INPC!$A$2:$H$996,2,0)*VLOOKUP(DATE(YEAR(A117),MONTH(A117)-1,1),INPC!$A$2:$H$996,6,0))/($G$5*$G$6)</f>
        <v>141.73254929634513</v>
      </c>
    </row>
    <row r="118" spans="1:4">
      <c r="A118" s="9">
        <v>33482</v>
      </c>
      <c r="B118" s="10">
        <f>VLOOKUP(A118,INPC!$A$2:$H$996,3,0)</f>
        <v>42000</v>
      </c>
      <c r="C118" s="3">
        <f>(VLOOKUP(A118,INPC!$A$2:$H$996,2,0)*VLOOKUP(A118,INPC!$A$2:$H$996,6,0))/($G$7*$G$8)</f>
        <v>184.92140155006499</v>
      </c>
      <c r="D118" s="3">
        <f>(VLOOKUP(DATE(YEAR(A118),MONTH(A118)-1,1),INPC!$A$2:$H$996,2,0)*VLOOKUP(DATE(YEAR(A118),MONTH(A118)-1,1),INPC!$A$2:$H$996,6,0))/($G$5*$G$6)</f>
        <v>161.38605682258535</v>
      </c>
    </row>
    <row r="119" spans="1:4">
      <c r="A119" s="9">
        <v>33512</v>
      </c>
      <c r="B119" s="10">
        <f>VLOOKUP(A119,INPC!$A$2:$H$996,3,0)</f>
        <v>42000</v>
      </c>
      <c r="C119" s="3">
        <f>(VLOOKUP(A119,INPC!$A$2:$H$996,2,0)*VLOOKUP(A119,INPC!$A$2:$H$996,6,0))/($G$7*$G$8)</f>
        <v>218.79657652943436</v>
      </c>
      <c r="D119" s="3">
        <f>(VLOOKUP(DATE(YEAR(A119),MONTH(A119)-1,1),INPC!$A$2:$H$996,2,0)*VLOOKUP(DATE(YEAR(A119),MONTH(A119)-1,1),INPC!$A$2:$H$996,6,0))/($G$5*$G$6)</f>
        <v>186.59432726611243</v>
      </c>
    </row>
    <row r="120" spans="1:4">
      <c r="A120" s="9">
        <v>33543</v>
      </c>
      <c r="B120" s="10">
        <f>VLOOKUP(A120,INPC!$A$2:$H$996,3,0)</f>
        <v>42000</v>
      </c>
      <c r="C120" s="3">
        <f>(VLOOKUP(A120,INPC!$A$2:$H$996,2,0)*VLOOKUP(A120,INPC!$A$2:$H$996,6,0))/($G$7*$G$8)</f>
        <v>270.75927982647448</v>
      </c>
      <c r="D120" s="3">
        <f>(VLOOKUP(DATE(YEAR(A120),MONTH(A120)-1,1),INPC!$A$2:$H$996,2,0)*VLOOKUP(DATE(YEAR(A120),MONTH(A120)-1,1),INPC!$A$2:$H$996,6,0))/($G$5*$G$6)</f>
        <v>220.77596029135191</v>
      </c>
    </row>
    <row r="121" spans="1:4">
      <c r="A121" s="9">
        <v>33573</v>
      </c>
      <c r="B121" s="10">
        <f>VLOOKUP(A121,INPC!$A$2:$H$996,3,0)</f>
        <v>42000</v>
      </c>
      <c r="C121" s="3">
        <f>(VLOOKUP(A121,INPC!$A$2:$H$996,2,0)*VLOOKUP(A121,INPC!$A$2:$H$996,6,0))/($G$7*$G$8)</f>
        <v>339.28621697019599</v>
      </c>
      <c r="D121" s="3">
        <f>(VLOOKUP(DATE(YEAR(A121),MONTH(A121)-1,1),INPC!$A$2:$H$996,2,0)*VLOOKUP(DATE(YEAR(A121),MONTH(A121)-1,1),INPC!$A$2:$H$996,6,0))/($G$5*$G$6)</f>
        <v>273.20875380992555</v>
      </c>
    </row>
    <row r="122" spans="1:4">
      <c r="A122" s="9">
        <v>33604</v>
      </c>
      <c r="B122" s="10">
        <f>VLOOKUP(A122,INPC!$A$2:$H$996,3,0)</f>
        <v>96037.33</v>
      </c>
      <c r="C122" s="3">
        <f>(VLOOKUP(A122,INPC!$A$2:$H$996,2,0)*VLOOKUP(A122,INPC!$A$2:$H$996,6,0))/($G$7*$G$8)</f>
        <v>424.21707316511169</v>
      </c>
      <c r="D122" s="3">
        <f>(VLOOKUP(DATE(YEAR(A122),MONTH(A122)-1,1),INPC!$A$2:$H$996,2,0)*VLOOKUP(DATE(YEAR(A122),MONTH(A122)-1,1),INPC!$A$2:$H$996,6,0))/($G$5*$G$6)</f>
        <v>342.35563258522001</v>
      </c>
    </row>
    <row r="123" spans="1:4">
      <c r="A123" s="9">
        <v>33635</v>
      </c>
      <c r="B123" s="10">
        <f>VLOOKUP(A123,INPC!$A$2:$H$996,3,0)</f>
        <v>96037.33</v>
      </c>
      <c r="C123" s="3">
        <f>(VLOOKUP(A123,INPC!$A$2:$H$996,2,0)*VLOOKUP(A123,INPC!$A$2:$H$996,6,0))/($G$7*$G$8)</f>
        <v>531.11342714282421</v>
      </c>
      <c r="D123" s="3">
        <f>(VLOOKUP(DATE(YEAR(A123),MONTH(A123)-1,1),INPC!$A$2:$H$996,2,0)*VLOOKUP(DATE(YEAR(A123),MONTH(A123)-1,1),INPC!$A$2:$H$996,6,0))/($G$5*$G$6)</f>
        <v>428.05483150425209</v>
      </c>
    </row>
    <row r="124" spans="1:4">
      <c r="A124" s="9">
        <v>33664</v>
      </c>
      <c r="B124" s="10">
        <f>VLOOKUP(A124,INPC!$A$2:$H$996,3,0)</f>
        <v>96037.33</v>
      </c>
      <c r="C124" s="3">
        <f>(VLOOKUP(A124,INPC!$A$2:$H$996,2,0)*VLOOKUP(A124,INPC!$A$2:$H$996,6,0))/($G$7*$G$8)</f>
        <v>653.49105316745329</v>
      </c>
      <c r="D124" s="3">
        <f>(VLOOKUP(DATE(YEAR(A124),MONTH(A124)-1,1),INPC!$A$2:$H$996,2,0)*VLOOKUP(DATE(YEAR(A124),MONTH(A124)-1,1),INPC!$A$2:$H$996,6,0))/($G$5*$G$6)</f>
        <v>535.91824315090957</v>
      </c>
    </row>
    <row r="125" spans="1:4">
      <c r="A125" s="9">
        <v>33695</v>
      </c>
      <c r="B125" s="10">
        <f>VLOOKUP(A125,INPC!$A$2:$H$996,3,0)</f>
        <v>96037.33</v>
      </c>
      <c r="C125" s="3">
        <f>(VLOOKUP(A125,INPC!$A$2:$H$996,2,0)*VLOOKUP(A125,INPC!$A$2:$H$996,6,0))/($G$7*$G$8)</f>
        <v>792.22266375404001</v>
      </c>
      <c r="D125" s="3">
        <f>(VLOOKUP(DATE(YEAR(A125),MONTH(A125)-1,1),INPC!$A$2:$H$996,2,0)*VLOOKUP(DATE(YEAR(A125),MONTH(A125)-1,1),INPC!$A$2:$H$996,6,0))/($G$5*$G$6)</f>
        <v>659.40298103998123</v>
      </c>
    </row>
    <row r="126" spans="1:4">
      <c r="A126" s="9">
        <v>33725</v>
      </c>
      <c r="B126" s="10">
        <f>VLOOKUP(A126,INPC!$A$2:$H$996,3,0)</f>
        <v>230000</v>
      </c>
      <c r="C126" s="3">
        <f>(VLOOKUP(A126,INPC!$A$2:$H$996,2,0)*VLOOKUP(A126,INPC!$A$2:$H$996,6,0))/($G$7*$G$8)</f>
        <v>971.71213813476356</v>
      </c>
      <c r="D126" s="3">
        <f>(VLOOKUP(DATE(YEAR(A126),MONTH(A126)-1,1),INPC!$A$2:$H$996,2,0)*VLOOKUP(DATE(YEAR(A126),MONTH(A126)-1,1),INPC!$A$2:$H$996,6,0))/($G$5*$G$6)</f>
        <v>799.38965284194671</v>
      </c>
    </row>
    <row r="127" spans="1:4">
      <c r="A127" s="9">
        <v>33756</v>
      </c>
      <c r="B127" s="10">
        <f>VLOOKUP(A127,INPC!$A$2:$H$996,3,0)</f>
        <v>230000</v>
      </c>
      <c r="C127" s="3">
        <f>(VLOOKUP(A127,INPC!$A$2:$H$996,2,0)*VLOOKUP(A127,INPC!$A$2:$H$996,6,0))/($G$7*$G$8)</f>
        <v>1191.9156529962543</v>
      </c>
      <c r="D127" s="3">
        <f>(VLOOKUP(DATE(YEAR(A127),MONTH(A127)-1,1),INPC!$A$2:$H$996,2,0)*VLOOKUP(DATE(YEAR(A127),MONTH(A127)-1,1),INPC!$A$2:$H$996,6,0))/($G$5*$G$6)</f>
        <v>980.50291200330889</v>
      </c>
    </row>
    <row r="128" spans="1:4">
      <c r="A128" s="9">
        <v>33786</v>
      </c>
      <c r="B128" s="10">
        <f>VLOOKUP(A128,INPC!$A$2:$H$996,3,0)</f>
        <v>230000</v>
      </c>
      <c r="C128" s="3">
        <f>(VLOOKUP(A128,INPC!$A$2:$H$996,2,0)*VLOOKUP(A128,INPC!$A$2:$H$996,6,0))/($G$7*$G$8)</f>
        <v>1447.7416364348881</v>
      </c>
      <c r="D128" s="3">
        <f>(VLOOKUP(DATE(YEAR(A128),MONTH(A128)-1,1),INPC!$A$2:$H$996,2,0)*VLOOKUP(DATE(YEAR(A128),MONTH(A128)-1,1),INPC!$A$2:$H$996,6,0))/($G$5*$G$6)</f>
        <v>1202.6985387549751</v>
      </c>
    </row>
    <row r="129" spans="1:4">
      <c r="A129" s="9">
        <v>33817</v>
      </c>
      <c r="B129" s="10">
        <f>VLOOKUP(A129,INPC!$A$2:$H$996,3,0)</f>
        <v>230000</v>
      </c>
      <c r="C129" s="3">
        <f>(VLOOKUP(A129,INPC!$A$2:$H$996,2,0)*VLOOKUP(A129,INPC!$A$2:$H$996,6,0))/($G$7*$G$8)</f>
        <v>1769.5732164673866</v>
      </c>
      <c r="D129" s="3">
        <f>(VLOOKUP(DATE(YEAR(A129),MONTH(A129)-1,1),INPC!$A$2:$H$996,2,0)*VLOOKUP(DATE(YEAR(A129),MONTH(A129)-1,1),INPC!$A$2:$H$996,6,0))/($G$5*$G$6)</f>
        <v>1460.8388993448752</v>
      </c>
    </row>
    <row r="130" spans="1:4">
      <c r="A130" s="9">
        <v>33848</v>
      </c>
      <c r="B130" s="10">
        <f>VLOOKUP(A130,INPC!$A$2:$H$996,3,0)</f>
        <v>522186.94</v>
      </c>
      <c r="C130" s="3">
        <f>(VLOOKUP(A130,INPC!$A$2:$H$996,2,0)*VLOOKUP(A130,INPC!$A$2:$H$996,6,0))/($G$7*$G$8)</f>
        <v>2179.714775527093</v>
      </c>
      <c r="D130" s="3">
        <f>(VLOOKUP(DATE(YEAR(A130),MONTH(A130)-1,1),INPC!$A$2:$H$996,2,0)*VLOOKUP(DATE(YEAR(A130),MONTH(A130)-1,1),INPC!$A$2:$H$996,6,0))/($G$5*$G$6)</f>
        <v>1785.5819883858474</v>
      </c>
    </row>
    <row r="131" spans="1:4">
      <c r="A131" s="9">
        <v>33878</v>
      </c>
      <c r="B131" s="10">
        <f>VLOOKUP(A131,INPC!$A$2:$H$996,3,0)</f>
        <v>522186.94</v>
      </c>
      <c r="C131" s="3">
        <f>(VLOOKUP(A131,INPC!$A$2:$H$996,2,0)*VLOOKUP(A131,INPC!$A$2:$H$996,6,0))/($G$7*$G$8)</f>
        <v>2725.0924740623759</v>
      </c>
      <c r="D131" s="3">
        <f>(VLOOKUP(DATE(YEAR(A131),MONTH(A131)-1,1),INPC!$A$2:$H$996,2,0)*VLOOKUP(DATE(YEAR(A131),MONTH(A131)-1,1),INPC!$A$2:$H$996,6,0))/($G$5*$G$6)</f>
        <v>2199.4339690388329</v>
      </c>
    </row>
    <row r="132" spans="1:4">
      <c r="A132" s="9">
        <v>33909</v>
      </c>
      <c r="B132" s="10">
        <f>VLOOKUP(A132,INPC!$A$2:$H$996,3,0)</f>
        <v>522186.94</v>
      </c>
      <c r="C132" s="3">
        <f>(VLOOKUP(A132,INPC!$A$2:$H$996,2,0)*VLOOKUP(A132,INPC!$A$2:$H$996,6,0))/($G$7*$G$8)</f>
        <v>3391.9175325176284</v>
      </c>
      <c r="D132" s="3">
        <f>(VLOOKUP(DATE(YEAR(A132),MONTH(A132)-1,1),INPC!$A$2:$H$996,2,0)*VLOOKUP(DATE(YEAR(A132),MONTH(A132)-1,1),INPC!$A$2:$H$996,6,0))/($G$5*$G$6)</f>
        <v>2749.7455279558271</v>
      </c>
    </row>
    <row r="133" spans="1:4">
      <c r="A133" s="9">
        <v>33939</v>
      </c>
      <c r="B133" s="10">
        <f>VLOOKUP(A133,INPC!$A$2:$H$996,3,0)</f>
        <v>522186.94</v>
      </c>
      <c r="C133" s="3">
        <f>(VLOOKUP(A133,INPC!$A$2:$H$996,2,0)*VLOOKUP(A133,INPC!$A$2:$H$996,6,0))/($G$7*$G$8)</f>
        <v>4213.7010410612857</v>
      </c>
      <c r="D133" s="3">
        <f>(VLOOKUP(DATE(YEAR(A133),MONTH(A133)-1,1),INPC!$A$2:$H$996,2,0)*VLOOKUP(DATE(YEAR(A133),MONTH(A133)-1,1),INPC!$A$2:$H$996,6,0))/($G$5*$G$6)</f>
        <v>3422.603142832585</v>
      </c>
    </row>
    <row r="134" spans="1:4">
      <c r="A134" s="9">
        <v>33970</v>
      </c>
      <c r="B134" s="10">
        <f>VLOOKUP(A134,INPC!$A$2:$H$996,3,0)</f>
        <v>1250700</v>
      </c>
      <c r="C134" s="3">
        <f>(VLOOKUP(A134,INPC!$A$2:$H$996,2,0)*VLOOKUP(A134,INPC!$A$2:$H$996,6,0))/($G$7*$G$8)</f>
        <v>5358.3504215204775</v>
      </c>
      <c r="D134" s="3">
        <f>(VLOOKUP(DATE(YEAR(A134),MONTH(A134)-1,1),INPC!$A$2:$H$996,2,0)*VLOOKUP(DATE(YEAR(A134),MONTH(A134)-1,1),INPC!$A$2:$H$996,6,0))/($G$5*$G$6)</f>
        <v>4251.8210681227229</v>
      </c>
    </row>
    <row r="135" spans="1:4">
      <c r="A135" s="9">
        <v>34001</v>
      </c>
      <c r="B135" s="10">
        <f>VLOOKUP(A135,INPC!$A$2:$H$996,3,0)</f>
        <v>1250700</v>
      </c>
      <c r="C135" s="3">
        <f>(VLOOKUP(A135,INPC!$A$2:$H$996,2,0)*VLOOKUP(A135,INPC!$A$2:$H$996,6,0))/($G$7*$G$8)</f>
        <v>6792.4795063811571</v>
      </c>
      <c r="D135" s="3">
        <f>(VLOOKUP(DATE(YEAR(A135),MONTH(A135)-1,1),INPC!$A$2:$H$996,2,0)*VLOOKUP(DATE(YEAR(A135),MONTH(A135)-1,1),INPC!$A$2:$H$996,6,0))/($G$5*$G$6)</f>
        <v>5406.8257312499918</v>
      </c>
    </row>
    <row r="136" spans="1:4">
      <c r="A136" s="9">
        <v>34029</v>
      </c>
      <c r="B136" s="10">
        <f>VLOOKUP(A136,INPC!$A$2:$H$996,3,0)</f>
        <v>1709400</v>
      </c>
      <c r="C136" s="3">
        <f>(VLOOKUP(A136,INPC!$A$2:$H$996,2,0)*VLOOKUP(A136,INPC!$A$2:$H$996,6,0))/($G$7*$G$8)</f>
        <v>8570.5661883978773</v>
      </c>
      <c r="D136" s="3">
        <f>(VLOOKUP(DATE(YEAR(A136),MONTH(A136)-1,1),INPC!$A$2:$H$996,2,0)*VLOOKUP(DATE(YEAR(A136),MONTH(A136)-1,1),INPC!$A$2:$H$996,6,0))/($G$5*$G$6)</f>
        <v>6853.9289305511002</v>
      </c>
    </row>
    <row r="137" spans="1:4">
      <c r="A137" s="9">
        <v>34060</v>
      </c>
      <c r="B137" s="10">
        <f>VLOOKUP(A137,INPC!$A$2:$H$996,3,0)</f>
        <v>1709400</v>
      </c>
      <c r="C137" s="3">
        <f>(VLOOKUP(A137,INPC!$A$2:$H$996,2,0)*VLOOKUP(A137,INPC!$A$2:$H$996,6,0))/($G$7*$G$8)</f>
        <v>10968.129341214801</v>
      </c>
      <c r="D137" s="3">
        <f>(VLOOKUP(DATE(YEAR(A137),MONTH(A137)-1,1),INPC!$A$2:$H$996,2,0)*VLOOKUP(DATE(YEAR(A137),MONTH(A137)-1,1),INPC!$A$2:$H$996,6,0))/($G$5*$G$6)</f>
        <v>8648.1014031295035</v>
      </c>
    </row>
    <row r="138" spans="1:4">
      <c r="A138" s="9">
        <v>34090</v>
      </c>
      <c r="B138" s="10">
        <f>VLOOKUP(A138,INPC!$A$2:$H$996,3,0)</f>
        <v>3303300</v>
      </c>
      <c r="C138" s="3">
        <f>(VLOOKUP(A138,INPC!$A$2:$H$996,2,0)*VLOOKUP(A138,INPC!$A$2:$H$996,6,0))/($G$7*$G$8)</f>
        <v>13992.32071808095</v>
      </c>
      <c r="D138" s="3">
        <f>(VLOOKUP(DATE(YEAR(A138),MONTH(A138)-1,1),INPC!$A$2:$H$996,2,0)*VLOOKUP(DATE(YEAR(A138),MONTH(A138)-1,1),INPC!$A$2:$H$996,6,0))/($G$5*$G$6)</f>
        <v>11067.354555160007</v>
      </c>
    </row>
    <row r="139" spans="1:4">
      <c r="A139" s="9">
        <v>34121</v>
      </c>
      <c r="B139" s="10">
        <f>VLOOKUP(A139,INPC!$A$2:$H$996,3,0)</f>
        <v>3303300</v>
      </c>
      <c r="C139" s="3">
        <f>(VLOOKUP(A139,INPC!$A$2:$H$996,2,0)*VLOOKUP(A139,INPC!$A$2:$H$996,6,0))/($G$7*$G$8)</f>
        <v>17988.874266624847</v>
      </c>
      <c r="D139" s="3">
        <f>(VLOOKUP(DATE(YEAR(A139),MONTH(A139)-1,1),INPC!$A$2:$H$996,2,0)*VLOOKUP(DATE(YEAR(A139),MONTH(A139)-1,1),INPC!$A$2:$H$996,6,0))/($G$5*$G$6)</f>
        <v>14118.904839552275</v>
      </c>
    </row>
    <row r="140" spans="1:4">
      <c r="A140" s="9">
        <v>34151</v>
      </c>
      <c r="B140" s="10">
        <f>VLOOKUP(A140,INPC!$A$2:$H$996,3,0)</f>
        <v>4639800</v>
      </c>
      <c r="C140" s="3">
        <f>(VLOOKUP(A140,INPC!$A$2:$H$996,2,0)*VLOOKUP(A140,INPC!$A$2:$H$996,6,0))/($G$7*$G$8)</f>
        <v>23509.589608830887</v>
      </c>
      <c r="D140" s="3">
        <f>(VLOOKUP(DATE(YEAR(A140),MONTH(A140)-1,1),INPC!$A$2:$H$996,2,0)*VLOOKUP(DATE(YEAR(A140),MONTH(A140)-1,1),INPC!$A$2:$H$996,6,0))/($G$5*$G$6)</f>
        <v>18151.613950139701</v>
      </c>
    </row>
    <row r="141" spans="1:4">
      <c r="A141" s="9">
        <v>34182</v>
      </c>
      <c r="B141" s="10">
        <f>VLOOKUP(A141,INPC!$A$2:$H$996,3,0)</f>
        <v>5534</v>
      </c>
      <c r="C141" s="3">
        <f>(VLOOKUP(A141,INPC!$A$2:$H$996,2,0)*VLOOKUP(A141,INPC!$A$2:$H$996,6,0))/($G$7*$G$8)</f>
        <v>31.072592635480042</v>
      </c>
      <c r="D141" s="3">
        <f>(VLOOKUP(DATE(YEAR(A141),MONTH(A141)-1,1),INPC!$A$2:$H$996,2,0)*VLOOKUP(DATE(YEAR(A141),MONTH(A141)-1,1),INPC!$A$2:$H$996,6,0))/($G$5*$G$6)</f>
        <v>23722.273466408544</v>
      </c>
    </row>
    <row r="142" spans="1:4">
      <c r="A142" s="9">
        <v>34213</v>
      </c>
      <c r="B142" s="10">
        <f>VLOOKUP(A142,INPC!$A$2:$H$996,3,0)</f>
        <v>9606</v>
      </c>
      <c r="C142" s="3">
        <f>(VLOOKUP(A142,INPC!$A$2:$H$996,2,0)*VLOOKUP(A142,INPC!$A$2:$H$996,6,0))/($G$7*$G$8)</f>
        <v>41.786463783275536</v>
      </c>
      <c r="D142" s="3">
        <f>(VLOOKUP(DATE(YEAR(A142),MONTH(A142)-1,1),INPC!$A$2:$H$996,2,0)*VLOOKUP(DATE(YEAR(A142),MONTH(A142)-1,1),INPC!$A$2:$H$996,6,0))/($G$5*$G$6)</f>
        <v>31.353696600994208</v>
      </c>
    </row>
    <row r="143" spans="1:4">
      <c r="A143" s="9">
        <v>34243</v>
      </c>
      <c r="B143" s="10">
        <f>VLOOKUP(A143,INPC!$A$2:$H$996,3,0)</f>
        <v>12024</v>
      </c>
      <c r="C143" s="3">
        <f>(VLOOKUP(A143,INPC!$A$2:$H$996,2,0)*VLOOKUP(A143,INPC!$A$2:$H$996,6,0))/($G$7*$G$8)</f>
        <v>56.358610088200301</v>
      </c>
      <c r="D143" s="3">
        <f>(VLOOKUP(DATE(YEAR(A143),MONTH(A143)-1,1),INPC!$A$2:$H$996,2,0)*VLOOKUP(DATE(YEAR(A143),MONTH(A143)-1,1),INPC!$A$2:$H$996,6,0))/($G$5*$G$6)</f>
        <v>42.16449276888649</v>
      </c>
    </row>
    <row r="144" spans="1:4">
      <c r="A144" s="9">
        <v>34274</v>
      </c>
      <c r="B144" s="10">
        <f>VLOOKUP(A144,INPC!$A$2:$H$996,3,0)</f>
        <v>15021</v>
      </c>
      <c r="C144" s="3">
        <f>(VLOOKUP(A144,INPC!$A$2:$H$996,2,0)*VLOOKUP(A144,INPC!$A$2:$H$996,6,0))/($G$7*$G$8)</f>
        <v>76.116094593542115</v>
      </c>
      <c r="D144" s="3">
        <f>(VLOOKUP(DATE(YEAR(A144),MONTH(A144)-1,1),INPC!$A$2:$H$996,2,0)*VLOOKUP(DATE(YEAR(A144),MONTH(A144)-1,1),INPC!$A$2:$H$996,6,0))/($G$5*$G$6)</f>
        <v>56.868468694867389</v>
      </c>
    </row>
    <row r="145" spans="1:4">
      <c r="A145" s="9">
        <v>34304</v>
      </c>
      <c r="B145" s="10">
        <f>VLOOKUP(A145,INPC!$A$2:$H$996,3,0)</f>
        <v>18760</v>
      </c>
      <c r="C145" s="3">
        <f>(VLOOKUP(A145,INPC!$A$2:$H$996,2,0)*VLOOKUP(A145,INPC!$A$2:$H$996,6,0))/($G$7*$G$8)</f>
        <v>104.17421384181297</v>
      </c>
      <c r="D145" s="3">
        <f>(VLOOKUP(DATE(YEAR(A145),MONTH(A145)-1,1),INPC!$A$2:$H$996,2,0)*VLOOKUP(DATE(YEAR(A145),MONTH(A145)-1,1),INPC!$A$2:$H$996,6,0))/($G$5*$G$6)</f>
        <v>76.804692943885911</v>
      </c>
    </row>
    <row r="146" spans="1:4">
      <c r="A146" s="9">
        <v>34335</v>
      </c>
      <c r="B146" s="10">
        <f>VLOOKUP(A146,INPC!$A$2:$H$996,3,0)</f>
        <v>32882</v>
      </c>
      <c r="C146" s="3">
        <f>(VLOOKUP(A146,INPC!$A$2:$H$996,2,0)*VLOOKUP(A146,INPC!$A$2:$H$996,6,0))/($G$7*$G$8)</f>
        <v>145.3370447683258</v>
      </c>
      <c r="D146" s="3">
        <f>(VLOOKUP(DATE(YEAR(A146),MONTH(A146)-1,1),INPC!$A$2:$H$996,2,0)*VLOOKUP(DATE(YEAR(A146),MONTH(A146)-1,1),INPC!$A$2:$H$996,6,0))/($G$5*$G$6)</f>
        <v>105.1166451657385</v>
      </c>
    </row>
    <row r="147" spans="1:4">
      <c r="A147" s="9">
        <v>34366</v>
      </c>
      <c r="B147" s="10">
        <f>VLOOKUP(A147,INPC!$A$2:$H$996,3,0)</f>
        <v>42829</v>
      </c>
      <c r="C147" s="3">
        <f>(VLOOKUP(A147,INPC!$A$2:$H$996,2,0)*VLOOKUP(A147,INPC!$A$2:$H$996,6,0))/($G$7*$G$8)</f>
        <v>204.84275579117707</v>
      </c>
      <c r="D147" s="3">
        <f>(VLOOKUP(DATE(YEAR(A147),MONTH(A147)-1,1),INPC!$A$2:$H$996,2,0)*VLOOKUP(DATE(YEAR(A147),MONTH(A147)-1,1),INPC!$A$2:$H$996,6,0))/($G$5*$G$6)</f>
        <v>146.65186326769481</v>
      </c>
    </row>
    <row r="148" spans="1:4">
      <c r="A148" s="9">
        <v>34394</v>
      </c>
      <c r="B148" s="10">
        <f>VLOOKUP(A148,INPC!$A$2:$H$996,3,0)</f>
        <v>50298.34</v>
      </c>
      <c r="C148" s="3">
        <f>(VLOOKUP(A148,INPC!$A$2:$H$996,2,0)*VLOOKUP(A148,INPC!$A$2:$H$996,6,0))/($G$7*$G$8)</f>
        <v>290.50509458064272</v>
      </c>
      <c r="D148" s="3">
        <f>(VLOOKUP(DATE(YEAR(A148),MONTH(A148)-1,1),INPC!$A$2:$H$996,2,0)*VLOOKUP(DATE(YEAR(A148),MONTH(A148)-1,1),INPC!$A$2:$H$996,6,0))/($G$5*$G$6)</f>
        <v>206.69590372882294</v>
      </c>
    </row>
    <row r="149" spans="1:4">
      <c r="A149" s="9">
        <v>34425</v>
      </c>
      <c r="B149" s="10">
        <f>VLOOKUP(A149,INPC!$A$2:$H$996,3,0)</f>
        <v>71532.22</v>
      </c>
      <c r="C149" s="3">
        <f>(VLOOKUP(A149,INPC!$A$2:$H$996,2,0)*VLOOKUP(A149,INPC!$A$2:$H$996,6,0))/($G$7*$G$8)</f>
        <v>415.33566501106503</v>
      </c>
      <c r="D149" s="3">
        <f>(VLOOKUP(DATE(YEAR(A149),MONTH(A149)-1,1),INPC!$A$2:$H$996,2,0)*VLOOKUP(DATE(YEAR(A149),MONTH(A149)-1,1),INPC!$A$2:$H$996,6,0))/($G$5*$G$6)</f>
        <v>293.13320273520463</v>
      </c>
    </row>
    <row r="150" spans="1:4">
      <c r="A150" s="9">
        <v>34455</v>
      </c>
      <c r="B150" s="10">
        <f>VLOOKUP(A150,INPC!$A$2:$H$996,3,0)</f>
        <v>102887.77</v>
      </c>
      <c r="C150" s="3">
        <f>(VLOOKUP(A150,INPC!$A$2:$H$996,2,0)*VLOOKUP(A150,INPC!$A$2:$H$996,6,0))/($G$7*$G$8)</f>
        <v>593.08026107548392</v>
      </c>
      <c r="D150" s="3">
        <f>(VLOOKUP(DATE(YEAR(A150),MONTH(A150)-1,1),INPC!$A$2:$H$996,2,0)*VLOOKUP(DATE(YEAR(A150),MONTH(A150)-1,1),INPC!$A$2:$H$996,6,0))/($G$5*$G$6)</f>
        <v>419.09307604604771</v>
      </c>
    </row>
    <row r="151" spans="1:4">
      <c r="A151" s="9">
        <v>34486</v>
      </c>
      <c r="B151" s="10">
        <f>VLOOKUP(A151,INPC!$A$2:$H$996,3,0)</f>
        <v>147627.07999999999</v>
      </c>
      <c r="C151" s="3">
        <f>(VLOOKUP(A151,INPC!$A$2:$H$996,2,0)*VLOOKUP(A151,INPC!$A$2:$H$996,6,0))/($G$7*$G$8)</f>
        <v>862.69182454381053</v>
      </c>
      <c r="D151" s="3">
        <f>(VLOOKUP(DATE(YEAR(A151),MONTH(A151)-1,1),INPC!$A$2:$H$996,2,0)*VLOOKUP(DATE(YEAR(A151),MONTH(A151)-1,1),INPC!$A$2:$H$996,6,0))/($G$5*$G$6)</f>
        <v>598.44567152617583</v>
      </c>
    </row>
    <row r="152" spans="1:4">
      <c r="A152" s="9">
        <v>34516</v>
      </c>
      <c r="B152" s="10">
        <f>VLOOKUP(A152,INPC!$A$2:$H$996,3,0)</f>
        <v>64.790000000000006</v>
      </c>
      <c r="C152" s="3">
        <f>(VLOOKUP(A152,INPC!$A$2:$H$996,2,0)*VLOOKUP(A152,INPC!$A$2:$H$996,6,0))/($G$7*$G$8)</f>
        <v>0.43836719242201783</v>
      </c>
      <c r="D152" s="3">
        <f>(VLOOKUP(DATE(YEAR(A152),MONTH(A152)-1,1),INPC!$A$2:$H$996,2,0)*VLOOKUP(DATE(YEAR(A152),MONTH(A152)-1,1),INPC!$A$2:$H$996,6,0))/($G$5*$G$6)</f>
        <v>870.49632594930358</v>
      </c>
    </row>
    <row r="153" spans="1:4">
      <c r="A153" s="9">
        <v>34547</v>
      </c>
      <c r="B153" s="10">
        <f>VLOOKUP(A153,INPC!$A$2:$H$996,3,0)</f>
        <v>64.790000000000006</v>
      </c>
      <c r="C153" s="3">
        <f>(VLOOKUP(A153,INPC!$A$2:$H$996,2,0)*VLOOKUP(A153,INPC!$A$2:$H$996,6,0))/($G$7*$G$8)</f>
        <v>0.507752196471429</v>
      </c>
      <c r="D153" s="3">
        <f>(VLOOKUP(DATE(YEAR(A153),MONTH(A153)-1,1),INPC!$A$2:$H$996,2,0)*VLOOKUP(DATE(YEAR(A153),MONTH(A153)-1,1),INPC!$A$2:$H$996,6,0))/($G$5*$G$6)</f>
        <v>0.44233296243634346</v>
      </c>
    </row>
    <row r="154" spans="1:4">
      <c r="A154" s="9">
        <v>34578</v>
      </c>
      <c r="B154" s="10">
        <f>VLOOKUP(A154,INPC!$A$2:$H$996,3,0)</f>
        <v>70</v>
      </c>
      <c r="C154" s="3">
        <f>(VLOOKUP(A154,INPC!$A$2:$H$996,2,0)*VLOOKUP(A154,INPC!$A$2:$H$996,6,0))/($G$7*$G$8)</f>
        <v>0.51600307576899851</v>
      </c>
      <c r="D154" s="3">
        <f>(VLOOKUP(DATE(YEAR(A154),MONTH(A154)-1,1),INPC!$A$2:$H$996,2,0)*VLOOKUP(DATE(YEAR(A154),MONTH(A154)-1,1),INPC!$A$2:$H$996,6,0))/($G$5*$G$6)</f>
        <v>0.51234567077854787</v>
      </c>
    </row>
    <row r="155" spans="1:4">
      <c r="A155" s="9">
        <v>34608</v>
      </c>
      <c r="B155" s="10">
        <f>VLOOKUP(A155,INPC!$A$2:$H$996,3,0)</f>
        <v>70</v>
      </c>
      <c r="C155" s="3">
        <f>(VLOOKUP(A155,INPC!$A$2:$H$996,2,0)*VLOOKUP(A155,INPC!$A$2:$H$996,6,0))/($G$7*$G$8)</f>
        <v>0.52687786748892351</v>
      </c>
      <c r="D155" s="3">
        <f>(VLOOKUP(DATE(YEAR(A155),MONTH(A155)-1,1),INPC!$A$2:$H$996,2,0)*VLOOKUP(DATE(YEAR(A155),MONTH(A155)-1,1),INPC!$A$2:$H$996,6,0))/($G$5*$G$6)</f>
        <v>0.52067119318416877</v>
      </c>
    </row>
    <row r="156" spans="1:4">
      <c r="A156" s="9">
        <v>34639</v>
      </c>
      <c r="B156" s="10">
        <f>VLOOKUP(A156,INPC!$A$2:$H$996,3,0)</f>
        <v>70</v>
      </c>
      <c r="C156" s="3">
        <f>(VLOOKUP(A156,INPC!$A$2:$H$996,2,0)*VLOOKUP(A156,INPC!$A$2:$H$996,6,0))/($G$7*$G$8)</f>
        <v>0.54210512191955051</v>
      </c>
      <c r="D156" s="3">
        <f>(VLOOKUP(DATE(YEAR(A156),MONTH(A156)-1,1),INPC!$A$2:$H$996,2,0)*VLOOKUP(DATE(YEAR(A156),MONTH(A156)-1,1),INPC!$A$2:$H$996,6,0))/($G$5*$G$6)</f>
        <v>0.53164436572195695</v>
      </c>
    </row>
    <row r="157" spans="1:4">
      <c r="A157" s="9">
        <v>34669</v>
      </c>
      <c r="B157" s="10">
        <f>VLOOKUP(A157,INPC!$A$2:$H$996,3,0)</f>
        <v>70</v>
      </c>
      <c r="C157" s="3">
        <f>(VLOOKUP(A157,INPC!$A$2:$H$996,2,0)*VLOOKUP(A157,INPC!$A$2:$H$996,6,0))/($G$7*$G$8)</f>
        <v>0.55472756674997337</v>
      </c>
      <c r="D157" s="3">
        <f>(VLOOKUP(DATE(YEAR(A157),MONTH(A157)-1,1),INPC!$A$2:$H$996,2,0)*VLOOKUP(DATE(YEAR(A157),MONTH(A157)-1,1),INPC!$A$2:$H$996,6,0))/($G$5*$G$6)</f>
        <v>0.54700937633065894</v>
      </c>
    </row>
    <row r="158" spans="1:4">
      <c r="A158" s="9">
        <v>34700</v>
      </c>
      <c r="B158" s="10">
        <f>VLOOKUP(A158,INPC!$A$2:$H$996,3,0)</f>
        <v>70</v>
      </c>
      <c r="C158" s="3">
        <f>(VLOOKUP(A158,INPC!$A$2:$H$996,2,0)*VLOOKUP(A158,INPC!$A$2:$H$996,6,0))/($G$7*$G$8)</f>
        <v>0.56343686266785364</v>
      </c>
      <c r="D158" s="3">
        <f>(VLOOKUP(DATE(YEAR(A158),MONTH(A158)-1,1),INPC!$A$2:$H$996,2,0)*VLOOKUP(DATE(YEAR(A158),MONTH(A158)-1,1),INPC!$A$2:$H$996,6,0))/($G$5*$G$6)</f>
        <v>0.55974601244656408</v>
      </c>
    </row>
    <row r="159" spans="1:4">
      <c r="A159" s="9">
        <v>34731</v>
      </c>
      <c r="B159" s="10">
        <f>VLOOKUP(A159,INPC!$A$2:$H$996,3,0)</f>
        <v>70</v>
      </c>
      <c r="C159" s="3">
        <f>(VLOOKUP(A159,INPC!$A$2:$H$996,2,0)*VLOOKUP(A159,INPC!$A$2:$H$996,6,0))/($G$7*$G$8)</f>
        <v>0.57033820653600675</v>
      </c>
      <c r="D159" s="3">
        <f>(VLOOKUP(DATE(YEAR(A159),MONTH(A159)-1,1),INPC!$A$2:$H$996,2,0)*VLOOKUP(DATE(YEAR(A159),MONTH(A159)-1,1),INPC!$A$2:$H$996,6,0))/($G$5*$G$6)</f>
        <v>0.56853409862337367</v>
      </c>
    </row>
    <row r="160" spans="1:4">
      <c r="A160" s="9">
        <v>34759</v>
      </c>
      <c r="B160" s="10">
        <f>VLOOKUP(A160,INPC!$A$2:$H$996,3,0)</f>
        <v>70</v>
      </c>
      <c r="C160" s="3">
        <f>(VLOOKUP(A160,INPC!$A$2:$H$996,2,0)*VLOOKUP(A160,INPC!$A$2:$H$996,6,0))/($G$7*$G$8)</f>
        <v>0.5778377665004949</v>
      </c>
      <c r="D160" s="3">
        <f>(VLOOKUP(DATE(YEAR(A160),MONTH(A160)-1,1),INPC!$A$2:$H$996,2,0)*VLOOKUP(DATE(YEAR(A160),MONTH(A160)-1,1),INPC!$A$2:$H$996,6,0))/($G$5*$G$6)</f>
        <v>0.57549787677731279</v>
      </c>
    </row>
    <row r="161" spans="1:4">
      <c r="A161" s="9">
        <v>34790</v>
      </c>
      <c r="B161" s="10">
        <f>VLOOKUP(A161,INPC!$A$2:$H$996,3,0)</f>
        <v>70</v>
      </c>
      <c r="C161" s="3">
        <f>(VLOOKUP(A161,INPC!$A$2:$H$996,2,0)*VLOOKUP(A161,INPC!$A$2:$H$996,6,0))/($G$7*$G$8)</f>
        <v>0.58970880091373501</v>
      </c>
      <c r="D161" s="3">
        <f>(VLOOKUP(DATE(YEAR(A161),MONTH(A161)-1,1),INPC!$A$2:$H$996,2,0)*VLOOKUP(DATE(YEAR(A161),MONTH(A161)-1,1),INPC!$A$2:$H$996,6,0))/($G$5*$G$6)</f>
        <v>0.58306528290032256</v>
      </c>
    </row>
    <row r="162" spans="1:4">
      <c r="A162" s="9">
        <v>34820</v>
      </c>
      <c r="B162" s="10">
        <f>VLOOKUP(A162,INPC!$A$2:$H$996,3,0)</f>
        <v>100</v>
      </c>
      <c r="C162" s="3">
        <f>(VLOOKUP(A162,INPC!$A$2:$H$996,2,0)*VLOOKUP(A162,INPC!$A$2:$H$996,6,0))/($G$7*$G$8)</f>
        <v>0.60324283002924362</v>
      </c>
      <c r="D162" s="3">
        <f>(VLOOKUP(DATE(YEAR(A162),MONTH(A162)-1,1),INPC!$A$2:$H$996,2,0)*VLOOKUP(DATE(YEAR(A162),MONTH(A162)-1,1),INPC!$A$2:$H$996,6,0))/($G$5*$G$6)</f>
        <v>0.59504371082550633</v>
      </c>
    </row>
    <row r="163" spans="1:4">
      <c r="A163" s="9">
        <v>34851</v>
      </c>
      <c r="B163" s="10">
        <f>VLOOKUP(A163,INPC!$A$2:$H$996,3,0)</f>
        <v>100</v>
      </c>
      <c r="C163" s="3">
        <f>(VLOOKUP(A163,INPC!$A$2:$H$996,2,0)*VLOOKUP(A163,INPC!$A$2:$H$996,6,0))/($G$7*$G$8)</f>
        <v>0.61615287949382713</v>
      </c>
      <c r="D163" s="3">
        <f>(VLOOKUP(DATE(YEAR(A163),MONTH(A163)-1,1),INPC!$A$2:$H$996,2,0)*VLOOKUP(DATE(YEAR(A163),MONTH(A163)-1,1),INPC!$A$2:$H$996,6,0))/($G$5*$G$6)</f>
        <v>0.60870017804260457</v>
      </c>
    </row>
    <row r="164" spans="1:4">
      <c r="A164" s="9">
        <v>34881</v>
      </c>
      <c r="B164" s="10">
        <f>VLOOKUP(A164,INPC!$A$2:$H$996,3,0)</f>
        <v>100</v>
      </c>
      <c r="C164" s="3">
        <f>(VLOOKUP(A164,INPC!$A$2:$H$996,2,0)*VLOOKUP(A164,INPC!$A$2:$H$996,6,0))/($G$7*$G$8)</f>
        <v>0.63044679038948681</v>
      </c>
      <c r="D164" s="3">
        <f>(VLOOKUP(DATE(YEAR(A164),MONTH(A164)-1,1),INPC!$A$2:$H$996,2,0)*VLOOKUP(DATE(YEAR(A164),MONTH(A164)-1,1),INPC!$A$2:$H$996,6,0))/($G$5*$G$6)</f>
        <v>0.62172702066127239</v>
      </c>
    </row>
    <row r="165" spans="1:4">
      <c r="A165" s="9">
        <v>34912</v>
      </c>
      <c r="B165" s="10">
        <f>VLOOKUP(A165,INPC!$A$2:$H$996,3,0)</f>
        <v>100</v>
      </c>
      <c r="C165" s="3">
        <f>(VLOOKUP(A165,INPC!$A$2:$H$996,2,0)*VLOOKUP(A165,INPC!$A$2:$H$996,6,0))/($G$7*$G$8)</f>
        <v>0.64140104234133399</v>
      </c>
      <c r="D165" s="3">
        <f>(VLOOKUP(DATE(YEAR(A165),MONTH(A165)-1,1),INPC!$A$2:$H$996,2,0)*VLOOKUP(DATE(YEAR(A165),MONTH(A165)-1,1),INPC!$A$2:$H$996,6,0))/($G$5*$G$6)</f>
        <v>0.63615024406981491</v>
      </c>
    </row>
    <row r="166" spans="1:4">
      <c r="A166" s="9">
        <v>34943</v>
      </c>
      <c r="B166" s="10">
        <f>VLOOKUP(A166,INPC!$A$2:$H$996,3,0)</f>
        <v>100</v>
      </c>
      <c r="C166" s="3">
        <f>(VLOOKUP(A166,INPC!$A$2:$H$996,2,0)*VLOOKUP(A166,INPC!$A$2:$H$996,6,0))/($G$7*$G$8)</f>
        <v>0.64842564568081595</v>
      </c>
      <c r="D166" s="3">
        <f>(VLOOKUP(DATE(YEAR(A166),MONTH(A166)-1,1),INPC!$A$2:$H$996,2,0)*VLOOKUP(DATE(YEAR(A166),MONTH(A166)-1,1),INPC!$A$2:$H$996,6,0))/($G$5*$G$6)</f>
        <v>0.64720359569123365</v>
      </c>
    </row>
    <row r="167" spans="1:4">
      <c r="A167" s="9">
        <v>34973</v>
      </c>
      <c r="B167" s="10">
        <f>VLOOKUP(A167,INPC!$A$2:$H$996,3,0)</f>
        <v>100</v>
      </c>
      <c r="C167" s="3">
        <f>(VLOOKUP(A167,INPC!$A$2:$H$996,2,0)*VLOOKUP(A167,INPC!$A$2:$H$996,6,0))/($G$7*$G$8)</f>
        <v>0.65675786835153693</v>
      </c>
      <c r="D167" s="3">
        <f>(VLOOKUP(DATE(YEAR(A167),MONTH(A167)-1,1),INPC!$A$2:$H$996,2,0)*VLOOKUP(DATE(YEAR(A167),MONTH(A167)-1,1),INPC!$A$2:$H$996,6,0))/($G$5*$G$6)</f>
        <v>0.6542917484061429</v>
      </c>
    </row>
    <row r="168" spans="1:4">
      <c r="A168" s="9">
        <v>35004</v>
      </c>
      <c r="B168" s="10">
        <f>VLOOKUP(A168,INPC!$A$2:$H$996,3,0)</f>
        <v>100</v>
      </c>
      <c r="C168" s="3">
        <f>(VLOOKUP(A168,INPC!$A$2:$H$996,2,0)*VLOOKUP(A168,INPC!$A$2:$H$996,6,0))/($G$7*$G$8)</f>
        <v>0.66631228864131264</v>
      </c>
      <c r="D168" s="3">
        <f>(VLOOKUP(DATE(YEAR(A168),MONTH(A168)-1,1),INPC!$A$2:$H$996,2,0)*VLOOKUP(DATE(YEAR(A168),MONTH(A168)-1,1),INPC!$A$2:$H$996,6,0))/($G$5*$G$6)</f>
        <v>0.66269935007280933</v>
      </c>
    </row>
    <row r="169" spans="1:4">
      <c r="A169" s="9">
        <v>35034</v>
      </c>
      <c r="B169" s="10">
        <f>VLOOKUP(A169,INPC!$A$2:$H$996,3,0)</f>
        <v>100</v>
      </c>
      <c r="C169" s="3">
        <f>(VLOOKUP(A169,INPC!$A$2:$H$996,2,0)*VLOOKUP(A169,INPC!$A$2:$H$996,6,0))/($G$7*$G$8)</f>
        <v>0.67683842828086704</v>
      </c>
      <c r="D169" s="3">
        <f>(VLOOKUP(DATE(YEAR(A169),MONTH(A169)-1,1),INPC!$A$2:$H$996,2,0)*VLOOKUP(DATE(YEAR(A169),MONTH(A169)-1,1),INPC!$A$2:$H$996,6,0))/($G$5*$G$6)</f>
        <v>0.672340206195705</v>
      </c>
    </row>
    <row r="170" spans="1:4">
      <c r="A170" s="9">
        <v>35065</v>
      </c>
      <c r="B170" s="10">
        <f>VLOOKUP(A170,INPC!$A$2:$H$996,3,0)</f>
        <v>100</v>
      </c>
      <c r="C170" s="3">
        <f>(VLOOKUP(A170,INPC!$A$2:$H$996,2,0)*VLOOKUP(A170,INPC!$A$2:$H$996,6,0))/($G$7*$G$8)</f>
        <v>0.68736226552454849</v>
      </c>
      <c r="D170" s="3">
        <f>(VLOOKUP(DATE(YEAR(A170),MONTH(A170)-1,1),INPC!$A$2:$H$996,2,0)*VLOOKUP(DATE(YEAR(A170),MONTH(A170)-1,1),INPC!$A$2:$H$996,6,0))/($G$5*$G$6)</f>
        <v>0.68296157250748935</v>
      </c>
    </row>
    <row r="171" spans="1:4">
      <c r="A171" s="9">
        <v>35096</v>
      </c>
      <c r="B171" s="10">
        <f>VLOOKUP(A171,INPC!$A$2:$H$996,3,0)</f>
        <v>100</v>
      </c>
      <c r="C171" s="3">
        <f>(VLOOKUP(A171,INPC!$A$2:$H$996,2,0)*VLOOKUP(A171,INPC!$A$2:$H$996,6,0))/($G$7*$G$8)</f>
        <v>0.69481361636510308</v>
      </c>
      <c r="D171" s="3">
        <f>(VLOOKUP(DATE(YEAR(A171),MONTH(A171)-1,1),INPC!$A$2:$H$996,2,0)*VLOOKUP(DATE(YEAR(A171),MONTH(A171)-1,1),INPC!$A$2:$H$996,6,0))/($G$5*$G$6)</f>
        <v>0.69358061559435003</v>
      </c>
    </row>
    <row r="172" spans="1:4">
      <c r="A172" s="9">
        <v>35125</v>
      </c>
      <c r="B172" s="10">
        <f>VLOOKUP(A172,INPC!$A$2:$H$996,3,0)</f>
        <v>100</v>
      </c>
      <c r="C172" s="3">
        <f>(VLOOKUP(A172,INPC!$A$2:$H$996,2,0)*VLOOKUP(A172,INPC!$A$2:$H$996,6,0))/($G$7*$G$8)</f>
        <v>0.69828468656374987</v>
      </c>
      <c r="D172" s="3">
        <f>(VLOOKUP(DATE(YEAR(A172),MONTH(A172)-1,1),INPC!$A$2:$H$996,2,0)*VLOOKUP(DATE(YEAR(A172),MONTH(A172)-1,1),INPC!$A$2:$H$996,6,0))/($G$5*$G$6)</f>
        <v>0.7010993764606559</v>
      </c>
    </row>
    <row r="173" spans="1:4">
      <c r="A173" s="9">
        <v>35156</v>
      </c>
      <c r="B173" s="10">
        <f>VLOOKUP(A173,INPC!$A$2:$H$996,3,0)</f>
        <v>100</v>
      </c>
      <c r="C173" s="3">
        <f>(VLOOKUP(A173,INPC!$A$2:$H$996,2,0)*VLOOKUP(A173,INPC!$A$2:$H$996,6,0))/($G$7*$G$8)</f>
        <v>0.70254155858368306</v>
      </c>
      <c r="D173" s="3">
        <f>(VLOOKUP(DATE(YEAR(A173),MONTH(A173)-1,1),INPC!$A$2:$H$996,2,0)*VLOOKUP(DATE(YEAR(A173),MONTH(A173)-1,1),INPC!$A$2:$H$996,6,0))/($G$5*$G$6)</f>
        <v>0.70460184833887496</v>
      </c>
    </row>
    <row r="174" spans="1:4">
      <c r="A174" s="9">
        <v>35186</v>
      </c>
      <c r="B174" s="10">
        <f>VLOOKUP(A174,INPC!$A$2:$H$996,3,0)</f>
        <v>112</v>
      </c>
      <c r="C174" s="3">
        <f>(VLOOKUP(A174,INPC!$A$2:$H$996,2,0)*VLOOKUP(A174,INPC!$A$2:$H$996,6,0))/($G$7*$G$8)</f>
        <v>0.71030390433793944</v>
      </c>
      <c r="D174" s="3">
        <f>(VLOOKUP(DATE(YEAR(A174),MONTH(A174)-1,1),INPC!$A$2:$H$996,2,0)*VLOOKUP(DATE(YEAR(A174),MONTH(A174)-1,1),INPC!$A$2:$H$996,6,0))/($G$5*$G$6)</f>
        <v>0.70889723094012735</v>
      </c>
    </row>
    <row r="175" spans="1:4">
      <c r="A175" s="9">
        <v>35217</v>
      </c>
      <c r="B175" s="10">
        <f>VLOOKUP(A175,INPC!$A$2:$H$996,3,0)</f>
        <v>112</v>
      </c>
      <c r="C175" s="3">
        <f>(VLOOKUP(A175,INPC!$A$2:$H$996,2,0)*VLOOKUP(A175,INPC!$A$2:$H$996,6,0))/($G$7*$G$8)</f>
        <v>0.7195717699029337</v>
      </c>
      <c r="D175" s="3">
        <f>(VLOOKUP(DATE(YEAR(A175),MONTH(A175)-1,1),INPC!$A$2:$H$996,2,0)*VLOOKUP(DATE(YEAR(A175),MONTH(A175)-1,1),INPC!$A$2:$H$996,6,0))/($G$5*$G$6)</f>
        <v>0.71672980019323407</v>
      </c>
    </row>
    <row r="176" spans="1:4">
      <c r="A176" s="9">
        <v>35247</v>
      </c>
      <c r="B176" s="10">
        <f>VLOOKUP(A176,INPC!$A$2:$H$996,3,0)</f>
        <v>112</v>
      </c>
      <c r="C176" s="3">
        <f>(VLOOKUP(A176,INPC!$A$2:$H$996,2,0)*VLOOKUP(A176,INPC!$A$2:$H$996,6,0))/($G$7*$G$8)</f>
        <v>0.72867251489373586</v>
      </c>
      <c r="D176" s="3">
        <f>(VLOOKUP(DATE(YEAR(A176),MONTH(A176)-1,1),INPC!$A$2:$H$996,2,0)*VLOOKUP(DATE(YEAR(A176),MONTH(A176)-1,1),INPC!$A$2:$H$996,6,0))/($G$5*$G$6)</f>
        <v>0.72608150922094605</v>
      </c>
    </row>
    <row r="177" spans="1:4">
      <c r="A177" s="9">
        <v>35278</v>
      </c>
      <c r="B177" s="10">
        <f>VLOOKUP(A177,INPC!$A$2:$H$996,3,0)</f>
        <v>112</v>
      </c>
      <c r="C177" s="3">
        <f>(VLOOKUP(A177,INPC!$A$2:$H$996,2,0)*VLOOKUP(A177,INPC!$A$2:$H$996,6,0))/($G$7*$G$8)</f>
        <v>0.73485993929114091</v>
      </c>
      <c r="D177" s="3">
        <f>(VLOOKUP(DATE(YEAR(A177),MONTH(A177)-1,1),INPC!$A$2:$H$996,2,0)*VLOOKUP(DATE(YEAR(A177),MONTH(A177)-1,1),INPC!$A$2:$H$996,6,0))/($G$5*$G$6)</f>
        <v>0.73526458578723197</v>
      </c>
    </row>
    <row r="178" spans="1:4">
      <c r="A178" s="9">
        <v>35309</v>
      </c>
      <c r="B178" s="10">
        <f>VLOOKUP(A178,INPC!$A$2:$H$996,3,0)</f>
        <v>112</v>
      </c>
      <c r="C178" s="3">
        <f>(VLOOKUP(A178,INPC!$A$2:$H$996,2,0)*VLOOKUP(A178,INPC!$A$2:$H$996,6,0))/($G$7*$G$8)</f>
        <v>0.73676714673347654</v>
      </c>
      <c r="D178" s="3">
        <f>(VLOOKUP(DATE(YEAR(A178),MONTH(A178)-1,1),INPC!$A$2:$H$996,2,0)*VLOOKUP(DATE(YEAR(A178),MONTH(A178)-1,1),INPC!$A$2:$H$996,6,0))/($G$5*$G$6)</f>
        <v>0.74150798586567634</v>
      </c>
    </row>
    <row r="179" spans="1:4">
      <c r="A179" s="9">
        <v>35339</v>
      </c>
      <c r="B179" s="10">
        <f>VLOOKUP(A179,INPC!$A$2:$H$996,3,0)</f>
        <v>112</v>
      </c>
      <c r="C179" s="3">
        <f>(VLOOKUP(A179,INPC!$A$2:$H$996,2,0)*VLOOKUP(A179,INPC!$A$2:$H$996,6,0))/($G$7*$G$8)</f>
        <v>0.73823867882216598</v>
      </c>
      <c r="D179" s="3">
        <f>(VLOOKUP(DATE(YEAR(A179),MONTH(A179)-1,1),INPC!$A$2:$H$996,2,0)*VLOOKUP(DATE(YEAR(A179),MONTH(A179)-1,1),INPC!$A$2:$H$996,6,0))/($G$5*$G$6)</f>
        <v>0.74343244721345181</v>
      </c>
    </row>
    <row r="180" spans="1:4">
      <c r="A180" s="9">
        <v>35370</v>
      </c>
      <c r="B180" s="10">
        <f>VLOOKUP(A180,INPC!$A$2:$H$996,3,0)</f>
        <v>112</v>
      </c>
      <c r="C180" s="3">
        <f>(VLOOKUP(A180,INPC!$A$2:$H$996,2,0)*VLOOKUP(A180,INPC!$A$2:$H$996,6,0))/($G$7*$G$8)</f>
        <v>0.74089659777921824</v>
      </c>
      <c r="D180" s="3">
        <f>(VLOOKUP(DATE(YEAR(A180),MONTH(A180)-1,1),INPC!$A$2:$H$996,2,0)*VLOOKUP(DATE(YEAR(A180),MONTH(A180)-1,1),INPC!$A$2:$H$996,6,0))/($G$5*$G$6)</f>
        <v>0.74491729178978472</v>
      </c>
    </row>
    <row r="181" spans="1:4">
      <c r="A181" s="9">
        <v>35400</v>
      </c>
      <c r="B181" s="10">
        <f>VLOOKUP(A181,INPC!$A$2:$H$996,3,0)</f>
        <v>112</v>
      </c>
      <c r="C181" s="3">
        <f>(VLOOKUP(A181,INPC!$A$2:$H$996,2,0)*VLOOKUP(A181,INPC!$A$2:$H$996,6,0))/($G$7*$G$8)</f>
        <v>0.74338040013270679</v>
      </c>
      <c r="D181" s="3">
        <f>(VLOOKUP(DATE(YEAR(A181),MONTH(A181)-1,1),INPC!$A$2:$H$996,2,0)*VLOOKUP(DATE(YEAR(A181),MONTH(A181)-1,1),INPC!$A$2:$H$996,6,0))/($G$5*$G$6)</f>
        <v>0.74759925610306477</v>
      </c>
    </row>
    <row r="182" spans="1:4">
      <c r="A182" s="9">
        <v>35431</v>
      </c>
      <c r="B182" s="10">
        <f>VLOOKUP(A182,INPC!$A$2:$H$996,3,0)</f>
        <v>112</v>
      </c>
      <c r="C182" s="3">
        <f>(VLOOKUP(A182,INPC!$A$2:$H$996,2,0)*VLOOKUP(A182,INPC!$A$2:$H$996,6,0))/($G$7*$G$8)</f>
        <v>0.74761725637705867</v>
      </c>
      <c r="D182" s="3">
        <f>(VLOOKUP(DATE(YEAR(A182),MONTH(A182)-1,1),INPC!$A$2:$H$996,2,0)*VLOOKUP(DATE(YEAR(A182),MONTH(A182)-1,1),INPC!$A$2:$H$996,6,0))/($G$5*$G$6)</f>
        <v>0.75010552863467173</v>
      </c>
    </row>
    <row r="183" spans="1:4">
      <c r="A183" s="9">
        <v>35462</v>
      </c>
      <c r="B183" s="10">
        <f>VLOOKUP(A183,INPC!$A$2:$H$996,3,0)</f>
        <v>112</v>
      </c>
      <c r="C183" s="3">
        <f>(VLOOKUP(A183,INPC!$A$2:$H$996,2,0)*VLOOKUP(A183,INPC!$A$2:$H$996,6,0))/($G$7*$G$8)</f>
        <v>0.75232805652143109</v>
      </c>
      <c r="D183" s="3">
        <f>(VLOOKUP(DATE(YEAR(A183),MONTH(A183)-1,1),INPC!$A$2:$H$996,2,0)*VLOOKUP(DATE(YEAR(A183),MONTH(A183)-1,1),INPC!$A$2:$H$996,6,0))/($G$5*$G$6)</f>
        <v>0.75438071438392118</v>
      </c>
    </row>
    <row r="184" spans="1:4">
      <c r="A184" s="9">
        <v>35490</v>
      </c>
      <c r="B184" s="10">
        <f>VLOOKUP(A184,INPC!$A$2:$H$996,3,0)</f>
        <v>112</v>
      </c>
      <c r="C184" s="3">
        <f>(VLOOKUP(A184,INPC!$A$2:$H$996,2,0)*VLOOKUP(A184,INPC!$A$2:$H$996,6,0))/($G$7*$G$8)</f>
        <v>0.75657841625981159</v>
      </c>
      <c r="D184" s="3">
        <f>(VLOOKUP(DATE(YEAR(A184),MONTH(A184)-1,1),INPC!$A$2:$H$996,2,0)*VLOOKUP(DATE(YEAR(A184),MONTH(A184)-1,1),INPC!$A$2:$H$996,6,0))/($G$5*$G$6)</f>
        <v>0.7591341316544814</v>
      </c>
    </row>
    <row r="185" spans="1:4">
      <c r="A185" s="9">
        <v>35521</v>
      </c>
      <c r="B185" s="10">
        <f>VLOOKUP(A185,INPC!$A$2:$H$996,3,0)</f>
        <v>112</v>
      </c>
      <c r="C185" s="3">
        <f>(VLOOKUP(A185,INPC!$A$2:$H$996,2,0)*VLOOKUP(A185,INPC!$A$2:$H$996,6,0))/($G$7*$G$8)</f>
        <v>0.76141911938634821</v>
      </c>
      <c r="D185" s="3">
        <f>(VLOOKUP(DATE(YEAR(A185),MONTH(A185)-1,1),INPC!$A$2:$H$996,2,0)*VLOOKUP(DATE(YEAR(A185),MONTH(A185)-1,1),INPC!$A$2:$H$996,6,0))/($G$5*$G$6)</f>
        <v>0.76342294305961966</v>
      </c>
    </row>
    <row r="186" spans="1:4">
      <c r="A186" s="9">
        <v>35551</v>
      </c>
      <c r="B186" s="10">
        <f>VLOOKUP(A186,INPC!$A$2:$H$996,3,0)</f>
        <v>120</v>
      </c>
      <c r="C186" s="3">
        <f>(VLOOKUP(A186,INPC!$A$2:$H$996,2,0)*VLOOKUP(A186,INPC!$A$2:$H$996,6,0))/($G$7*$G$8)</f>
        <v>0.76412083101767525</v>
      </c>
      <c r="D186" s="3">
        <f>(VLOOKUP(DATE(YEAR(A186),MONTH(A186)-1,1),INPC!$A$2:$H$996,2,0)*VLOOKUP(DATE(YEAR(A186),MONTH(A186)-1,1),INPC!$A$2:$H$996,6,0))/($G$5*$G$6)</f>
        <v>0.76830743850373695</v>
      </c>
    </row>
    <row r="187" spans="1:4">
      <c r="A187" s="9">
        <v>35582</v>
      </c>
      <c r="B187" s="10">
        <f>VLOOKUP(A187,INPC!$A$2:$H$996,3,0)</f>
        <v>120</v>
      </c>
      <c r="C187" s="3">
        <f>(VLOOKUP(A187,INPC!$A$2:$H$996,2,0)*VLOOKUP(A187,INPC!$A$2:$H$996,6,0))/($G$7*$G$8)</f>
        <v>0.76587796674790298</v>
      </c>
      <c r="D187" s="3">
        <f>(VLOOKUP(DATE(YEAR(A187),MONTH(A187)-1,1),INPC!$A$2:$H$996,2,0)*VLOOKUP(DATE(YEAR(A187),MONTH(A187)-1,1),INPC!$A$2:$H$996,6,0))/($G$5*$G$6)</f>
        <v>0.77103359166983221</v>
      </c>
    </row>
    <row r="188" spans="1:4">
      <c r="A188" s="9">
        <v>35612</v>
      </c>
      <c r="B188" s="10">
        <f>VLOOKUP(A188,INPC!$A$2:$H$996,3,0)</f>
        <v>120</v>
      </c>
      <c r="C188" s="3">
        <f>(VLOOKUP(A188,INPC!$A$2:$H$996,2,0)*VLOOKUP(A188,INPC!$A$2:$H$996,6,0))/($G$7*$G$8)</f>
        <v>0.7679060371423343</v>
      </c>
      <c r="D188" s="3">
        <f>(VLOOKUP(DATE(YEAR(A188),MONTH(A188)-1,1),INPC!$A$2:$H$996,2,0)*VLOOKUP(DATE(YEAR(A188),MONTH(A188)-1,1),INPC!$A$2:$H$996,6,0))/($G$5*$G$6)</f>
        <v>0.77280662365395514</v>
      </c>
    </row>
    <row r="189" spans="1:4">
      <c r="A189" s="9">
        <v>35643</v>
      </c>
      <c r="B189" s="10">
        <f>VLOOKUP(A189,INPC!$A$2:$H$996,3,0)</f>
        <v>120</v>
      </c>
      <c r="C189" s="3">
        <f>(VLOOKUP(A189,INPC!$A$2:$H$996,2,0)*VLOOKUP(A189,INPC!$A$2:$H$996,6,0))/($G$7*$G$8)</f>
        <v>0.76848243711541209</v>
      </c>
      <c r="D189" s="3">
        <f>(VLOOKUP(DATE(YEAR(A189),MONTH(A189)-1,1),INPC!$A$2:$H$996,2,0)*VLOOKUP(DATE(YEAR(A189),MONTH(A189)-1,1),INPC!$A$2:$H$996,6,0))/($G$5*$G$6)</f>
        <v>0.77485304136291233</v>
      </c>
    </row>
    <row r="190" spans="1:4">
      <c r="A190" s="9">
        <v>35674</v>
      </c>
      <c r="B190" s="10">
        <f>VLOOKUP(A190,INPC!$A$2:$H$996,3,0)</f>
        <v>120</v>
      </c>
      <c r="C190" s="3">
        <f>(VLOOKUP(A190,INPC!$A$2:$H$996,2,0)*VLOOKUP(A190,INPC!$A$2:$H$996,6,0))/($G$7*$G$8)</f>
        <v>0.76875137711312669</v>
      </c>
      <c r="D190" s="3">
        <f>(VLOOKUP(DATE(YEAR(A190),MONTH(A190)-1,1),INPC!$A$2:$H$996,2,0)*VLOOKUP(DATE(YEAR(A190),MONTH(A190)-1,1),INPC!$A$2:$H$996,6,0))/($G$5*$G$6)</f>
        <v>0.77543465584512539</v>
      </c>
    </row>
    <row r="191" spans="1:4">
      <c r="A191" s="9">
        <v>35704</v>
      </c>
      <c r="B191" s="10">
        <f>VLOOKUP(A191,INPC!$A$2:$H$996,3,0)</f>
        <v>120</v>
      </c>
      <c r="C191" s="3">
        <f>(VLOOKUP(A191,INPC!$A$2:$H$996,2,0)*VLOOKUP(A191,INPC!$A$2:$H$996,6,0))/($G$7*$G$8)</f>
        <v>0.77024797873855533</v>
      </c>
      <c r="D191" s="3">
        <f>(VLOOKUP(DATE(YEAR(A191),MONTH(A191)-1,1),INPC!$A$2:$H$996,2,0)*VLOOKUP(DATE(YEAR(A191),MONTH(A191)-1,1),INPC!$A$2:$H$996,6,0))/($G$5*$G$6)</f>
        <v>0.77570602885835072</v>
      </c>
    </row>
    <row r="192" spans="1:4">
      <c r="A192" s="9">
        <v>35735</v>
      </c>
      <c r="B192" s="10">
        <f>VLOOKUP(A192,INPC!$A$2:$H$996,3,0)</f>
        <v>120</v>
      </c>
      <c r="C192" s="3">
        <f>(VLOOKUP(A192,INPC!$A$2:$H$996,2,0)*VLOOKUP(A192,INPC!$A$2:$H$996,6,0))/($G$7*$G$8)</f>
        <v>0.77194153548451516</v>
      </c>
      <c r="D192" s="3">
        <f>(VLOOKUP(DATE(YEAR(A192),MONTH(A192)-1,1),INPC!$A$2:$H$996,2,0)*VLOOKUP(DATE(YEAR(A192),MONTH(A192)-1,1),INPC!$A$2:$H$996,6,0))/($G$5*$G$6)</f>
        <v>0.77721616976763119</v>
      </c>
    </row>
    <row r="193" spans="1:4">
      <c r="A193" s="9">
        <v>35765</v>
      </c>
      <c r="B193" s="10">
        <f>VLOOKUP(A193,INPC!$A$2:$H$996,3,0)</f>
        <v>120</v>
      </c>
      <c r="C193" s="3">
        <f>(VLOOKUP(A193,INPC!$A$2:$H$996,2,0)*VLOOKUP(A193,INPC!$A$2:$H$996,6,0))/($G$7*$G$8)</f>
        <v>0.77471857133155297</v>
      </c>
      <c r="D193" s="3">
        <f>(VLOOKUP(DATE(YEAR(A193),MONTH(A193)-1,1),INPC!$A$2:$H$996,2,0)*VLOOKUP(DATE(YEAR(A193),MONTH(A193)-1,1),INPC!$A$2:$H$996,6,0))/($G$5*$G$6)</f>
        <v>0.77892504758842684</v>
      </c>
    </row>
    <row r="194" spans="1:4">
      <c r="A194" s="9">
        <v>35796</v>
      </c>
      <c r="B194" s="10">
        <f>VLOOKUP(A194,INPC!$A$2:$H$996,3,0)</f>
        <v>120</v>
      </c>
      <c r="C194" s="3">
        <f>(VLOOKUP(A194,INPC!$A$2:$H$996,2,0)*VLOOKUP(A194,INPC!$A$2:$H$996,6,0))/($G$7*$G$8)</f>
        <v>0.78021753747669298</v>
      </c>
      <c r="D194" s="3">
        <f>(VLOOKUP(DATE(YEAR(A194),MONTH(A194)-1,1),INPC!$A$2:$H$996,2,0)*VLOOKUP(DATE(YEAR(A194),MONTH(A194)-1,1),INPC!$A$2:$H$996,6,0))/($G$5*$G$6)</f>
        <v>0.78172720640470439</v>
      </c>
    </row>
    <row r="195" spans="1:4">
      <c r="A195" s="9">
        <v>35827</v>
      </c>
      <c r="B195" s="10">
        <f>VLOOKUP(A195,INPC!$A$2:$H$996,3,0)</f>
        <v>120</v>
      </c>
      <c r="C195" s="3">
        <f>(VLOOKUP(A195,INPC!$A$2:$H$996,2,0)*VLOOKUP(A195,INPC!$A$2:$H$996,6,0))/($G$7*$G$8)</f>
        <v>0.7856375457625443</v>
      </c>
      <c r="D195" s="3">
        <f>(VLOOKUP(DATE(YEAR(A195),MONTH(A195)-1,1),INPC!$A$2:$H$996,2,0)*VLOOKUP(DATE(YEAR(A195),MONTH(A195)-1,1),INPC!$A$2:$H$996,6,0))/($G$5*$G$6)</f>
        <v>0.78727591996576685</v>
      </c>
    </row>
    <row r="196" spans="1:4">
      <c r="A196" s="9">
        <v>35855</v>
      </c>
      <c r="B196" s="10">
        <f>VLOOKUP(A196,INPC!$A$2:$H$996,3,0)</f>
        <v>120</v>
      </c>
      <c r="C196" s="3">
        <f>(VLOOKUP(A196,INPC!$A$2:$H$996,2,0)*VLOOKUP(A196,INPC!$A$2:$H$996,6,0))/($G$7*$G$8)</f>
        <v>0.78968159089942835</v>
      </c>
      <c r="D196" s="3">
        <f>(VLOOKUP(DATE(YEAR(A196),MONTH(A196)-1,1),INPC!$A$2:$H$996,2,0)*VLOOKUP(DATE(YEAR(A196),MONTH(A196)-1,1),INPC!$A$2:$H$996,6,0))/($G$5*$G$6)</f>
        <v>0.79274496136063954</v>
      </c>
    </row>
    <row r="197" spans="1:4">
      <c r="A197" s="9">
        <v>35886</v>
      </c>
      <c r="B197" s="10">
        <f>VLOOKUP(A197,INPC!$A$2:$H$996,3,0)</f>
        <v>120</v>
      </c>
      <c r="C197" s="3">
        <f>(VLOOKUP(A197,INPC!$A$2:$H$996,2,0)*VLOOKUP(A197,INPC!$A$2:$H$996,6,0))/($G$7*$G$8)</f>
        <v>0.79339126309449592</v>
      </c>
      <c r="D197" s="3">
        <f>(VLOOKUP(DATE(YEAR(A197),MONTH(A197)-1,1),INPC!$A$2:$H$996,2,0)*VLOOKUP(DATE(YEAR(A197),MONTH(A197)-1,1),INPC!$A$2:$H$996,6,0))/($G$5*$G$6)</f>
        <v>0.79682559170101885</v>
      </c>
    </row>
    <row r="198" spans="1:4">
      <c r="A198" s="9">
        <v>35916</v>
      </c>
      <c r="B198" s="10">
        <f>VLOOKUP(A198,INPC!$A$2:$H$996,3,0)</f>
        <v>130</v>
      </c>
      <c r="C198" s="3">
        <f>(VLOOKUP(A198,INPC!$A$2:$H$996,2,0)*VLOOKUP(A198,INPC!$A$2:$H$996,6,0))/($G$7*$G$8)</f>
        <v>0.79802952481944256</v>
      </c>
      <c r="D198" s="3">
        <f>(VLOOKUP(DATE(YEAR(A198),MONTH(A198)-1,1),INPC!$A$2:$H$996,2,0)*VLOOKUP(DATE(YEAR(A198),MONTH(A198)-1,1),INPC!$A$2:$H$996,6,0))/($G$5*$G$6)</f>
        <v>0.8005688241328206</v>
      </c>
    </row>
    <row r="199" spans="1:4">
      <c r="A199" s="9">
        <v>35947</v>
      </c>
      <c r="B199" s="10">
        <f>VLOOKUP(A199,INPC!$A$2:$H$996,3,0)</f>
        <v>130</v>
      </c>
      <c r="C199" s="3">
        <f>(VLOOKUP(A199,INPC!$A$2:$H$996,2,0)*VLOOKUP(A199,INPC!$A$2:$H$996,6,0))/($G$7*$G$8)</f>
        <v>0.80149645428813465</v>
      </c>
      <c r="D199" s="3">
        <f>(VLOOKUP(DATE(YEAR(A199),MONTH(A199)-1,1),INPC!$A$2:$H$996,2,0)*VLOOKUP(DATE(YEAR(A199),MONTH(A199)-1,1),INPC!$A$2:$H$996,6,0))/($G$5*$G$6)</f>
        <v>0.80524904675170583</v>
      </c>
    </row>
    <row r="200" spans="1:4">
      <c r="A200" s="9">
        <v>35977</v>
      </c>
      <c r="B200" s="10">
        <f>VLOOKUP(A200,INPC!$A$2:$H$996,3,0)</f>
        <v>130</v>
      </c>
      <c r="C200" s="3">
        <f>(VLOOKUP(A200,INPC!$A$2:$H$996,2,0)*VLOOKUP(A200,INPC!$A$2:$H$996,6,0))/($G$7*$G$8)</f>
        <v>0.80097414366060926</v>
      </c>
      <c r="D200" s="3">
        <f>(VLOOKUP(DATE(YEAR(A200),MONTH(A200)-1,1),INPC!$A$2:$H$996,2,0)*VLOOKUP(DATE(YEAR(A200),MONTH(A200)-1,1),INPC!$A$2:$H$996,6,0))/($G$5*$G$6)</f>
        <v>0.80874734044008967</v>
      </c>
    </row>
    <row r="201" spans="1:4">
      <c r="A201" s="9">
        <v>36008</v>
      </c>
      <c r="B201" s="10">
        <f>VLOOKUP(A201,INPC!$A$2:$H$996,3,0)</f>
        <v>130</v>
      </c>
      <c r="C201" s="3">
        <f>(VLOOKUP(A201,INPC!$A$2:$H$996,2,0)*VLOOKUP(A201,INPC!$A$2:$H$996,6,0))/($G$7*$G$8)</f>
        <v>0.79789094225789747</v>
      </c>
      <c r="D201" s="3">
        <f>(VLOOKUP(DATE(YEAR(A201),MONTH(A201)-1,1),INPC!$A$2:$H$996,2,0)*VLOOKUP(DATE(YEAR(A201),MONTH(A201)-1,1),INPC!$A$2:$H$996,6,0))/($G$5*$G$6)</f>
        <v>0.80822030463271355</v>
      </c>
    </row>
    <row r="202" spans="1:4">
      <c r="A202" s="9">
        <v>36039</v>
      </c>
      <c r="B202" s="10">
        <f>VLOOKUP(A202,INPC!$A$2:$H$996,3,0)</f>
        <v>130</v>
      </c>
      <c r="C202" s="3">
        <f>(VLOOKUP(A202,INPC!$A$2:$H$996,2,0)*VLOOKUP(A202,INPC!$A$2:$H$996,6,0))/($G$7*$G$8)</f>
        <v>0.79469939285926505</v>
      </c>
      <c r="D202" s="3">
        <f>(VLOOKUP(DATE(YEAR(A202),MONTH(A202)-1,1),INPC!$A$2:$H$996,2,0)*VLOOKUP(DATE(YEAR(A202),MONTH(A202)-1,1),INPC!$A$2:$H$996,6,0))/($G$5*$G$6)</f>
        <v>0.80510921047734518</v>
      </c>
    </row>
    <row r="203" spans="1:4">
      <c r="A203" s="9">
        <v>36069</v>
      </c>
      <c r="B203" s="10">
        <f>VLOOKUP(A203,INPC!$A$2:$H$996,3,0)</f>
        <v>130</v>
      </c>
      <c r="C203" s="3">
        <f>(VLOOKUP(A203,INPC!$A$2:$H$996,2,0)*VLOOKUP(A203,INPC!$A$2:$H$996,6,0))/($G$7*$G$8)</f>
        <v>0.79390401869227489</v>
      </c>
      <c r="D203" s="3">
        <f>(VLOOKUP(DATE(YEAR(A203),MONTH(A203)-1,1),INPC!$A$2:$H$996,2,0)*VLOOKUP(DATE(YEAR(A203),MONTH(A203)-1,1),INPC!$A$2:$H$996,6,0))/($G$5*$G$6)</f>
        <v>0.80188878813583941</v>
      </c>
    </row>
    <row r="204" spans="1:4">
      <c r="A204" s="9">
        <v>36100</v>
      </c>
      <c r="B204" s="10">
        <f>VLOOKUP(A204,INPC!$A$2:$H$996,3,0)</f>
        <v>130</v>
      </c>
      <c r="C204" s="3">
        <f>(VLOOKUP(A204,INPC!$A$2:$H$996,2,0)*VLOOKUP(A204,INPC!$A$2:$H$996,6,0))/($G$7*$G$8)</f>
        <v>0.79362663810119827</v>
      </c>
      <c r="D204" s="3">
        <f>(VLOOKUP(DATE(YEAR(A204),MONTH(A204)-1,1),INPC!$A$2:$H$996,2,0)*VLOOKUP(DATE(YEAR(A204),MONTH(A204)-1,1),INPC!$A$2:$H$996,6,0))/($G$5*$G$6)</f>
        <v>0.80108621846910355</v>
      </c>
    </row>
    <row r="205" spans="1:4">
      <c r="A205" s="9">
        <v>36130</v>
      </c>
      <c r="B205" s="10">
        <f>VLOOKUP(A205,INPC!$A$2:$H$996,3,0)</f>
        <v>130</v>
      </c>
      <c r="C205" s="3">
        <f>(VLOOKUP(A205,INPC!$A$2:$H$996,2,0)*VLOOKUP(A205,INPC!$A$2:$H$996,6,0))/($G$7*$G$8)</f>
        <v>0.79457631936126394</v>
      </c>
      <c r="D205" s="3">
        <f>(VLOOKUP(DATE(YEAR(A205),MONTH(A205)-1,1),INPC!$A$2:$H$996,2,0)*VLOOKUP(DATE(YEAR(A205),MONTH(A205)-1,1),INPC!$A$2:$H$996,6,0))/($G$5*$G$6)</f>
        <v>0.80080632850312461</v>
      </c>
    </row>
    <row r="206" spans="1:4">
      <c r="A206" s="9">
        <v>36161</v>
      </c>
      <c r="B206" s="10">
        <f>VLOOKUP(A206,INPC!$A$2:$H$996,3,0)</f>
        <v>130</v>
      </c>
      <c r="C206" s="3">
        <f>(VLOOKUP(A206,INPC!$A$2:$H$996,2,0)*VLOOKUP(A206,INPC!$A$2:$H$996,6,0))/($G$7*$G$8)</f>
        <v>0.79882667718023181</v>
      </c>
      <c r="D206" s="3">
        <f>(VLOOKUP(DATE(YEAR(A206),MONTH(A206)-1,1),INPC!$A$2:$H$996,2,0)*VLOOKUP(DATE(YEAR(A206),MONTH(A206)-1,1),INPC!$A$2:$H$996,6,0))/($G$5*$G$6)</f>
        <v>0.8017646012306392</v>
      </c>
    </row>
    <row r="207" spans="1:4">
      <c r="A207" s="9">
        <v>36192</v>
      </c>
      <c r="B207" s="10">
        <f>VLOOKUP(A207,INPC!$A$2:$H$996,3,0)</f>
        <v>130</v>
      </c>
      <c r="C207" s="3">
        <f>(VLOOKUP(A207,INPC!$A$2:$H$996,2,0)*VLOOKUP(A207,INPC!$A$2:$H$996,6,0))/($G$7*$G$8)</f>
        <v>0.8065698926897632</v>
      </c>
      <c r="D207" s="3">
        <f>(VLOOKUP(DATE(YEAR(A207),MONTH(A207)-1,1),INPC!$A$2:$H$996,2,0)*VLOOKUP(DATE(YEAR(A207),MONTH(A207)-1,1),INPC!$A$2:$H$996,6,0))/($G$5*$G$6)</f>
        <v>0.80605341069900049</v>
      </c>
    </row>
    <row r="208" spans="1:4">
      <c r="A208" s="9">
        <v>36220</v>
      </c>
      <c r="B208" s="10">
        <f>VLOOKUP(A208,INPC!$A$2:$H$996,3,0)</f>
        <v>130</v>
      </c>
      <c r="C208" s="3">
        <f>(VLOOKUP(A208,INPC!$A$2:$H$996,2,0)*VLOOKUP(A208,INPC!$A$2:$H$996,6,0))/($G$7*$G$8)</f>
        <v>0.81693426387593304</v>
      </c>
      <c r="D208" s="3">
        <f>(VLOOKUP(DATE(YEAR(A208),MONTH(A208)-1,1),INPC!$A$2:$H$996,2,0)*VLOOKUP(DATE(YEAR(A208),MONTH(A208)-1,1),INPC!$A$2:$H$996,6,0))/($G$5*$G$6)</f>
        <v>0.81386667664207935</v>
      </c>
    </row>
    <row r="209" spans="1:4">
      <c r="A209" s="9">
        <v>36251</v>
      </c>
      <c r="B209" s="10">
        <f>VLOOKUP(A209,INPC!$A$2:$H$996,3,0)</f>
        <v>130</v>
      </c>
      <c r="C209" s="3">
        <f>(VLOOKUP(A209,INPC!$A$2:$H$996,2,0)*VLOOKUP(A209,INPC!$A$2:$H$996,6,0))/($G$7*$G$8)</f>
        <v>0.82407637842494685</v>
      </c>
      <c r="D209" s="3">
        <f>(VLOOKUP(DATE(YEAR(A209),MONTH(A209)-1,1),INPC!$A$2:$H$996,2,0)*VLOOKUP(DATE(YEAR(A209),MONTH(A209)-1,1),INPC!$A$2:$H$996,6,0))/($G$5*$G$6)</f>
        <v>0.8243248110321979</v>
      </c>
    </row>
    <row r="210" spans="1:4">
      <c r="A210" s="9">
        <v>36281</v>
      </c>
      <c r="B210" s="10">
        <f>VLOOKUP(A210,INPC!$A$2:$H$996,3,0)</f>
        <v>136</v>
      </c>
      <c r="C210" s="3">
        <f>(VLOOKUP(A210,INPC!$A$2:$H$996,2,0)*VLOOKUP(A210,INPC!$A$2:$H$996,6,0))/($G$7*$G$8)</f>
        <v>0.82621724643461003</v>
      </c>
      <c r="D210" s="3">
        <f>(VLOOKUP(DATE(YEAR(A210),MONTH(A210)-1,1),INPC!$A$2:$H$996,2,0)*VLOOKUP(DATE(YEAR(A210),MONTH(A210)-1,1),INPC!$A$2:$H$996,6,0))/($G$5*$G$6)</f>
        <v>0.83153153804356505</v>
      </c>
    </row>
    <row r="211" spans="1:4">
      <c r="A211" s="9">
        <v>36312</v>
      </c>
      <c r="B211" s="10">
        <f>VLOOKUP(A211,INPC!$A$2:$H$996,3,0)</f>
        <v>136</v>
      </c>
      <c r="C211" s="3">
        <f>(VLOOKUP(A211,INPC!$A$2:$H$996,2,0)*VLOOKUP(A211,INPC!$A$2:$H$996,6,0))/($G$7*$G$8)</f>
        <v>0.82671179697058239</v>
      </c>
      <c r="D211" s="3">
        <f>(VLOOKUP(DATE(YEAR(A211),MONTH(A211)-1,1),INPC!$A$2:$H$996,2,0)*VLOOKUP(DATE(YEAR(A211),MONTH(A211)-1,1),INPC!$A$2:$H$996,6,0))/($G$5*$G$6)</f>
        <v>0.83369177381227622</v>
      </c>
    </row>
    <row r="212" spans="1:4">
      <c r="A212" s="9">
        <v>36342</v>
      </c>
      <c r="B212" s="10">
        <f>VLOOKUP(A212,INPC!$A$2:$H$996,3,0)</f>
        <v>136</v>
      </c>
      <c r="C212" s="3">
        <f>(VLOOKUP(A212,INPC!$A$2:$H$996,2,0)*VLOOKUP(A212,INPC!$A$2:$H$996,6,0))/($G$7*$G$8)</f>
        <v>0.83005409906794192</v>
      </c>
      <c r="D212" s="3">
        <f>(VLOOKUP(DATE(YEAR(A212),MONTH(A212)-1,1),INPC!$A$2:$H$996,2,0)*VLOOKUP(DATE(YEAR(A212),MONTH(A212)-1,1),INPC!$A$2:$H$996,6,0))/($G$5*$G$6)</f>
        <v>0.8341907983912884</v>
      </c>
    </row>
    <row r="213" spans="1:4">
      <c r="A213" s="9">
        <v>36373</v>
      </c>
      <c r="B213" s="10">
        <f>VLOOKUP(A213,INPC!$A$2:$H$996,3,0)</f>
        <v>136</v>
      </c>
      <c r="C213" s="3">
        <f>(VLOOKUP(A213,INPC!$A$2:$H$996,2,0)*VLOOKUP(A213,INPC!$A$2:$H$996,6,0))/($G$7*$G$8)</f>
        <v>0.83540724626705531</v>
      </c>
      <c r="D213" s="3">
        <f>(VLOOKUP(DATE(YEAR(A213),MONTH(A213)-1,1),INPC!$A$2:$H$996,2,0)*VLOOKUP(DATE(YEAR(A213),MONTH(A213)-1,1),INPC!$A$2:$H$996,6,0))/($G$5*$G$6)</f>
        <v>0.83756333724373733</v>
      </c>
    </row>
    <row r="214" spans="1:4">
      <c r="A214" s="9">
        <v>36404</v>
      </c>
      <c r="B214" s="10">
        <f>VLOOKUP(A214,INPC!$A$2:$H$996,3,0)</f>
        <v>136</v>
      </c>
      <c r="C214" s="3">
        <f>(VLOOKUP(A214,INPC!$A$2:$H$996,2,0)*VLOOKUP(A214,INPC!$A$2:$H$996,6,0))/($G$7*$G$8)</f>
        <v>0.83933278809855905</v>
      </c>
      <c r="D214" s="3">
        <f>(VLOOKUP(DATE(YEAR(A214),MONTH(A214)-1,1),INPC!$A$2:$H$996,2,0)*VLOOKUP(DATE(YEAR(A214),MONTH(A214)-1,1),INPC!$A$2:$H$996,6,0))/($G$5*$G$6)</f>
        <v>0.84296491268066487</v>
      </c>
    </row>
    <row r="215" spans="1:4">
      <c r="A215" s="9">
        <v>36434</v>
      </c>
      <c r="B215" s="10">
        <f>VLOOKUP(A215,INPC!$A$2:$H$996,3,0)</f>
        <v>136</v>
      </c>
      <c r="C215" s="3">
        <f>(VLOOKUP(A215,INPC!$A$2:$H$996,2,0)*VLOOKUP(A215,INPC!$A$2:$H$996,6,0))/($G$7*$G$8)</f>
        <v>0.84499333052175407</v>
      </c>
      <c r="D215" s="3">
        <f>(VLOOKUP(DATE(YEAR(A215),MONTH(A215)-1,1),INPC!$A$2:$H$996,2,0)*VLOOKUP(DATE(YEAR(A215),MONTH(A215)-1,1),INPC!$A$2:$H$996,6,0))/($G$5*$G$6)</f>
        <v>0.84692596765355888</v>
      </c>
    </row>
    <row r="216" spans="1:4">
      <c r="A216" s="9">
        <v>36465</v>
      </c>
      <c r="B216" s="10">
        <f>VLOOKUP(A216,INPC!$A$2:$H$996,3,0)</f>
        <v>136</v>
      </c>
      <c r="C216" s="3">
        <f>(VLOOKUP(A216,INPC!$A$2:$H$996,2,0)*VLOOKUP(A216,INPC!$A$2:$H$996,6,0))/($G$7*$G$8)</f>
        <v>0.8530182521827937</v>
      </c>
      <c r="D216" s="3">
        <f>(VLOOKUP(DATE(YEAR(A216),MONTH(A216)-1,1),INPC!$A$2:$H$996,2,0)*VLOOKUP(DATE(YEAR(A216),MONTH(A216)-1,1),INPC!$A$2:$H$996,6,0))/($G$5*$G$6)</f>
        <v>0.85263771922240805</v>
      </c>
    </row>
    <row r="217" spans="1:4">
      <c r="A217" s="9">
        <v>36495</v>
      </c>
      <c r="B217" s="10">
        <f>VLOOKUP(A217,INPC!$A$2:$H$996,3,0)</f>
        <v>136</v>
      </c>
      <c r="C217" s="3">
        <f>(VLOOKUP(A217,INPC!$A$2:$H$996,2,0)*VLOOKUP(A217,INPC!$A$2:$H$996,6,0))/($G$7*$G$8)</f>
        <v>0.86018220065479634</v>
      </c>
      <c r="D217" s="3">
        <f>(VLOOKUP(DATE(YEAR(A217),MONTH(A217)-1,1),INPC!$A$2:$H$996,2,0)*VLOOKUP(DATE(YEAR(A217),MONTH(A217)-1,1),INPC!$A$2:$H$996,6,0))/($G$5*$G$6)</f>
        <v>0.86073523982388123</v>
      </c>
    </row>
    <row r="218" spans="1:4">
      <c r="A218" s="9">
        <v>36526</v>
      </c>
      <c r="B218" s="10">
        <f>VLOOKUP(A218,INPC!$A$2:$H$996,3,0)</f>
        <v>136</v>
      </c>
      <c r="C218" s="3">
        <f>(VLOOKUP(A218,INPC!$A$2:$H$996,2,0)*VLOOKUP(A218,INPC!$A$2:$H$996,6,0))/($G$7*$G$8)</f>
        <v>0.86598850457994314</v>
      </c>
      <c r="D218" s="3">
        <f>(VLOOKUP(DATE(YEAR(A218),MONTH(A218)-1,1),INPC!$A$2:$H$996,2,0)*VLOOKUP(DATE(YEAR(A218),MONTH(A218)-1,1),INPC!$A$2:$H$996,6,0))/($G$5*$G$6)</f>
        <v>0.86796399828286641</v>
      </c>
    </row>
    <row r="219" spans="1:4">
      <c r="A219" s="9">
        <v>36557</v>
      </c>
      <c r="B219" s="10">
        <f>VLOOKUP(A219,INPC!$A$2:$H$996,3,0)</f>
        <v>136</v>
      </c>
      <c r="C219" s="3">
        <f>(VLOOKUP(A219,INPC!$A$2:$H$996,2,0)*VLOOKUP(A219,INPC!$A$2:$H$996,6,0))/($G$7*$G$8)</f>
        <v>0.86884308007351863</v>
      </c>
      <c r="D219" s="3">
        <f>(VLOOKUP(DATE(YEAR(A219),MONTH(A219)-1,1),INPC!$A$2:$H$996,2,0)*VLOOKUP(DATE(YEAR(A219),MONTH(A219)-1,1),INPC!$A$2:$H$996,6,0))/($G$5*$G$6)</f>
        <v>0.87382283001209726</v>
      </c>
    </row>
    <row r="220" spans="1:4">
      <c r="A220" s="9">
        <v>36586</v>
      </c>
      <c r="B220" s="10">
        <f>VLOOKUP(A220,INPC!$A$2:$H$996,3,0)</f>
        <v>136</v>
      </c>
      <c r="C220" s="3">
        <f>(VLOOKUP(A220,INPC!$A$2:$H$996,2,0)*VLOOKUP(A220,INPC!$A$2:$H$996,6,0))/($G$7*$G$8)</f>
        <v>0.86962554760796351</v>
      </c>
      <c r="D220" s="3">
        <f>(VLOOKUP(DATE(YEAR(A220),MONTH(A220)-1,1),INPC!$A$2:$H$996,2,0)*VLOOKUP(DATE(YEAR(A220),MONTH(A220)-1,1),INPC!$A$2:$H$996,6,0))/($G$5*$G$6)</f>
        <v>0.87670322995168914</v>
      </c>
    </row>
    <row r="221" spans="1:4">
      <c r="A221" s="9">
        <v>36617</v>
      </c>
      <c r="B221" s="10">
        <f>VLOOKUP(A221,INPC!$A$2:$H$996,3,0)</f>
        <v>151</v>
      </c>
      <c r="C221" s="3">
        <f>(VLOOKUP(A221,INPC!$A$2:$H$996,2,0)*VLOOKUP(A221,INPC!$A$2:$H$996,6,0))/($G$7*$G$8)</f>
        <v>0.87058218383138142</v>
      </c>
      <c r="D221" s="3">
        <f>(VLOOKUP(DATE(YEAR(A221),MONTH(A221)-1,1),INPC!$A$2:$H$996,2,0)*VLOOKUP(DATE(YEAR(A221),MONTH(A221)-1,1),INPC!$A$2:$H$996,6,0))/($G$5*$G$6)</f>
        <v>0.87749277622363753</v>
      </c>
    </row>
    <row r="222" spans="1:4">
      <c r="A222" s="9">
        <v>36647</v>
      </c>
      <c r="B222" s="10">
        <f>VLOOKUP(A222,INPC!$A$2:$H$996,3,0)</f>
        <v>151</v>
      </c>
      <c r="C222" s="3">
        <f>(VLOOKUP(A222,INPC!$A$2:$H$996,2,0)*VLOOKUP(A222,INPC!$A$2:$H$996,6,0))/($G$7*$G$8)</f>
        <v>0.87075616108808063</v>
      </c>
      <c r="D222" s="3">
        <f>(VLOOKUP(DATE(YEAR(A222),MONTH(A222)-1,1),INPC!$A$2:$H$996,2,0)*VLOOKUP(DATE(YEAR(A222),MONTH(A222)-1,1),INPC!$A$2:$H$996,6,0))/($G$5*$G$6)</f>
        <v>0.87845806683386862</v>
      </c>
    </row>
    <row r="223" spans="1:4">
      <c r="A223" s="9">
        <v>36678</v>
      </c>
      <c r="B223" s="10">
        <f>VLOOKUP(A223,INPC!$A$2:$H$996,3,0)</f>
        <v>151</v>
      </c>
      <c r="C223" s="3">
        <f>(VLOOKUP(A223,INPC!$A$2:$H$996,2,0)*VLOOKUP(A223,INPC!$A$2:$H$996,6,0))/($G$7*$G$8)</f>
        <v>0.87184490367523082</v>
      </c>
      <c r="D223" s="3">
        <f>(VLOOKUP(DATE(YEAR(A223),MONTH(A223)-1,1),INPC!$A$2:$H$996,2,0)*VLOOKUP(DATE(YEAR(A223),MONTH(A223)-1,1),INPC!$A$2:$H$996,6,0))/($G$5*$G$6)</f>
        <v>0.87863361800804995</v>
      </c>
    </row>
    <row r="224" spans="1:4">
      <c r="A224" s="9">
        <v>36708</v>
      </c>
      <c r="B224" s="10">
        <f>VLOOKUP(A224,INPC!$A$2:$H$996,3,0)</f>
        <v>151</v>
      </c>
      <c r="C224" s="3">
        <f>(VLOOKUP(A224,INPC!$A$2:$H$996,2,0)*VLOOKUP(A224,INPC!$A$2:$H$996,6,0))/($G$7*$G$8)</f>
        <v>0.87920008799785043</v>
      </c>
      <c r="D224" s="3">
        <f>(VLOOKUP(DATE(YEAR(A224),MONTH(A224)-1,1),INPC!$A$2:$H$996,2,0)*VLOOKUP(DATE(YEAR(A224),MONTH(A224)-1,1),INPC!$A$2:$H$996,6,0))/($G$5*$G$6)</f>
        <v>0.87973221010670588</v>
      </c>
    </row>
    <row r="225" spans="1:4">
      <c r="A225" s="9">
        <v>36739</v>
      </c>
      <c r="B225" s="10">
        <f>VLOOKUP(A225,INPC!$A$2:$H$996,3,0)</f>
        <v>151</v>
      </c>
      <c r="C225" s="3">
        <f>(VLOOKUP(A225,INPC!$A$2:$H$996,2,0)*VLOOKUP(A225,INPC!$A$2:$H$996,6,0))/($G$7*$G$8)</f>
        <v>0.89062905968461825</v>
      </c>
      <c r="D225" s="3">
        <f>(VLOOKUP(DATE(YEAR(A225),MONTH(A225)-1,1),INPC!$A$2:$H$996,2,0)*VLOOKUP(DATE(YEAR(A225),MONTH(A225)-1,1),INPC!$A$2:$H$996,6,0))/($G$5*$G$6)</f>
        <v>0.88715393446685731</v>
      </c>
    </row>
    <row r="226" spans="1:4">
      <c r="A226" s="9">
        <v>36770</v>
      </c>
      <c r="B226" s="10">
        <f>VLOOKUP(A226,INPC!$A$2:$H$996,3,0)</f>
        <v>151</v>
      </c>
      <c r="C226" s="3">
        <f>(VLOOKUP(A226,INPC!$A$2:$H$996,2,0)*VLOOKUP(A226,INPC!$A$2:$H$996,6,0))/($G$7*$G$8)</f>
        <v>0.89792584915071361</v>
      </c>
      <c r="D226" s="3">
        <f>(VLOOKUP(DATE(YEAR(A226),MONTH(A226)-1,1),INPC!$A$2:$H$996,2,0)*VLOOKUP(DATE(YEAR(A226),MONTH(A226)-1,1),INPC!$A$2:$H$996,6,0))/($G$5*$G$6)</f>
        <v>0.89868630046322096</v>
      </c>
    </row>
    <row r="227" spans="1:4">
      <c r="A227" s="9">
        <v>36800</v>
      </c>
      <c r="B227" s="10">
        <f>VLOOKUP(A227,INPC!$A$2:$H$996,3,0)</f>
        <v>151</v>
      </c>
      <c r="C227" s="3">
        <f>(VLOOKUP(A227,INPC!$A$2:$H$996,2,0)*VLOOKUP(A227,INPC!$A$2:$H$996,6,0))/($G$7*$G$8)</f>
        <v>0.90057441922779191</v>
      </c>
      <c r="D227" s="3">
        <f>(VLOOKUP(DATE(YEAR(A227),MONTH(A227)-1,1),INPC!$A$2:$H$996,2,0)*VLOOKUP(DATE(YEAR(A227),MONTH(A227)-1,1),INPC!$A$2:$H$996,6,0))/($G$5*$G$6)</f>
        <v>0.90604910168696096</v>
      </c>
    </row>
    <row r="228" spans="1:4">
      <c r="A228" s="9">
        <v>36831</v>
      </c>
      <c r="B228" s="10">
        <f>VLOOKUP(A228,INPC!$A$2:$H$996,3,0)</f>
        <v>151</v>
      </c>
      <c r="C228" s="3">
        <f>(VLOOKUP(A228,INPC!$A$2:$H$996,2,0)*VLOOKUP(A228,INPC!$A$2:$H$996,6,0))/($G$7*$G$8)</f>
        <v>0.90260097434415687</v>
      </c>
      <c r="D228" s="3">
        <f>(VLOOKUP(DATE(YEAR(A228),MONTH(A228)-1,1),INPC!$A$2:$H$996,2,0)*VLOOKUP(DATE(YEAR(A228),MONTH(A228)-1,1),INPC!$A$2:$H$996,6,0))/($G$5*$G$6)</f>
        <v>0.90872163254389249</v>
      </c>
    </row>
    <row r="229" spans="1:4">
      <c r="A229" s="9">
        <v>36861</v>
      </c>
      <c r="B229" s="10">
        <f>VLOOKUP(A229,INPC!$A$2:$H$996,3,0)</f>
        <v>151</v>
      </c>
      <c r="C229" s="3">
        <f>(VLOOKUP(A229,INPC!$A$2:$H$996,2,0)*VLOOKUP(A229,INPC!$A$2:$H$996,6,0))/($G$7*$G$8)</f>
        <v>0.90639206285375096</v>
      </c>
      <c r="D229" s="3">
        <f>(VLOOKUP(DATE(YEAR(A229),MONTH(A229)-1,1),INPC!$A$2:$H$996,2,0)*VLOOKUP(DATE(YEAR(A229),MONTH(A229)-1,1),INPC!$A$2:$H$996,6,0))/($G$5*$G$6)</f>
        <v>0.91076652126653956</v>
      </c>
    </row>
    <row r="230" spans="1:4">
      <c r="A230" s="9">
        <v>36892</v>
      </c>
      <c r="B230" s="10">
        <f>VLOOKUP(A230,INPC!$A$2:$H$996,3,0)</f>
        <v>151</v>
      </c>
      <c r="C230" s="3">
        <f>(VLOOKUP(A230,INPC!$A$2:$H$996,2,0)*VLOOKUP(A230,INPC!$A$2:$H$996,6,0))/($G$7*$G$8)</f>
        <v>0.91237529017560903</v>
      </c>
      <c r="D230" s="3">
        <f>(VLOOKUP(DATE(YEAR(A230),MONTH(A230)-1,1),INPC!$A$2:$H$996,2,0)*VLOOKUP(DATE(YEAR(A230),MONTH(A230)-1,1),INPC!$A$2:$H$996,6,0))/($G$5*$G$6)</f>
        <v>0.91459190656063971</v>
      </c>
    </row>
    <row r="231" spans="1:4">
      <c r="A231" s="9">
        <v>36923</v>
      </c>
      <c r="B231" s="10">
        <f>VLOOKUP(A231,INPC!$A$2:$H$996,3,0)</f>
        <v>151</v>
      </c>
      <c r="C231" s="3">
        <f>(VLOOKUP(A231,INPC!$A$2:$H$996,2,0)*VLOOKUP(A231,INPC!$A$2:$H$996,6,0))/($G$7*$G$8)</f>
        <v>0.91812393763222977</v>
      </c>
      <c r="D231" s="3">
        <f>(VLOOKUP(DATE(YEAR(A231),MONTH(A231)-1,1),INPC!$A$2:$H$996,2,0)*VLOOKUP(DATE(YEAR(A231),MONTH(A231)-1,1),INPC!$A$2:$H$996,6,0))/($G$5*$G$6)</f>
        <v>0.92062926225686537</v>
      </c>
    </row>
    <row r="232" spans="1:4">
      <c r="A232" s="9">
        <v>36951</v>
      </c>
      <c r="B232" s="10">
        <f>VLOOKUP(A232,INPC!$A$2:$H$996,3,0)</f>
        <v>151</v>
      </c>
      <c r="C232" s="3">
        <f>(VLOOKUP(A232,INPC!$A$2:$H$996,2,0)*VLOOKUP(A232,INPC!$A$2:$H$996,6,0))/($G$7*$G$8)</f>
        <v>0.92257792774900904</v>
      </c>
      <c r="D232" s="3">
        <f>(VLOOKUP(DATE(YEAR(A232),MONTH(A232)-1,1),INPC!$A$2:$H$996,2,0)*VLOOKUP(DATE(YEAR(A232),MONTH(A232)-1,1),INPC!$A$2:$H$996,6,0))/($G$5*$G$6)</f>
        <v>0.92642991591764667</v>
      </c>
    </row>
    <row r="233" spans="1:4">
      <c r="A233" s="9">
        <v>36982</v>
      </c>
      <c r="B233" s="10">
        <f>VLOOKUP(A233,INPC!$A$2:$H$996,3,0)</f>
        <v>180</v>
      </c>
      <c r="C233" s="3">
        <f>(VLOOKUP(A233,INPC!$A$2:$H$996,2,0)*VLOOKUP(A233,INPC!$A$2:$H$996,6,0))/($G$7*$G$8)</f>
        <v>0.92866496480920169</v>
      </c>
      <c r="D233" s="3">
        <f>(VLOOKUP(DATE(YEAR(A233),MONTH(A233)-1,1),INPC!$A$2:$H$996,2,0)*VLOOKUP(DATE(YEAR(A233),MONTH(A233)-1,1),INPC!$A$2:$H$996,6,0))/($G$5*$G$6)</f>
        <v>0.93092419988112474</v>
      </c>
    </row>
    <row r="234" spans="1:4">
      <c r="A234" s="9">
        <v>37012</v>
      </c>
      <c r="B234" s="10">
        <f>VLOOKUP(A234,INPC!$A$2:$H$996,3,0)</f>
        <v>180</v>
      </c>
      <c r="C234" s="3">
        <f>(VLOOKUP(A234,INPC!$A$2:$H$996,2,0)*VLOOKUP(A234,INPC!$A$2:$H$996,6,0))/($G$7*$G$8)</f>
        <v>0.93521019643440684</v>
      </c>
      <c r="D234" s="3">
        <f>(VLOOKUP(DATE(YEAR(A234),MONTH(A234)-1,1),INPC!$A$2:$H$996,2,0)*VLOOKUP(DATE(YEAR(A234),MONTH(A234)-1,1),INPC!$A$2:$H$996,6,0))/($G$5*$G$6)</f>
        <v>0.93706630444971373</v>
      </c>
    </row>
    <row r="235" spans="1:4">
      <c r="A235" s="9">
        <v>37043</v>
      </c>
      <c r="B235" s="10">
        <f>VLOOKUP(A235,INPC!$A$2:$H$996,3,0)</f>
        <v>180</v>
      </c>
      <c r="C235" s="3">
        <f>(VLOOKUP(A235,INPC!$A$2:$H$996,2,0)*VLOOKUP(A235,INPC!$A$2:$H$996,6,0))/($G$7*$G$8)</f>
        <v>0.94067998388050611</v>
      </c>
      <c r="D235" s="3">
        <f>(VLOOKUP(DATE(YEAR(A235),MONTH(A235)-1,1),INPC!$A$2:$H$996,2,0)*VLOOKUP(DATE(YEAR(A235),MONTH(A235)-1,1),INPC!$A$2:$H$996,6,0))/($G$5*$G$6)</f>
        <v>0.94367074872532875</v>
      </c>
    </row>
    <row r="236" spans="1:4">
      <c r="A236" s="9">
        <v>37073</v>
      </c>
      <c r="B236" s="10">
        <f>VLOOKUP(A236,INPC!$A$2:$H$996,3,0)</f>
        <v>180</v>
      </c>
      <c r="C236" s="3">
        <f>(VLOOKUP(A236,INPC!$A$2:$H$996,2,0)*VLOOKUP(A236,INPC!$A$2:$H$996,6,0))/($G$7*$G$8)</f>
        <v>0.94871880771059003</v>
      </c>
      <c r="D236" s="3">
        <f>(VLOOKUP(DATE(YEAR(A236),MONTH(A236)-1,1),INPC!$A$2:$H$996,2,0)*VLOOKUP(DATE(YEAR(A236),MONTH(A236)-1,1),INPC!$A$2:$H$996,6,0))/($G$5*$G$6)</f>
        <v>0.94919001961684424</v>
      </c>
    </row>
    <row r="237" spans="1:4">
      <c r="A237" s="9">
        <v>37104</v>
      </c>
      <c r="B237" s="10">
        <f>VLOOKUP(A237,INPC!$A$2:$H$996,3,0)</f>
        <v>180</v>
      </c>
      <c r="C237" s="3">
        <f>(VLOOKUP(A237,INPC!$A$2:$H$996,2,0)*VLOOKUP(A237,INPC!$A$2:$H$996,6,0))/($G$7*$G$8)</f>
        <v>0.95773145394747627</v>
      </c>
      <c r="D237" s="3">
        <f>(VLOOKUP(DATE(YEAR(A237),MONTH(A237)-1,1),INPC!$A$2:$H$996,2,0)*VLOOKUP(DATE(YEAR(A237),MONTH(A237)-1,1),INPC!$A$2:$H$996,6,0))/($G$5*$G$6)</f>
        <v>0.95730156815590939</v>
      </c>
    </row>
    <row r="238" spans="1:4">
      <c r="A238" s="9">
        <v>37135</v>
      </c>
      <c r="B238" s="10">
        <f>VLOOKUP(A238,INPC!$A$2:$H$996,3,0)</f>
        <v>180</v>
      </c>
      <c r="C238" s="3">
        <f>(VLOOKUP(A238,INPC!$A$2:$H$996,2,0)*VLOOKUP(A238,INPC!$A$2:$H$996,6,0))/($G$7*$G$8)</f>
        <v>0.96361981863749469</v>
      </c>
      <c r="D238" s="3">
        <f>(VLOOKUP(DATE(YEAR(A238),MONTH(A238)-1,1),INPC!$A$2:$H$996,2,0)*VLOOKUP(DATE(YEAR(A238),MONTH(A238)-1,1),INPC!$A$2:$H$996,6,0))/($G$5*$G$6)</f>
        <v>0.96639574896658187</v>
      </c>
    </row>
    <row r="239" spans="1:4">
      <c r="A239" s="9">
        <v>37165</v>
      </c>
      <c r="B239" s="10">
        <f>VLOOKUP(A239,INPC!$A$2:$H$996,3,0)</f>
        <v>180</v>
      </c>
      <c r="C239" s="3">
        <f>(VLOOKUP(A239,INPC!$A$2:$H$996,2,0)*VLOOKUP(A239,INPC!$A$2:$H$996,6,0))/($G$7*$G$8)</f>
        <v>0.97026382924743204</v>
      </c>
      <c r="D239" s="3">
        <f>(VLOOKUP(DATE(YEAR(A239),MONTH(A239)-1,1),INPC!$A$2:$H$996,2,0)*VLOOKUP(DATE(YEAR(A239),MONTH(A239)-1,1),INPC!$A$2:$H$996,6,0))/($G$5*$G$6)</f>
        <v>0.97233738383859558</v>
      </c>
    </row>
    <row r="240" spans="1:4">
      <c r="A240" s="9">
        <v>37196</v>
      </c>
      <c r="B240" s="10">
        <f>VLOOKUP(A240,INPC!$A$2:$H$996,3,0)</f>
        <v>180</v>
      </c>
      <c r="C240" s="3">
        <f>(VLOOKUP(A240,INPC!$A$2:$H$996,2,0)*VLOOKUP(A240,INPC!$A$2:$H$996,6,0))/($G$7*$G$8)</f>
        <v>0.98108058956633348</v>
      </c>
      <c r="D240" s="3">
        <f>(VLOOKUP(DATE(YEAR(A240),MONTH(A240)-1,1),INPC!$A$2:$H$996,2,0)*VLOOKUP(DATE(YEAR(A240),MONTH(A240)-1,1),INPC!$A$2:$H$996,6,0))/($G$5*$G$6)</f>
        <v>0.97904150072132712</v>
      </c>
    </row>
    <row r="241" spans="1:4">
      <c r="A241" s="9">
        <v>37226</v>
      </c>
      <c r="B241" s="10">
        <f>VLOOKUP(A241,INPC!$A$2:$H$996,3,0)</f>
        <v>180</v>
      </c>
      <c r="C241" s="3">
        <f>(VLOOKUP(A241,INPC!$A$2:$H$996,2,0)*VLOOKUP(A241,INPC!$A$2:$H$996,6,0))/($G$7*$G$8)</f>
        <v>0.9910344234974432</v>
      </c>
      <c r="D241" s="3">
        <f>(VLOOKUP(DATE(YEAR(A241),MONTH(A241)-1,1),INPC!$A$2:$H$996,2,0)*VLOOKUP(DATE(YEAR(A241),MONTH(A241)-1,1),INPC!$A$2:$H$996,6,0))/($G$5*$G$6)</f>
        <v>0.98995611686627216</v>
      </c>
    </row>
    <row r="242" spans="1:4">
      <c r="A242" s="9">
        <v>37257</v>
      </c>
      <c r="B242" s="10">
        <f>VLOOKUP(A242,INPC!$A$2:$H$996,3,0)</f>
        <v>180</v>
      </c>
      <c r="C242" s="3">
        <f>(VLOOKUP(A242,INPC!$A$2:$H$996,2,0)*VLOOKUP(A242,INPC!$A$2:$H$996,6,0))/($G$7*$G$8)</f>
        <v>1</v>
      </c>
      <c r="D242" s="3">
        <f>(VLOOKUP(DATE(YEAR(A242),MONTH(A242)-1,1),INPC!$A$2:$H$996,2,0)*VLOOKUP(DATE(YEAR(A242),MONTH(A242)-1,1),INPC!$A$2:$H$996,6,0))/($G$5*$G$6)</f>
        <v>1</v>
      </c>
    </row>
    <row r="243" spans="1:4">
      <c r="A243" s="9">
        <v>37288</v>
      </c>
      <c r="B243" s="10">
        <f>VLOOKUP(A243,INPC!$A$2:$H$996,3,0)</f>
        <v>180</v>
      </c>
      <c r="C243" s="3">
        <f>(VLOOKUP(A243,INPC!$A$2:$H$996,2,0)*VLOOKUP(A243,INPC!$A$2:$H$996,6,0))/($G$7*$G$8)</f>
        <v>1.0068908032736077</v>
      </c>
      <c r="D243" s="3">
        <f>(VLOOKUP(DATE(YEAR(A243),MONTH(A243)-1,1),INPC!$A$2:$H$996,2,0)*VLOOKUP(DATE(YEAR(A243),MONTH(A243)-1,1),INPC!$A$2:$H$996,6,0))/($G$5*$G$6)</f>
        <v>1.0090466852512716</v>
      </c>
    </row>
    <row r="244" spans="1:4">
      <c r="A244" s="9">
        <v>37316</v>
      </c>
      <c r="B244" s="10">
        <f>VLOOKUP(A244,INPC!$A$2:$H$996,3,0)</f>
        <v>180</v>
      </c>
      <c r="C244" s="3">
        <f>(VLOOKUP(A244,INPC!$A$2:$H$996,2,0)*VLOOKUP(A244,INPC!$A$2:$H$996,6,0))/($G$7*$G$8)</f>
        <v>1.011569337043881</v>
      </c>
      <c r="D244" s="3">
        <f>(VLOOKUP(DATE(YEAR(A244),MONTH(A244)-1,1),INPC!$A$2:$H$996,2,0)*VLOOKUP(DATE(YEAR(A244),MONTH(A244)-1,1),INPC!$A$2:$H$996,6,0))/($G$5*$G$6)</f>
        <v>1.0159998274532243</v>
      </c>
    </row>
    <row r="245" spans="1:4">
      <c r="A245" s="9">
        <v>37347</v>
      </c>
      <c r="B245" s="10">
        <f>VLOOKUP(A245,INPC!$A$2:$H$996,3,0)</f>
        <v>200</v>
      </c>
      <c r="C245" s="3">
        <f>(VLOOKUP(A245,INPC!$A$2:$H$996,2,0)*VLOOKUP(A245,INPC!$A$2:$H$996,6,0))/($G$7*$G$8)</f>
        <v>1.0181445308834733</v>
      </c>
      <c r="D245" s="3">
        <f>(VLOOKUP(DATE(YEAR(A245),MONTH(A245)-1,1),INPC!$A$2:$H$996,2,0)*VLOOKUP(DATE(YEAR(A245),MONTH(A245)-1,1),INPC!$A$2:$H$996,6,0))/($G$5*$G$6)</f>
        <v>1.0207206864459544</v>
      </c>
    </row>
    <row r="246" spans="1:4">
      <c r="A246" s="9">
        <v>37377</v>
      </c>
      <c r="B246" s="10">
        <f>VLOOKUP(A246,INPC!$A$2:$H$996,3,0)</f>
        <v>200</v>
      </c>
      <c r="C246" s="3">
        <f>(VLOOKUP(A246,INPC!$A$2:$H$996,2,0)*VLOOKUP(A246,INPC!$A$2:$H$996,6,0))/($G$7*$G$8)</f>
        <v>1.0220606794833853</v>
      </c>
      <c r="D246" s="3">
        <f>(VLOOKUP(DATE(YEAR(A246),MONTH(A246)-1,1),INPC!$A$2:$H$996,2,0)*VLOOKUP(DATE(YEAR(A246),MONTH(A246)-1,1),INPC!$A$2:$H$996,6,0))/($G$5*$G$6)</f>
        <v>1.0273553639946797</v>
      </c>
    </row>
    <row r="247" spans="1:4">
      <c r="A247" s="9">
        <v>37408</v>
      </c>
      <c r="B247" s="10">
        <f>VLOOKUP(A247,INPC!$A$2:$H$996,3,0)</f>
        <v>200</v>
      </c>
      <c r="C247" s="3">
        <f>(VLOOKUP(A247,INPC!$A$2:$H$996,2,0)*VLOOKUP(A247,INPC!$A$2:$H$996,6,0))/($G$7*$G$8)</f>
        <v>1.0256349127176028</v>
      </c>
      <c r="D247" s="3">
        <f>(VLOOKUP(DATE(YEAR(A247),MONTH(A247)-1,1),INPC!$A$2:$H$996,2,0)*VLOOKUP(DATE(YEAR(A247),MONTH(A247)-1,1),INPC!$A$2:$H$996,6,0))/($G$5*$G$6)</f>
        <v>1.0313069407583721</v>
      </c>
    </row>
    <row r="248" spans="1:4">
      <c r="A248" s="9">
        <v>37438</v>
      </c>
      <c r="B248" s="10">
        <f>VLOOKUP(A248,INPC!$A$2:$H$996,3,0)</f>
        <v>200</v>
      </c>
      <c r="C248" s="3">
        <f>(VLOOKUP(A248,INPC!$A$2:$H$996,2,0)*VLOOKUP(A248,INPC!$A$2:$H$996,6,0))/($G$7*$G$8)</f>
        <v>1.0346582477090409</v>
      </c>
      <c r="D248" s="3">
        <f>(VLOOKUP(DATE(YEAR(A248),MONTH(A248)-1,1),INPC!$A$2:$H$996,2,0)*VLOOKUP(DATE(YEAR(A248),MONTH(A248)-1,1),INPC!$A$2:$H$996,6,0))/($G$5*$G$6)</f>
        <v>1.0349135089556742</v>
      </c>
    </row>
    <row r="249" spans="1:4">
      <c r="A249" s="9">
        <v>37469</v>
      </c>
      <c r="B249" s="10">
        <f>VLOOKUP(A249,INPC!$A$2:$H$996,3,0)</f>
        <v>200</v>
      </c>
      <c r="C249" s="3">
        <f>(VLOOKUP(A249,INPC!$A$2:$H$996,2,0)*VLOOKUP(A249,INPC!$A$2:$H$996,6,0))/($G$7*$G$8)</f>
        <v>1.0450570843467355</v>
      </c>
      <c r="D249" s="3">
        <f>(VLOOKUP(DATE(YEAR(A249),MONTH(A249)-1,1),INPC!$A$2:$H$996,2,0)*VLOOKUP(DATE(YEAR(A249),MONTH(A249)-1,1),INPC!$A$2:$H$996,6,0))/($G$5*$G$6)</f>
        <v>1.0440184752186967</v>
      </c>
    </row>
    <row r="250" spans="1:4">
      <c r="A250" s="9">
        <v>37500</v>
      </c>
      <c r="B250" s="10">
        <f>VLOOKUP(A250,INPC!$A$2:$H$996,3,0)</f>
        <v>200</v>
      </c>
      <c r="C250" s="3">
        <f>(VLOOKUP(A250,INPC!$A$2:$H$996,2,0)*VLOOKUP(A250,INPC!$A$2:$H$996,6,0))/($G$7*$G$8)</f>
        <v>1.0538893604024651</v>
      </c>
      <c r="D250" s="3">
        <f>(VLOOKUP(DATE(YEAR(A250),MONTH(A250)-1,1),INPC!$A$2:$H$996,2,0)*VLOOKUP(DATE(YEAR(A250),MONTH(A250)-1,1),INPC!$A$2:$H$996,6,0))/($G$5*$G$6)</f>
        <v>1.0545113868584319</v>
      </c>
    </row>
    <row r="251" spans="1:4">
      <c r="A251" s="9">
        <v>37530</v>
      </c>
      <c r="B251" s="10">
        <f>VLOOKUP(A251,INPC!$A$2:$H$996,3,0)</f>
        <v>200</v>
      </c>
      <c r="C251" s="3">
        <f>(VLOOKUP(A251,INPC!$A$2:$H$996,2,0)*VLOOKUP(A251,INPC!$A$2:$H$996,6,0))/($G$7*$G$8)</f>
        <v>1.0665293022870548</v>
      </c>
      <c r="D251" s="3">
        <f>(VLOOKUP(DATE(YEAR(A251),MONTH(A251)-1,1),INPC!$A$2:$H$996,2,0)*VLOOKUP(DATE(YEAR(A251),MONTH(A251)-1,1),INPC!$A$2:$H$996,6,0))/($G$5*$G$6)</f>
        <v>1.0634235657356901</v>
      </c>
    </row>
    <row r="252" spans="1:4">
      <c r="A252" s="9">
        <v>37561</v>
      </c>
      <c r="B252" s="10">
        <f>VLOOKUP(A252,INPC!$A$2:$H$996,3,0)</f>
        <v>200</v>
      </c>
      <c r="C252" s="3">
        <f>(VLOOKUP(A252,INPC!$A$2:$H$996,2,0)*VLOOKUP(A252,INPC!$A$2:$H$996,6,0))/($G$7*$G$8)</f>
        <v>1.0929348084610178</v>
      </c>
      <c r="D252" s="3">
        <f>(VLOOKUP(DATE(YEAR(A252),MONTH(A252)-1,1),INPC!$A$2:$H$996,2,0)*VLOOKUP(DATE(YEAR(A252),MONTH(A252)-1,1),INPC!$A$2:$H$996,6,0))/($G$5*$G$6)</f>
        <v>1.076177857196104</v>
      </c>
    </row>
    <row r="253" spans="1:4">
      <c r="A253" s="9">
        <v>37591</v>
      </c>
      <c r="B253" s="10">
        <f>VLOOKUP(A253,INPC!$A$2:$H$996,3,0)</f>
        <v>200</v>
      </c>
      <c r="C253" s="3">
        <f>(VLOOKUP(A253,INPC!$A$2:$H$996,2,0)*VLOOKUP(A253,INPC!$A$2:$H$996,6,0))/($G$7*$G$8)</f>
        <v>1.1262074615680229</v>
      </c>
      <c r="D253" s="3">
        <f>(VLOOKUP(DATE(YEAR(A253),MONTH(A253)-1,1),INPC!$A$2:$H$996,2,0)*VLOOKUP(DATE(YEAR(A253),MONTH(A253)-1,1),INPC!$A$2:$H$996,6,0))/($G$5*$G$6)</f>
        <v>1.1028222456733234</v>
      </c>
    </row>
    <row r="254" spans="1:4">
      <c r="A254" s="9">
        <v>37622</v>
      </c>
      <c r="B254" s="10">
        <f>VLOOKUP(A254,INPC!$A$2:$H$996,3,0)</f>
        <v>200</v>
      </c>
      <c r="C254" s="3">
        <f>(VLOOKUP(A254,INPC!$A$2:$H$996,2,0)*VLOOKUP(A254,INPC!$A$2:$H$996,6,0))/($G$7*$G$8)</f>
        <v>1.1553198045496171</v>
      </c>
      <c r="D254" s="3">
        <f>(VLOOKUP(DATE(YEAR(A254),MONTH(A254)-1,1),INPC!$A$2:$H$996,2,0)*VLOOKUP(DATE(YEAR(A254),MONTH(A254)-1,1),INPC!$A$2:$H$996,6,0))/($G$5*$G$6)</f>
        <v>1.1363959060004623</v>
      </c>
    </row>
    <row r="255" spans="1:4">
      <c r="A255" s="9">
        <v>37653</v>
      </c>
      <c r="B255" s="10">
        <f>VLOOKUP(A255,INPC!$A$2:$H$996,3,0)</f>
        <v>200</v>
      </c>
      <c r="C255" s="3">
        <f>(VLOOKUP(A255,INPC!$A$2:$H$996,2,0)*VLOOKUP(A255,INPC!$A$2:$H$996,6,0))/($G$7*$G$8)</f>
        <v>1.1780084396133172</v>
      </c>
      <c r="D255" s="3">
        <f>(VLOOKUP(DATE(YEAR(A255),MONTH(A255)-1,1),INPC!$A$2:$H$996,2,0)*VLOOKUP(DATE(YEAR(A255),MONTH(A255)-1,1),INPC!$A$2:$H$996,6,0))/($G$5*$G$6)</f>
        <v>1.165771619185938</v>
      </c>
    </row>
    <row r="256" spans="1:4">
      <c r="A256" s="9">
        <v>37681</v>
      </c>
      <c r="B256" s="10">
        <f>VLOOKUP(A256,INPC!$A$2:$H$996,3,0)</f>
        <v>200</v>
      </c>
      <c r="C256" s="3">
        <f>(VLOOKUP(A256,INPC!$A$2:$H$996,2,0)*VLOOKUP(A256,INPC!$A$2:$H$996,6,0))/($G$7*$G$8)</f>
        <v>1.1946778207581372</v>
      </c>
      <c r="D256" s="3">
        <f>(VLOOKUP(DATE(YEAR(A256),MONTH(A256)-1,1),INPC!$A$2:$H$996,2,0)*VLOOKUP(DATE(YEAR(A256),MONTH(A256)-1,1),INPC!$A$2:$H$996,6,0))/($G$5*$G$6)</f>
        <v>1.1886655111898403</v>
      </c>
    </row>
    <row r="257" spans="1:4">
      <c r="A257" s="9">
        <v>37712</v>
      </c>
      <c r="B257" s="10">
        <f>VLOOKUP(A257,INPC!$A$2:$H$996,3,0)</f>
        <v>240</v>
      </c>
      <c r="C257" s="3">
        <f>(VLOOKUP(A257,INPC!$A$2:$H$996,2,0)*VLOOKUP(A257,INPC!$A$2:$H$996,6,0))/($G$7*$G$8)</f>
        <v>1.2111039869630404</v>
      </c>
      <c r="D257" s="3">
        <f>(VLOOKUP(DATE(YEAR(A257),MONTH(A257)-1,1),INPC!$A$2:$H$996,2,0)*VLOOKUP(DATE(YEAR(A257),MONTH(A257)-1,1),INPC!$A$2:$H$996,6,0))/($G$5*$G$6)</f>
        <v>1.2054856949792112</v>
      </c>
    </row>
    <row r="258" spans="1:4">
      <c r="A258" s="9">
        <v>37742</v>
      </c>
      <c r="B258" s="10">
        <f>VLOOKUP(A258,INPC!$A$2:$H$996,3,0)</f>
        <v>240</v>
      </c>
      <c r="C258" s="3">
        <f>(VLOOKUP(A258,INPC!$A$2:$H$996,2,0)*VLOOKUP(A258,INPC!$A$2:$H$996,6,0))/($G$7*$G$8)</f>
        <v>1.2254520788058367</v>
      </c>
      <c r="D258" s="3">
        <f>(VLOOKUP(DATE(YEAR(A258),MONTH(A258)-1,1),INPC!$A$2:$H$996,2,0)*VLOOKUP(DATE(YEAR(A258),MONTH(A258)-1,1),INPC!$A$2:$H$996,6,0))/($G$5*$G$6)</f>
        <v>1.2220604635396553</v>
      </c>
    </row>
    <row r="259" spans="1:4">
      <c r="A259" s="9">
        <v>37773</v>
      </c>
      <c r="B259" s="10">
        <f>VLOOKUP(A259,INPC!$A$2:$H$996,3,0)</f>
        <v>240</v>
      </c>
      <c r="C259" s="3">
        <f>(VLOOKUP(A259,INPC!$A$2:$H$996,2,0)*VLOOKUP(A259,INPC!$A$2:$H$996,6,0))/($G$7*$G$8)</f>
        <v>1.2311327576170576</v>
      </c>
      <c r="D259" s="3">
        <f>(VLOOKUP(DATE(YEAR(A259),MONTH(A259)-1,1),INPC!$A$2:$H$996,2,0)*VLOOKUP(DATE(YEAR(A259),MONTH(A259)-1,1),INPC!$A$2:$H$996,6,0))/($G$5*$G$6)</f>
        <v>1.2365383580533096</v>
      </c>
    </row>
    <row r="260" spans="1:4">
      <c r="A260" s="9">
        <v>37803</v>
      </c>
      <c r="B260" s="10">
        <f>VLOOKUP(A260,INPC!$A$2:$H$996,3,0)</f>
        <v>240</v>
      </c>
      <c r="C260" s="3">
        <f>(VLOOKUP(A260,INPC!$A$2:$H$996,2,0)*VLOOKUP(A260,INPC!$A$2:$H$996,6,0))/($G$7*$G$8)</f>
        <v>1.2310105032458691</v>
      </c>
      <c r="D260" s="3">
        <f>(VLOOKUP(DATE(YEAR(A260),MONTH(A260)-1,1),INPC!$A$2:$H$996,2,0)*VLOOKUP(DATE(YEAR(A260),MONTH(A260)-1,1),INPC!$A$2:$H$996,6,0))/($G$5*$G$6)</f>
        <v>1.242270428177749</v>
      </c>
    </row>
    <row r="261" spans="1:4">
      <c r="A261" s="9">
        <v>37834</v>
      </c>
      <c r="B261" s="10">
        <f>VLOOKUP(A261,INPC!$A$2:$H$996,3,0)</f>
        <v>240</v>
      </c>
      <c r="C261" s="3">
        <f>(VLOOKUP(A261,INPC!$A$2:$H$996,2,0)*VLOOKUP(A261,INPC!$A$2:$H$996,6,0))/($G$7*$G$8)</f>
        <v>1.232366034170771</v>
      </c>
      <c r="D261" s="3">
        <f>(VLOOKUP(DATE(YEAR(A261),MONTH(A261)-1,1),INPC!$A$2:$H$996,2,0)*VLOOKUP(DATE(YEAR(A261),MONTH(A261)-1,1),INPC!$A$2:$H$996,6,0))/($G$5*$G$6)</f>
        <v>1.2421470678097439</v>
      </c>
    </row>
    <row r="262" spans="1:4">
      <c r="A262" s="9">
        <v>37865</v>
      </c>
      <c r="B262" s="10">
        <f>VLOOKUP(A262,INPC!$A$2:$H$996,3,0)</f>
        <v>240</v>
      </c>
      <c r="C262" s="3">
        <f>(VLOOKUP(A262,INPC!$A$2:$H$996,2,0)*VLOOKUP(A262,INPC!$A$2:$H$996,6,0))/($G$7*$G$8)</f>
        <v>1.2385220898384004</v>
      </c>
      <c r="D262" s="3">
        <f>(VLOOKUP(DATE(YEAR(A262),MONTH(A262)-1,1),INPC!$A$2:$H$996,2,0)*VLOOKUP(DATE(YEAR(A262),MONTH(A262)-1,1),INPC!$A$2:$H$996,6,0))/($G$5*$G$6)</f>
        <v>1.2435148617962717</v>
      </c>
    </row>
    <row r="263" spans="1:4">
      <c r="A263" s="9">
        <v>37895</v>
      </c>
      <c r="B263" s="10">
        <f>VLOOKUP(A263,INPC!$A$2:$H$996,3,0)</f>
        <v>240</v>
      </c>
      <c r="C263" s="3">
        <f>(VLOOKUP(A263,INPC!$A$2:$H$996,2,0)*VLOOKUP(A263,INPC!$A$2:$H$996,6,0))/($G$7*$G$8)</f>
        <v>1.2460111816230053</v>
      </c>
      <c r="D263" s="3">
        <f>(VLOOKUP(DATE(YEAR(A263),MONTH(A263)-1,1),INPC!$A$2:$H$996,2,0)*VLOOKUP(DATE(YEAR(A263),MONTH(A263)-1,1),INPC!$A$2:$H$996,6,0))/($G$5*$G$6)</f>
        <v>1.2497266093619155</v>
      </c>
    </row>
    <row r="264" spans="1:4">
      <c r="A264" s="9">
        <v>37926</v>
      </c>
      <c r="B264" s="10">
        <f>VLOOKUP(A264,INPC!$A$2:$H$996,3,0)</f>
        <v>240</v>
      </c>
      <c r="C264" s="3">
        <f>(VLOOKUP(A264,INPC!$A$2:$H$996,2,0)*VLOOKUP(A264,INPC!$A$2:$H$996,6,0))/($G$7*$G$8)</f>
        <v>1.2507451949151369</v>
      </c>
      <c r="D264" s="3">
        <f>(VLOOKUP(DATE(YEAR(A264),MONTH(A264)-1,1),INPC!$A$2:$H$996,2,0)*VLOOKUP(DATE(YEAR(A264),MONTH(A264)-1,1),INPC!$A$2:$H$996,6,0))/($G$5*$G$6)</f>
        <v>1.2572834526027137</v>
      </c>
    </row>
    <row r="265" spans="1:4">
      <c r="A265" s="9">
        <v>37956</v>
      </c>
      <c r="B265" s="10">
        <f>VLOOKUP(A265,INPC!$A$2:$H$996,3,0)</f>
        <v>240</v>
      </c>
      <c r="C265" s="3">
        <f>(VLOOKUP(A265,INPC!$A$2:$H$996,2,0)*VLOOKUP(A265,INPC!$A$2:$H$996,6,0))/($G$7*$G$8)</f>
        <v>1.2564358190646006</v>
      </c>
      <c r="D265" s="3">
        <f>(VLOOKUP(DATE(YEAR(A265),MONTH(A265)-1,1),INPC!$A$2:$H$996,2,0)*VLOOKUP(DATE(YEAR(A265),MONTH(A265)-1,1),INPC!$A$2:$H$996,6,0))/($G$5*$G$6)</f>
        <v>1.2620602930230744</v>
      </c>
    </row>
    <row r="266" spans="1:4">
      <c r="A266" s="9">
        <v>37987</v>
      </c>
      <c r="B266" s="10">
        <f>VLOOKUP(A266,INPC!$A$2:$H$996,3,0)</f>
        <v>240</v>
      </c>
      <c r="C266" s="3">
        <f>(VLOOKUP(A266,INPC!$A$2:$H$996,2,0)*VLOOKUP(A266,INPC!$A$2:$H$996,6,0))/($G$7*$G$8)</f>
        <v>1.265041151552565</v>
      </c>
      <c r="D266" s="3">
        <f>(VLOOKUP(DATE(YEAR(A266),MONTH(A266)-1,1),INPC!$A$2:$H$996,2,0)*VLOOKUP(DATE(YEAR(A266),MONTH(A266)-1,1),INPC!$A$2:$H$996,6,0))/($G$5*$G$6)</f>
        <v>1.2678023984581017</v>
      </c>
    </row>
    <row r="267" spans="1:4">
      <c r="A267" s="9">
        <v>38018</v>
      </c>
      <c r="B267" s="10">
        <f>VLOOKUP(A267,INPC!$A$2:$H$996,3,0)</f>
        <v>240</v>
      </c>
      <c r="C267" s="3">
        <f>(VLOOKUP(A267,INPC!$A$2:$H$996,2,0)*VLOOKUP(A267,INPC!$A$2:$H$996,6,0))/($G$7*$G$8)</f>
        <v>1.2727562156438255</v>
      </c>
      <c r="D267" s="3">
        <f>(VLOOKUP(DATE(YEAR(A267),MONTH(A267)-1,1),INPC!$A$2:$H$996,2,0)*VLOOKUP(DATE(YEAR(A267),MONTH(A267)-1,1),INPC!$A$2:$H$996,6,0))/($G$5*$G$6)</f>
        <v>1.2764855806805673</v>
      </c>
    </row>
    <row r="268" spans="1:4">
      <c r="A268" s="9">
        <v>38047</v>
      </c>
      <c r="B268" s="10">
        <f>VLOOKUP(A268,INPC!$A$2:$H$996,3,0)</f>
        <v>240</v>
      </c>
      <c r="C268" s="3">
        <f>(VLOOKUP(A268,INPC!$A$2:$H$996,2,0)*VLOOKUP(A268,INPC!$A$2:$H$996,6,0))/($G$7*$G$8)</f>
        <v>1.2788650003505568</v>
      </c>
      <c r="D268" s="3">
        <f>(VLOOKUP(DATE(YEAR(A268),MONTH(A268)-1,1),INPC!$A$2:$H$996,2,0)*VLOOKUP(DATE(YEAR(A268),MONTH(A268)-1,1),INPC!$A$2:$H$996,6,0))/($G$5*$G$6)</f>
        <v>1.2842704405283547</v>
      </c>
    </row>
    <row r="269" spans="1:4">
      <c r="A269" s="9">
        <v>38078</v>
      </c>
      <c r="B269" s="10">
        <f>VLOOKUP(A269,INPC!$A$2:$H$996,3,0)</f>
        <v>240</v>
      </c>
      <c r="C269" s="3">
        <f>(VLOOKUP(A269,INPC!$A$2:$H$996,2,0)*VLOOKUP(A269,INPC!$A$2:$H$996,6,0))/($G$7*$G$8)</f>
        <v>1.2851284669391405</v>
      </c>
      <c r="D269" s="3">
        <f>(VLOOKUP(DATE(YEAR(A269),MONTH(A269)-1,1),INPC!$A$2:$H$996,2,0)*VLOOKUP(DATE(YEAR(A269),MONTH(A269)-1,1),INPC!$A$2:$H$996,6,0))/($G$5*$G$6)</f>
        <v>1.2904344894875956</v>
      </c>
    </row>
    <row r="270" spans="1:4">
      <c r="A270" s="9">
        <v>38108</v>
      </c>
      <c r="B270" s="10">
        <f>VLOOKUP(A270,INPC!$A$2:$H$996,3,0)</f>
        <v>260</v>
      </c>
      <c r="C270" s="3">
        <f>(VLOOKUP(A270,INPC!$A$2:$H$996,2,0)*VLOOKUP(A270,INPC!$A$2:$H$996,6,0))/($G$7*$G$8)</f>
        <v>1.2903324881791929</v>
      </c>
      <c r="D270" s="3">
        <f>(VLOOKUP(DATE(YEAR(A270),MONTH(A270)-1,1),INPC!$A$2:$H$996,2,0)*VLOOKUP(DATE(YEAR(A270),MONTH(A270)-1,1),INPC!$A$2:$H$996,6,0))/($G$5*$G$6)</f>
        <v>1.2967546196869881</v>
      </c>
    </row>
    <row r="271" spans="1:4">
      <c r="A271" s="9">
        <v>38139</v>
      </c>
      <c r="B271" s="10">
        <f>VLOOKUP(A271,INPC!$A$2:$H$996,3,0)</f>
        <v>260</v>
      </c>
      <c r="C271" s="3">
        <f>(VLOOKUP(A271,INPC!$A$2:$H$996,2,0)*VLOOKUP(A271,INPC!$A$2:$H$996,6,0))/($G$7*$G$8)</f>
        <v>1.2961382115732023</v>
      </c>
      <c r="D271" s="3">
        <f>(VLOOKUP(DATE(YEAR(A271),MONTH(A271)-1,1),INPC!$A$2:$H$996,2,0)*VLOOKUP(DATE(YEAR(A271),MONTH(A271)-1,1),INPC!$A$2:$H$996,6,0))/($G$5*$G$6)</f>
        <v>1.3020057200692403</v>
      </c>
    </row>
    <row r="272" spans="1:4">
      <c r="A272" s="9">
        <v>38169</v>
      </c>
      <c r="B272" s="10">
        <f>VLOOKUP(A272,INPC!$A$2:$H$996,3,0)</f>
        <v>260</v>
      </c>
      <c r="C272" s="3">
        <f>(VLOOKUP(A272,INPC!$A$2:$H$996,2,0)*VLOOKUP(A272,INPC!$A$2:$H$996,6,0))/($G$7*$G$8)</f>
        <v>1.3041065998471117</v>
      </c>
      <c r="D272" s="3">
        <f>(VLOOKUP(DATE(YEAR(A272),MONTH(A272)-1,1),INPC!$A$2:$H$996,2,0)*VLOOKUP(DATE(YEAR(A272),MONTH(A272)-1,1),INPC!$A$2:$H$996,6,0))/($G$5*$G$6)</f>
        <v>1.3078639660154512</v>
      </c>
    </row>
    <row r="273" spans="1:4">
      <c r="A273" s="9">
        <v>38200</v>
      </c>
      <c r="B273" s="10">
        <f>VLOOKUP(A273,INPC!$A$2:$H$996,3,0)</f>
        <v>260</v>
      </c>
      <c r="C273" s="3">
        <f>(VLOOKUP(A273,INPC!$A$2:$H$996,2,0)*VLOOKUP(A273,INPC!$A$2:$H$996,6,0))/($G$7*$G$8)</f>
        <v>1.3121248858507981</v>
      </c>
      <c r="D273" s="3">
        <f>(VLOOKUP(DATE(YEAR(A273),MONTH(A273)-1,1),INPC!$A$2:$H$996,2,0)*VLOOKUP(DATE(YEAR(A273),MONTH(A273)-1,1),INPC!$A$2:$H$996,6,0))/($G$5*$G$6)</f>
        <v>1.3159044417900345</v>
      </c>
    </row>
    <row r="274" spans="1:4">
      <c r="A274" s="9">
        <v>38231</v>
      </c>
      <c r="B274" s="10">
        <f>VLOOKUP(A274,INPC!$A$2:$H$996,3,0)</f>
        <v>260</v>
      </c>
      <c r="C274" s="3">
        <f>(VLOOKUP(A274,INPC!$A$2:$H$996,2,0)*VLOOKUP(A274,INPC!$A$2:$H$996,6,0))/($G$7*$G$8)</f>
        <v>1.3165171641697104</v>
      </c>
      <c r="D274" s="3">
        <f>(VLOOKUP(DATE(YEAR(A274),MONTH(A274)-1,1),INPC!$A$2:$H$996,2,0)*VLOOKUP(DATE(YEAR(A274),MONTH(A274)-1,1),INPC!$A$2:$H$996,6,0))/($G$5*$G$6)</f>
        <v>1.3239952667034511</v>
      </c>
    </row>
    <row r="275" spans="1:4">
      <c r="A275" s="9">
        <v>38261</v>
      </c>
      <c r="B275" s="10">
        <f>VLOOKUP(A275,INPC!$A$2:$H$996,3,0)</f>
        <v>260</v>
      </c>
      <c r="C275" s="3">
        <f>(VLOOKUP(A275,INPC!$A$2:$H$996,2,0)*VLOOKUP(A275,INPC!$A$2:$H$996,6,0))/($G$7*$G$8)</f>
        <v>1.3187536195237357</v>
      </c>
      <c r="D275" s="3">
        <f>(VLOOKUP(DATE(YEAR(A275),MONTH(A275)-1,1),INPC!$A$2:$H$996,2,0)*VLOOKUP(DATE(YEAR(A275),MONTH(A275)-1,1),INPC!$A$2:$H$996,6,0))/($G$5*$G$6)</f>
        <v>1.3284272805818504</v>
      </c>
    </row>
    <row r="276" spans="1:4">
      <c r="A276" s="9">
        <v>38292</v>
      </c>
      <c r="B276" s="10">
        <f>VLOOKUP(A276,INPC!$A$2:$H$996,3,0)</f>
        <v>260</v>
      </c>
      <c r="C276" s="3">
        <f>(VLOOKUP(A276,INPC!$A$2:$H$996,2,0)*VLOOKUP(A276,INPC!$A$2:$H$996,6,0))/($G$7*$G$8)</f>
        <v>1.3227754403588639</v>
      </c>
      <c r="D276" s="3">
        <f>(VLOOKUP(DATE(YEAR(A276),MONTH(A276)-1,1),INPC!$A$2:$H$996,2,0)*VLOOKUP(DATE(YEAR(A276),MONTH(A276)-1,1),INPC!$A$2:$H$996,6,0))/($G$5*$G$6)</f>
        <v>1.3306839684435421</v>
      </c>
    </row>
    <row r="277" spans="1:4">
      <c r="A277" s="9">
        <v>38322</v>
      </c>
      <c r="B277" s="10">
        <f>VLOOKUP(A277,INPC!$A$2:$H$996,3,0)</f>
        <v>260</v>
      </c>
      <c r="C277" s="3">
        <f>(VLOOKUP(A277,INPC!$A$2:$H$996,2,0)*VLOOKUP(A277,INPC!$A$2:$H$996,6,0))/($G$7*$G$8)</f>
        <v>1.3313725702168808</v>
      </c>
      <c r="D277" s="3">
        <f>(VLOOKUP(DATE(YEAR(A277),MONTH(A277)-1,1),INPC!$A$2:$H$996,2,0)*VLOOKUP(DATE(YEAR(A277),MONTH(A277)-1,1),INPC!$A$2:$H$996,6,0))/($G$5*$G$6)</f>
        <v>1.3347421734259028</v>
      </c>
    </row>
    <row r="278" spans="1:4">
      <c r="A278" s="9">
        <v>38353</v>
      </c>
      <c r="B278" s="10">
        <f>VLOOKUP(A278,INPC!$A$2:$H$996,3,0)</f>
        <v>260</v>
      </c>
      <c r="C278" s="3">
        <f>(VLOOKUP(A278,INPC!$A$2:$H$996,2,0)*VLOOKUP(A278,INPC!$A$2:$H$996,6,0))/($G$7*$G$8)</f>
        <v>1.3408904204280772</v>
      </c>
      <c r="D278" s="3">
        <f>(VLOOKUP(DATE(YEAR(A278),MONTH(A278)-1,1),INPC!$A$2:$H$996,2,0)*VLOOKUP(DATE(YEAR(A278),MONTH(A278)-1,1),INPC!$A$2:$H$996,6,0))/($G$5*$G$6)</f>
        <v>1.3434170788118094</v>
      </c>
    </row>
    <row r="279" spans="1:4">
      <c r="A279" s="9">
        <v>38384</v>
      </c>
      <c r="B279" s="10">
        <f>VLOOKUP(A279,INPC!$A$2:$H$996,3,0)</f>
        <v>260</v>
      </c>
      <c r="C279" s="3">
        <f>(VLOOKUP(A279,INPC!$A$2:$H$996,2,0)*VLOOKUP(A279,INPC!$A$2:$H$996,6,0))/($G$7*$G$8)</f>
        <v>1.3476617380945393</v>
      </c>
      <c r="D279" s="3">
        <f>(VLOOKUP(DATE(YEAR(A279),MONTH(A279)-1,1),INPC!$A$2:$H$996,2,0)*VLOOKUP(DATE(YEAR(A279),MONTH(A279)-1,1),INPC!$A$2:$H$996,6,0))/($G$5*$G$6)</f>
        <v>1.3530210340181352</v>
      </c>
    </row>
    <row r="280" spans="1:4">
      <c r="A280" s="9">
        <v>38412</v>
      </c>
      <c r="B280" s="10">
        <f>VLOOKUP(A280,INPC!$A$2:$H$996,3,0)</f>
        <v>260</v>
      </c>
      <c r="C280" s="3">
        <f>(VLOOKUP(A280,INPC!$A$2:$H$996,2,0)*VLOOKUP(A280,INPC!$A$2:$H$996,6,0))/($G$7*$G$8)</f>
        <v>1.3555447657650759</v>
      </c>
      <c r="D280" s="3">
        <f>(VLOOKUP(DATE(YEAR(A280),MONTH(A280)-1,1),INPC!$A$2:$H$996,2,0)*VLOOKUP(DATE(YEAR(A280),MONTH(A280)-1,1),INPC!$A$2:$H$996,6,0))/($G$5*$G$6)</f>
        <v>1.3598536096642622</v>
      </c>
    </row>
    <row r="281" spans="1:4">
      <c r="A281" s="9">
        <v>38443</v>
      </c>
      <c r="B281" s="10">
        <f>VLOOKUP(A281,INPC!$A$2:$H$996,3,0)</f>
        <v>260</v>
      </c>
      <c r="C281" s="3">
        <f>(VLOOKUP(A281,INPC!$A$2:$H$996,2,0)*VLOOKUP(A281,INPC!$A$2:$H$996,6,0))/($G$7*$G$8)</f>
        <v>1.3666594921372015</v>
      </c>
      <c r="D281" s="3">
        <f>(VLOOKUP(DATE(YEAR(A281),MONTH(A281)-1,1),INPC!$A$2:$H$996,2,0)*VLOOKUP(DATE(YEAR(A281),MONTH(A281)-1,1),INPC!$A$2:$H$996,6,0))/($G$5*$G$6)</f>
        <v>1.3678079526049614</v>
      </c>
    </row>
    <row r="282" spans="1:4">
      <c r="A282" s="9">
        <v>38473</v>
      </c>
      <c r="B282" s="10">
        <f>VLOOKUP(A282,INPC!$A$2:$H$996,3,0)</f>
        <v>300</v>
      </c>
      <c r="C282" s="3">
        <f>(VLOOKUP(A282,INPC!$A$2:$H$996,2,0)*VLOOKUP(A282,INPC!$A$2:$H$996,6,0))/($G$7*$G$8)</f>
        <v>1.3776599148954136</v>
      </c>
      <c r="D282" s="3">
        <f>(VLOOKUP(DATE(YEAR(A282),MONTH(A282)-1,1),INPC!$A$2:$H$996,2,0)*VLOOKUP(DATE(YEAR(A282),MONTH(A282)-1,1),INPC!$A$2:$H$996,6,0))/($G$5*$G$6)</f>
        <v>1.3790232304082293</v>
      </c>
    </row>
    <row r="283" spans="1:4">
      <c r="A283" s="9">
        <v>38504</v>
      </c>
      <c r="B283" s="10">
        <f>VLOOKUP(A283,INPC!$A$2:$H$996,3,0)</f>
        <v>300</v>
      </c>
      <c r="C283" s="3">
        <f>(VLOOKUP(A283,INPC!$A$2:$H$996,2,0)*VLOOKUP(A283,INPC!$A$2:$H$996,6,0))/($G$7*$G$8)</f>
        <v>1.3817116403290233</v>
      </c>
      <c r="D283" s="3">
        <f>(VLOOKUP(DATE(YEAR(A283),MONTH(A283)-1,1),INPC!$A$2:$H$996,2,0)*VLOOKUP(DATE(YEAR(A283),MONTH(A283)-1,1),INPC!$A$2:$H$996,6,0))/($G$5*$G$6)</f>
        <v>1.390123170528766</v>
      </c>
    </row>
    <row r="284" spans="1:4">
      <c r="A284" s="9">
        <v>38534</v>
      </c>
      <c r="B284" s="10">
        <f>VLOOKUP(A284,INPC!$A$2:$H$996,3,0)</f>
        <v>300</v>
      </c>
      <c r="C284" s="3">
        <f>(VLOOKUP(A284,INPC!$A$2:$H$996,2,0)*VLOOKUP(A284,INPC!$A$2:$H$996,6,0))/($G$7*$G$8)</f>
        <v>1.3811574757051364</v>
      </c>
      <c r="D284" s="3">
        <f>(VLOOKUP(DATE(YEAR(A284),MONTH(A284)-1,1),INPC!$A$2:$H$996,2,0)*VLOOKUP(DATE(YEAR(A284),MONTH(A284)-1,1),INPC!$A$2:$H$996,6,0))/($G$5*$G$6)</f>
        <v>1.3942115506470982</v>
      </c>
    </row>
    <row r="285" spans="1:4">
      <c r="A285" s="9">
        <v>38565</v>
      </c>
      <c r="B285" s="10">
        <f>VLOOKUP(A285,INPC!$A$2:$H$996,3,0)</f>
        <v>300</v>
      </c>
      <c r="C285" s="3">
        <f>(VLOOKUP(A285,INPC!$A$2:$H$996,2,0)*VLOOKUP(A285,INPC!$A$2:$H$996,6,0))/($G$7*$G$8)</f>
        <v>1.3813640169310284</v>
      </c>
      <c r="D285" s="3">
        <f>(VLOOKUP(DATE(YEAR(A285),MONTH(A285)-1,1),INPC!$A$2:$H$996,2,0)*VLOOKUP(DATE(YEAR(A285),MONTH(A285)-1,1),INPC!$A$2:$H$996,6,0))/($G$5*$G$6)</f>
        <v>1.3936523726702814</v>
      </c>
    </row>
    <row r="286" spans="1:4">
      <c r="A286" s="9">
        <v>38596</v>
      </c>
      <c r="B286" s="10">
        <f>VLOOKUP(A286,INPC!$A$2:$H$996,3,0)</f>
        <v>300</v>
      </c>
      <c r="C286" s="3">
        <f>(VLOOKUP(A286,INPC!$A$2:$H$996,2,0)*VLOOKUP(A286,INPC!$A$2:$H$996,6,0))/($G$7*$G$8)</f>
        <v>1.3823989755892627</v>
      </c>
      <c r="D286" s="3">
        <f>(VLOOKUP(DATE(YEAR(A286),MONTH(A286)-1,1),INPC!$A$2:$H$996,2,0)*VLOOKUP(DATE(YEAR(A286),MONTH(A286)-1,1),INPC!$A$2:$H$996,6,0))/($G$5*$G$6)</f>
        <v>1.3938607824096356</v>
      </c>
    </row>
    <row r="287" spans="1:4">
      <c r="A287" s="9">
        <v>38626</v>
      </c>
      <c r="B287" s="10">
        <f>VLOOKUP(A287,INPC!$A$2:$H$996,3,0)</f>
        <v>300</v>
      </c>
      <c r="C287" s="3">
        <f>(VLOOKUP(A287,INPC!$A$2:$H$996,2,0)*VLOOKUP(A287,INPC!$A$2:$H$996,6,0))/($G$7*$G$8)</f>
        <v>1.3874398601969118</v>
      </c>
      <c r="D287" s="3">
        <f>(VLOOKUP(DATE(YEAR(A287),MONTH(A287)-1,1),INPC!$A$2:$H$996,2,0)*VLOOKUP(DATE(YEAR(A287),MONTH(A287)-1,1),INPC!$A$2:$H$996,6,0))/($G$5*$G$6)</f>
        <v>1.3949051040130989</v>
      </c>
    </row>
    <row r="288" spans="1:4">
      <c r="A288" s="9">
        <v>38657</v>
      </c>
      <c r="B288" s="10">
        <f>VLOOKUP(A288,INPC!$A$2:$H$996,3,0)</f>
        <v>300</v>
      </c>
      <c r="C288" s="3">
        <f>(VLOOKUP(A288,INPC!$A$2:$H$996,2,0)*VLOOKUP(A288,INPC!$A$2:$H$996,6,0))/($G$7*$G$8)</f>
        <v>1.3952070599156077</v>
      </c>
      <c r="D288" s="3">
        <f>(VLOOKUP(DATE(YEAR(A288),MONTH(A288)-1,1),INPC!$A$2:$H$996,2,0)*VLOOKUP(DATE(YEAR(A288),MONTH(A288)-1,1),INPC!$A$2:$H$996,6,0))/($G$5*$G$6)</f>
        <v>1.3999915919171815</v>
      </c>
    </row>
    <row r="289" spans="1:4">
      <c r="A289" s="9">
        <v>38687</v>
      </c>
      <c r="B289" s="10">
        <f>VLOOKUP(A289,INPC!$A$2:$H$996,3,0)</f>
        <v>300</v>
      </c>
      <c r="C289" s="3">
        <f>(VLOOKUP(A289,INPC!$A$2:$H$996,2,0)*VLOOKUP(A289,INPC!$A$2:$H$996,6,0))/($G$7*$G$8)</f>
        <v>1.4017637961101423</v>
      </c>
      <c r="D289" s="3">
        <f>(VLOOKUP(DATE(YEAR(A289),MONTH(A289)-1,1),INPC!$A$2:$H$996,2,0)*VLOOKUP(DATE(YEAR(A289),MONTH(A289)-1,1),INPC!$A$2:$H$996,6,0))/($G$5*$G$6)</f>
        <v>1.4078290590470162</v>
      </c>
    </row>
    <row r="290" spans="1:4">
      <c r="A290" s="9">
        <v>38718</v>
      </c>
      <c r="B290" s="10">
        <f>VLOOKUP(A290,INPC!$A$2:$H$996,3,0)</f>
        <v>300</v>
      </c>
      <c r="C290" s="3">
        <f>(VLOOKUP(A290,INPC!$A$2:$H$996,2,0)*VLOOKUP(A290,INPC!$A$2:$H$996,6,0))/($G$7*$G$8)</f>
        <v>1.4072315587711219</v>
      </c>
      <c r="D290" s="3">
        <f>(VLOOKUP(DATE(YEAR(A290),MONTH(A290)-1,1),INPC!$A$2:$H$996,2,0)*VLOOKUP(DATE(YEAR(A290),MONTH(A290)-1,1),INPC!$A$2:$H$996,6,0))/($G$5*$G$6)</f>
        <v>1.4144451119701784</v>
      </c>
    </row>
    <row r="291" spans="1:4">
      <c r="A291" s="9">
        <v>38749</v>
      </c>
      <c r="B291" s="10">
        <f>VLOOKUP(A291,INPC!$A$2:$H$996,3,0)</f>
        <v>300</v>
      </c>
      <c r="C291" s="3">
        <f>(VLOOKUP(A291,INPC!$A$2:$H$996,2,0)*VLOOKUP(A291,INPC!$A$2:$H$996,6,0))/($G$7*$G$8)</f>
        <v>1.4115240015678674</v>
      </c>
      <c r="D291" s="3">
        <f>(VLOOKUP(DATE(YEAR(A291),MONTH(A291)-1,1),INPC!$A$2:$H$996,2,0)*VLOOKUP(DATE(YEAR(A291),MONTH(A291)-1,1),INPC!$A$2:$H$996,6,0))/($G$5*$G$6)</f>
        <v>1.4199623397589807</v>
      </c>
    </row>
    <row r="292" spans="1:4">
      <c r="A292" s="9">
        <v>38777</v>
      </c>
      <c r="B292" s="10">
        <f>VLOOKUP(A292,INPC!$A$2:$H$996,3,0)</f>
        <v>300</v>
      </c>
      <c r="C292" s="3">
        <f>(VLOOKUP(A292,INPC!$A$2:$H$996,2,0)*VLOOKUP(A292,INPC!$A$2:$H$996,6,0))/($G$7*$G$8)</f>
        <v>1.4150536084576035</v>
      </c>
      <c r="D292" s="3">
        <f>(VLOOKUP(DATE(YEAR(A292),MONTH(A292)-1,1),INPC!$A$2:$H$996,2,0)*VLOOKUP(DATE(YEAR(A292),MONTH(A292)-1,1),INPC!$A$2:$H$996,6,0))/($G$5*$G$6)</f>
        <v>1.4242936149346672</v>
      </c>
    </row>
    <row r="293" spans="1:4">
      <c r="A293" s="9">
        <v>38808</v>
      </c>
      <c r="B293" s="10">
        <f>VLOOKUP(A293,INPC!$A$2:$H$996,3,0)</f>
        <v>350</v>
      </c>
      <c r="C293" s="3">
        <f>(VLOOKUP(A293,INPC!$A$2:$H$996,2,0)*VLOOKUP(A293,INPC!$A$2:$H$996,6,0))/($G$7*$G$8)</f>
        <v>1.4178128453905339</v>
      </c>
      <c r="D293" s="3">
        <f>(VLOOKUP(DATE(YEAR(A293),MONTH(A293)-1,1),INPC!$A$2:$H$996,2,0)*VLOOKUP(DATE(YEAR(A293),MONTH(A293)-1,1),INPC!$A$2:$H$996,6,0))/($G$5*$G$6)</f>
        <v>1.4278551530669956</v>
      </c>
    </row>
    <row r="294" spans="1:4">
      <c r="A294" s="9">
        <v>38838</v>
      </c>
      <c r="B294" s="10">
        <f>VLOOKUP(A294,INPC!$A$2:$H$996,3,0)</f>
        <v>350</v>
      </c>
      <c r="C294" s="3">
        <f>(VLOOKUP(A294,INPC!$A$2:$H$996,2,0)*VLOOKUP(A294,INPC!$A$2:$H$996,6,0))/($G$7*$G$8)</f>
        <v>1.4195845754566758</v>
      </c>
      <c r="D294" s="3">
        <f>(VLOOKUP(DATE(YEAR(A294),MONTH(A294)-1,1),INPC!$A$2:$H$996,2,0)*VLOOKUP(DATE(YEAR(A294),MONTH(A294)-1,1),INPC!$A$2:$H$996,6,0))/($G$5*$G$6)</f>
        <v>1.4306393519479916</v>
      </c>
    </row>
    <row r="295" spans="1:4">
      <c r="A295" s="9">
        <v>38869</v>
      </c>
      <c r="B295" s="10">
        <f>VLOOKUP(A295,INPC!$A$2:$H$996,3,0)</f>
        <v>350</v>
      </c>
      <c r="C295" s="3">
        <f>(VLOOKUP(A295,INPC!$A$2:$H$996,2,0)*VLOOKUP(A295,INPC!$A$2:$H$996,6,0))/($G$7*$G$8)</f>
        <v>1.4200087086302409</v>
      </c>
      <c r="D295" s="3">
        <f>(VLOOKUP(DATE(YEAR(A295),MONTH(A295)-1,1),INPC!$A$2:$H$996,2,0)*VLOOKUP(DATE(YEAR(A295),MONTH(A295)-1,1),INPC!$A$2:$H$996,6,0))/($G$5*$G$6)</f>
        <v>1.4324271102983925</v>
      </c>
    </row>
    <row r="296" spans="1:4">
      <c r="A296" s="9">
        <v>38899</v>
      </c>
      <c r="B296" s="10">
        <f>VLOOKUP(A296,INPC!$A$2:$H$996,3,0)</f>
        <v>350</v>
      </c>
      <c r="C296" s="3">
        <f>(VLOOKUP(A296,INPC!$A$2:$H$996,2,0)*VLOOKUP(A296,INPC!$A$2:$H$996,6,0))/($G$7*$G$8)</f>
        <v>1.4202911958089033</v>
      </c>
      <c r="D296" s="3">
        <f>(VLOOKUP(DATE(YEAR(A296),MONTH(A296)-1,1),INPC!$A$2:$H$996,2,0)*VLOOKUP(DATE(YEAR(A296),MONTH(A296)-1,1),INPC!$A$2:$H$996,6,0))/($G$5*$G$6)</f>
        <v>1.4328550804712834</v>
      </c>
    </row>
    <row r="297" spans="1:4">
      <c r="A297" s="9">
        <v>38930</v>
      </c>
      <c r="B297" s="10">
        <f>VLOOKUP(A297,INPC!$A$2:$H$996,3,0)</f>
        <v>350</v>
      </c>
      <c r="C297" s="3">
        <f>(VLOOKUP(A297,INPC!$A$2:$H$996,2,0)*VLOOKUP(A297,INPC!$A$2:$H$996,6,0))/($G$7*$G$8)</f>
        <v>1.4209300023791869</v>
      </c>
      <c r="D297" s="3">
        <f>(VLOOKUP(DATE(YEAR(A297),MONTH(A297)-1,1),INPC!$A$2:$H$996,2,0)*VLOOKUP(DATE(YEAR(A297),MONTH(A297)-1,1),INPC!$A$2:$H$996,6,0))/($G$5*$G$6)</f>
        <v>1.4331401232225387</v>
      </c>
    </row>
    <row r="298" spans="1:4">
      <c r="A298" s="9">
        <v>38961</v>
      </c>
      <c r="B298" s="10">
        <f>VLOOKUP(A298,INPC!$A$2:$H$996,3,0)</f>
        <v>350</v>
      </c>
      <c r="C298" s="3">
        <f>(VLOOKUP(A298,INPC!$A$2:$H$996,2,0)*VLOOKUP(A298,INPC!$A$2:$H$996,6,0))/($G$7*$G$8)</f>
        <v>1.4219241404077925</v>
      </c>
      <c r="D298" s="3">
        <f>(VLOOKUP(DATE(YEAR(A298),MONTH(A298)-1,1),INPC!$A$2:$H$996,2,0)*VLOOKUP(DATE(YEAR(A298),MONTH(A298)-1,1),INPC!$A$2:$H$996,6,0))/($G$5*$G$6)</f>
        <v>1.4337847088747999</v>
      </c>
    </row>
    <row r="299" spans="1:4">
      <c r="A299" s="9">
        <v>38991</v>
      </c>
      <c r="B299" s="10">
        <f>VLOOKUP(A299,INPC!$A$2:$H$996,3,0)</f>
        <v>350</v>
      </c>
      <c r="C299" s="3">
        <f>(VLOOKUP(A299,INPC!$A$2:$H$996,2,0)*VLOOKUP(A299,INPC!$A$2:$H$996,6,0))/($G$7*$G$8)</f>
        <v>1.42611704591456</v>
      </c>
      <c r="D299" s="3">
        <f>(VLOOKUP(DATE(YEAR(A299),MONTH(A299)-1,1),INPC!$A$2:$H$996,2,0)*VLOOKUP(DATE(YEAR(A299),MONTH(A299)-1,1),INPC!$A$2:$H$996,6,0))/($G$5*$G$6)</f>
        <v>1.4347878405572467</v>
      </c>
    </row>
    <row r="300" spans="1:4">
      <c r="A300" s="9">
        <v>39022</v>
      </c>
      <c r="B300" s="10">
        <f>VLOOKUP(A300,INPC!$A$2:$H$996,3,0)</f>
        <v>350</v>
      </c>
      <c r="C300" s="3">
        <f>(VLOOKUP(A300,INPC!$A$2:$H$996,2,0)*VLOOKUP(A300,INPC!$A$2:$H$996,6,0))/($G$7*$G$8)</f>
        <v>1.4321770876039164</v>
      </c>
      <c r="D300" s="3">
        <f>(VLOOKUP(DATE(YEAR(A300),MONTH(A300)-1,1),INPC!$A$2:$H$996,2,0)*VLOOKUP(DATE(YEAR(A300),MONTH(A300)-1,1),INPC!$A$2:$H$996,6,0))/($G$5*$G$6)</f>
        <v>1.4390186779604224</v>
      </c>
    </row>
    <row r="301" spans="1:4">
      <c r="A301" s="9">
        <v>39052</v>
      </c>
      <c r="B301" s="10">
        <f>VLOOKUP(A301,INPC!$A$2:$H$996,3,0)</f>
        <v>350</v>
      </c>
      <c r="C301" s="3">
        <f>(VLOOKUP(A301,INPC!$A$2:$H$996,2,0)*VLOOKUP(A301,INPC!$A$2:$H$996,6,0))/($G$7*$G$8)</f>
        <v>1.4396218723839662</v>
      </c>
      <c r="D301" s="3">
        <f>(VLOOKUP(DATE(YEAR(A301),MONTH(A301)-1,1),INPC!$A$2:$H$996,2,0)*VLOOKUP(DATE(YEAR(A301),MONTH(A301)-1,1),INPC!$A$2:$H$996,6,0))/($G$5*$G$6)</f>
        <v>1.4451335429395518</v>
      </c>
    </row>
    <row r="302" spans="1:4">
      <c r="A302" s="9">
        <v>39083</v>
      </c>
      <c r="B302" s="10">
        <f>VLOOKUP(A302,INPC!$A$2:$H$996,3,0)</f>
        <v>350</v>
      </c>
      <c r="C302" s="3">
        <f>(VLOOKUP(A302,INPC!$A$2:$H$996,2,0)*VLOOKUP(A302,INPC!$A$2:$H$996,6,0))/($G$7*$G$8)</f>
        <v>1.4476109910168629</v>
      </c>
      <c r="D302" s="3">
        <f>(VLOOKUP(DATE(YEAR(A302),MONTH(A302)-1,1),INPC!$A$2:$H$996,2,0)*VLOOKUP(DATE(YEAR(A302),MONTH(A302)-1,1),INPC!$A$2:$H$996,6,0))/($G$5*$G$6)</f>
        <v>1.4526456783442703</v>
      </c>
    </row>
    <row r="303" spans="1:4">
      <c r="A303" s="9">
        <v>39114</v>
      </c>
      <c r="B303" s="10">
        <f>VLOOKUP(A303,INPC!$A$2:$H$996,3,0)</f>
        <v>350</v>
      </c>
      <c r="C303" s="3">
        <f>(VLOOKUP(A303,INPC!$A$2:$H$996,2,0)*VLOOKUP(A303,INPC!$A$2:$H$996,6,0))/($G$7*$G$8)</f>
        <v>1.4541964922361148</v>
      </c>
      <c r="D303" s="3">
        <f>(VLOOKUP(DATE(YEAR(A303),MONTH(A303)-1,1),INPC!$A$2:$H$996,2,0)*VLOOKUP(DATE(YEAR(A303),MONTH(A303)-1,1),INPC!$A$2:$H$996,6,0))/($G$5*$G$6)</f>
        <v>1.460707072018874</v>
      </c>
    </row>
    <row r="304" spans="1:4">
      <c r="A304" s="9">
        <v>39142</v>
      </c>
      <c r="B304" s="10">
        <f>VLOOKUP(A304,INPC!$A$2:$H$996,3,0)</f>
        <v>350</v>
      </c>
      <c r="C304" s="3">
        <f>(VLOOKUP(A304,INPC!$A$2:$H$996,2,0)*VLOOKUP(A304,INPC!$A$2:$H$996,6,0))/($G$7*$G$8)</f>
        <v>1.4604490025580648</v>
      </c>
      <c r="D304" s="3">
        <f>(VLOOKUP(DATE(YEAR(A304),MONTH(A304)-1,1),INPC!$A$2:$H$996,2,0)*VLOOKUP(DATE(YEAR(A304),MONTH(A304)-1,1),INPC!$A$2:$H$996,6,0))/($G$5*$G$6)</f>
        <v>1.4673521501948781</v>
      </c>
    </row>
    <row r="305" spans="1:4">
      <c r="A305" s="9">
        <v>39173</v>
      </c>
      <c r="B305" s="10">
        <f>VLOOKUP(A305,INPC!$A$2:$H$996,3,0)</f>
        <v>380</v>
      </c>
      <c r="C305" s="3">
        <f>(VLOOKUP(A305,INPC!$A$2:$H$996,2,0)*VLOOKUP(A305,INPC!$A$2:$H$996,6,0))/($G$7*$G$8)</f>
        <v>1.4655600840200398</v>
      </c>
      <c r="D305" s="3">
        <f>(VLOOKUP(DATE(YEAR(A305),MONTH(A305)-1,1),INPC!$A$2:$H$996,2,0)*VLOOKUP(DATE(YEAR(A305),MONTH(A305)-1,1),INPC!$A$2:$H$996,6,0))/($G$5*$G$6)</f>
        <v>1.4736612250097412</v>
      </c>
    </row>
    <row r="306" spans="1:4">
      <c r="A306" s="9">
        <v>39203</v>
      </c>
      <c r="B306" s="10">
        <f>VLOOKUP(A306,INPC!$A$2:$H$996,3,0)</f>
        <v>380</v>
      </c>
      <c r="C306" s="3">
        <f>(VLOOKUP(A306,INPC!$A$2:$H$996,2,0)*VLOOKUP(A306,INPC!$A$2:$H$996,6,0))/($G$7*$G$8)</f>
        <v>1.4693699374173181</v>
      </c>
      <c r="D306" s="3">
        <f>(VLOOKUP(DATE(YEAR(A306),MONTH(A306)-1,1),INPC!$A$2:$H$996,2,0)*VLOOKUP(DATE(YEAR(A306),MONTH(A306)-1,1),INPC!$A$2:$H$996,6,0))/($G$5*$G$6)</f>
        <v>1.4788185448169962</v>
      </c>
    </row>
    <row r="307" spans="1:4">
      <c r="A307" s="9">
        <v>39234</v>
      </c>
      <c r="B307" s="10">
        <f>VLOOKUP(A307,INPC!$A$2:$H$996,3,0)</f>
        <v>380</v>
      </c>
      <c r="C307" s="3">
        <f>(VLOOKUP(A307,INPC!$A$2:$H$996,2,0)*VLOOKUP(A307,INPC!$A$2:$H$996,6,0))/($G$7*$G$8)</f>
        <v>1.4735569939794557</v>
      </c>
      <c r="D307" s="3">
        <f>(VLOOKUP(DATE(YEAR(A307),MONTH(A307)-1,1),INPC!$A$2:$H$996,2,0)*VLOOKUP(DATE(YEAR(A307),MONTH(A307)-1,1),INPC!$A$2:$H$996,6,0))/($G$5*$G$6)</f>
        <v>1.4826628647588134</v>
      </c>
    </row>
    <row r="308" spans="1:4">
      <c r="A308" s="9">
        <v>39264</v>
      </c>
      <c r="B308" s="10">
        <f>VLOOKUP(A308,INPC!$A$2:$H$996,3,0)</f>
        <v>380</v>
      </c>
      <c r="C308" s="3">
        <f>(VLOOKUP(A308,INPC!$A$2:$H$996,2,0)*VLOOKUP(A308,INPC!$A$2:$H$996,6,0))/($G$7*$G$8)</f>
        <v>1.4781982668010647</v>
      </c>
      <c r="D308" s="3">
        <f>(VLOOKUP(DATE(YEAR(A308),MONTH(A308)-1,1),INPC!$A$2:$H$996,2,0)*VLOOKUP(DATE(YEAR(A308),MONTH(A308)-1,1),INPC!$A$2:$H$996,6,0))/($G$5*$G$6)</f>
        <v>1.4868878003037977</v>
      </c>
    </row>
    <row r="309" spans="1:4">
      <c r="A309" s="9">
        <v>39295</v>
      </c>
      <c r="B309" s="10">
        <f>VLOOKUP(A309,INPC!$A$2:$H$996,3,0)</f>
        <v>380</v>
      </c>
      <c r="C309" s="3">
        <f>(VLOOKUP(A309,INPC!$A$2:$H$996,2,0)*VLOOKUP(A309,INPC!$A$2:$H$996,6,0))/($G$7*$G$8)</f>
        <v>1.4849221244874451</v>
      </c>
      <c r="D309" s="3">
        <f>(VLOOKUP(DATE(YEAR(A309),MONTH(A309)-1,1),INPC!$A$2:$H$996,2,0)*VLOOKUP(DATE(YEAR(A309),MONTH(A309)-1,1),INPC!$A$2:$H$996,6,0))/($G$5*$G$6)</f>
        <v>1.4915710612597892</v>
      </c>
    </row>
    <row r="310" spans="1:4">
      <c r="A310" s="9">
        <v>39326</v>
      </c>
      <c r="B310" s="10">
        <f>VLOOKUP(A310,INPC!$A$2:$H$996,3,0)</f>
        <v>380</v>
      </c>
      <c r="C310" s="3">
        <f>(VLOOKUP(A310,INPC!$A$2:$H$996,2,0)*VLOOKUP(A310,INPC!$A$2:$H$996,6,0))/($G$7*$G$8)</f>
        <v>1.4911557667549766</v>
      </c>
      <c r="D310" s="3">
        <f>(VLOOKUP(DATE(YEAR(A310),MONTH(A310)-1,1),INPC!$A$2:$H$996,2,0)*VLOOKUP(DATE(YEAR(A310),MONTH(A310)-1,1),INPC!$A$2:$H$996,6,0))/($G$5*$G$6)</f>
        <v>1.4983557475703326</v>
      </c>
    </row>
    <row r="311" spans="1:4">
      <c r="A311" s="9">
        <v>39356</v>
      </c>
      <c r="B311" s="10">
        <f>VLOOKUP(A311,INPC!$A$2:$H$996,3,0)</f>
        <v>380</v>
      </c>
      <c r="C311" s="3">
        <f>(VLOOKUP(A311,INPC!$A$2:$H$996,2,0)*VLOOKUP(A311,INPC!$A$2:$H$996,6,0))/($G$7*$G$8)</f>
        <v>1.4952558758087664</v>
      </c>
      <c r="D311" s="3">
        <f>(VLOOKUP(DATE(YEAR(A311),MONTH(A311)-1,1),INPC!$A$2:$H$996,2,0)*VLOOKUP(DATE(YEAR(A311),MONTH(A311)-1,1),INPC!$A$2:$H$996,6,0))/($G$5*$G$6)</f>
        <v>1.5046457836374274</v>
      </c>
    </row>
    <row r="312" spans="1:4">
      <c r="A312" s="9">
        <v>39387</v>
      </c>
      <c r="B312" s="10">
        <f>VLOOKUP(A312,INPC!$A$2:$H$996,3,0)</f>
        <v>380</v>
      </c>
      <c r="C312" s="3">
        <f>(VLOOKUP(A312,INPC!$A$2:$H$996,2,0)*VLOOKUP(A312,INPC!$A$2:$H$996,6,0))/($G$7*$G$8)</f>
        <v>1.500713443633134</v>
      </c>
      <c r="D312" s="3">
        <f>(VLOOKUP(DATE(YEAR(A312),MONTH(A312)-1,1),INPC!$A$2:$H$996,2,0)*VLOOKUP(DATE(YEAR(A312),MONTH(A312)-1,1),INPC!$A$2:$H$996,6,0))/($G$5*$G$6)</f>
        <v>1.5087829850873227</v>
      </c>
    </row>
    <row r="313" spans="1:4">
      <c r="A313" s="9">
        <v>39417</v>
      </c>
      <c r="B313" s="10">
        <f>VLOOKUP(A313,INPC!$A$2:$H$996,3,0)</f>
        <v>380</v>
      </c>
      <c r="C313" s="3">
        <f>(VLOOKUP(A313,INPC!$A$2:$H$996,2,0)*VLOOKUP(A313,INPC!$A$2:$H$996,6,0))/($G$7*$G$8)</f>
        <v>1.5112130907776242</v>
      </c>
      <c r="D313" s="3">
        <f>(VLOOKUP(DATE(YEAR(A313),MONTH(A313)-1,1),INPC!$A$2:$H$996,2,0)*VLOOKUP(DATE(YEAR(A313),MONTH(A313)-1,1),INPC!$A$2:$H$996,6,0))/($G$5*$G$6)</f>
        <v>1.5142899258100349</v>
      </c>
    </row>
    <row r="314" spans="1:4">
      <c r="A314" s="9">
        <v>39448</v>
      </c>
      <c r="B314" s="10">
        <f>VLOOKUP(A314,INPC!$A$2:$H$996,3,0)</f>
        <v>380</v>
      </c>
      <c r="C314" s="3">
        <f>(VLOOKUP(A314,INPC!$A$2:$H$996,2,0)*VLOOKUP(A314,INPC!$A$2:$H$996,6,0))/($G$7*$G$8)</f>
        <v>1.523754538429164</v>
      </c>
      <c r="D314" s="3">
        <f>(VLOOKUP(DATE(YEAR(A314),MONTH(A314)-1,1),INPC!$A$2:$H$996,2,0)*VLOOKUP(DATE(YEAR(A314),MONTH(A314)-1,1),INPC!$A$2:$H$996,6,0))/($G$5*$G$6)</f>
        <v>1.5248845599574907</v>
      </c>
    </row>
    <row r="315" spans="1:4">
      <c r="A315" s="9">
        <v>39479</v>
      </c>
      <c r="B315" s="10">
        <f>VLOOKUP(A315,INPC!$A$2:$H$996,3,0)</f>
        <v>380</v>
      </c>
      <c r="C315" s="3">
        <f>(VLOOKUP(A315,INPC!$A$2:$H$996,2,0)*VLOOKUP(A315,INPC!$A$2:$H$996,6,0))/($G$7*$G$8)</f>
        <v>1.5326669383464078</v>
      </c>
      <c r="D315" s="3">
        <f>(VLOOKUP(DATE(YEAR(A315),MONTH(A315)-1,1),INPC!$A$2:$H$996,2,0)*VLOOKUP(DATE(YEAR(A315),MONTH(A315)-1,1),INPC!$A$2:$H$996,6,0))/($G$5*$G$6)</f>
        <v>1.5375394661385291</v>
      </c>
    </row>
    <row r="316" spans="1:4">
      <c r="A316" s="9">
        <v>39508</v>
      </c>
      <c r="B316" s="10">
        <f>VLOOKUP(A316,INPC!$A$2:$H$996,3,0)</f>
        <v>415</v>
      </c>
      <c r="C316" s="3">
        <f>(VLOOKUP(A316,INPC!$A$2:$H$996,2,0)*VLOOKUP(A316,INPC!$A$2:$H$996,6,0))/($G$7*$G$8)</f>
        <v>1.5402534493765645</v>
      </c>
      <c r="D316" s="3">
        <f>(VLOOKUP(DATE(YEAR(A316),MONTH(A316)-1,1),INPC!$A$2:$H$996,2,0)*VLOOKUP(DATE(YEAR(A316),MONTH(A316)-1,1),INPC!$A$2:$H$996,6,0))/($G$5*$G$6)</f>
        <v>1.5465324937326579</v>
      </c>
    </row>
    <row r="317" spans="1:4">
      <c r="A317" s="9">
        <v>39539</v>
      </c>
      <c r="B317" s="10">
        <f>VLOOKUP(A317,INPC!$A$2:$H$996,3,0)</f>
        <v>415</v>
      </c>
      <c r="C317" s="3">
        <f>(VLOOKUP(A317,INPC!$A$2:$H$996,2,0)*VLOOKUP(A317,INPC!$A$2:$H$996,6,0))/($G$7*$G$8)</f>
        <v>1.5491094255192079</v>
      </c>
      <c r="D317" s="3">
        <f>(VLOOKUP(DATE(YEAR(A317),MONTH(A317)-1,1),INPC!$A$2:$H$996,2,0)*VLOOKUP(DATE(YEAR(A317),MONTH(A317)-1,1),INPC!$A$2:$H$996,6,0))/($G$5*$G$6)</f>
        <v>1.5541876375402597</v>
      </c>
    </row>
    <row r="318" spans="1:4">
      <c r="A318" s="9">
        <v>39569</v>
      </c>
      <c r="B318" s="10">
        <f>VLOOKUP(A318,INPC!$A$2:$H$996,3,0)</f>
        <v>415</v>
      </c>
      <c r="C318" s="3">
        <f>(VLOOKUP(A318,INPC!$A$2:$H$996,2,0)*VLOOKUP(A318,INPC!$A$2:$H$996,6,0))/($G$7*$G$8)</f>
        <v>1.5614991856954048</v>
      </c>
      <c r="D318" s="3">
        <f>(VLOOKUP(DATE(YEAR(A318),MONTH(A318)-1,1),INPC!$A$2:$H$996,2,0)*VLOOKUP(DATE(YEAR(A318),MONTH(A318)-1,1),INPC!$A$2:$H$996,6,0))/($G$5*$G$6)</f>
        <v>1.5631237309116583</v>
      </c>
    </row>
    <row r="319" spans="1:4">
      <c r="A319" s="9">
        <v>39600</v>
      </c>
      <c r="B319" s="10">
        <f>VLOOKUP(A319,INPC!$A$2:$H$996,3,0)</f>
        <v>415</v>
      </c>
      <c r="C319" s="3">
        <f>(VLOOKUP(A319,INPC!$A$2:$H$996,2,0)*VLOOKUP(A319,INPC!$A$2:$H$996,6,0))/($G$7*$G$8)</f>
        <v>1.5760989477762077</v>
      </c>
      <c r="D319" s="3">
        <f>(VLOOKUP(DATE(YEAR(A319),MONTH(A319)-1,1),INPC!$A$2:$H$996,2,0)*VLOOKUP(DATE(YEAR(A319),MONTH(A319)-1,1),INPC!$A$2:$H$996,6,0))/($G$5*$G$6)</f>
        <v>1.5756255773485079</v>
      </c>
    </row>
    <row r="320" spans="1:4">
      <c r="A320" s="9">
        <v>39630</v>
      </c>
      <c r="B320" s="10">
        <f>VLOOKUP(A320,INPC!$A$2:$H$996,3,0)</f>
        <v>415</v>
      </c>
      <c r="C320" s="3">
        <f>(VLOOKUP(A320,INPC!$A$2:$H$996,2,0)*VLOOKUP(A320,INPC!$A$2:$H$996,6,0))/($G$7*$G$8)</f>
        <v>1.5878396813492464</v>
      </c>
      <c r="D320" s="3">
        <f>(VLOOKUP(DATE(YEAR(A320),MONTH(A320)-1,1),INPC!$A$2:$H$996,2,0)*VLOOKUP(DATE(YEAR(A320),MONTH(A320)-1,1),INPC!$A$2:$H$996,6,0))/($G$5*$G$6)</f>
        <v>1.5903574188815994</v>
      </c>
    </row>
    <row r="321" spans="1:4">
      <c r="A321" s="9">
        <v>39661</v>
      </c>
      <c r="B321" s="10">
        <f>VLOOKUP(A321,INPC!$A$2:$H$996,3,0)</f>
        <v>415</v>
      </c>
      <c r="C321" s="3">
        <f>(VLOOKUP(A321,INPC!$A$2:$H$996,2,0)*VLOOKUP(A321,INPC!$A$2:$H$996,6,0))/($G$7*$G$8)</f>
        <v>1.5941091563337393</v>
      </c>
      <c r="D321" s="3">
        <f>(VLOOKUP(DATE(YEAR(A321),MONTH(A321)-1,1),INPC!$A$2:$H$996,2,0)*VLOOKUP(DATE(YEAR(A321),MONTH(A321)-1,1),INPC!$A$2:$H$996,6,0))/($G$5*$G$6)</f>
        <v>1.6022043671758925</v>
      </c>
    </row>
    <row r="322" spans="1:4">
      <c r="A322" s="9">
        <v>39692</v>
      </c>
      <c r="B322" s="10">
        <f>VLOOKUP(A322,INPC!$A$2:$H$996,3,0)</f>
        <v>415</v>
      </c>
      <c r="C322" s="3">
        <f>(VLOOKUP(A322,INPC!$A$2:$H$996,2,0)*VLOOKUP(A322,INPC!$A$2:$H$996,6,0))/($G$7*$G$8)</f>
        <v>1.5969764887520865</v>
      </c>
      <c r="D322" s="3">
        <f>(VLOOKUP(DATE(YEAR(A322),MONTH(A322)-1,1),INPC!$A$2:$H$996,2,0)*VLOOKUP(DATE(YEAR(A322),MONTH(A322)-1,1),INPC!$A$2:$H$996,6,0))/($G$5*$G$6)</f>
        <v>1.6085305601272608</v>
      </c>
    </row>
    <row r="323" spans="1:4">
      <c r="A323" s="9">
        <v>39722</v>
      </c>
      <c r="B323" s="10">
        <f>VLOOKUP(A323,INPC!$A$2:$H$996,3,0)</f>
        <v>415</v>
      </c>
      <c r="C323" s="3">
        <f>(VLOOKUP(A323,INPC!$A$2:$H$996,2,0)*VLOOKUP(A323,INPC!$A$2:$H$996,6,0))/($G$7*$G$8)</f>
        <v>1.6021622755481666</v>
      </c>
      <c r="D323" s="3">
        <f>(VLOOKUP(DATE(YEAR(A323),MONTH(A323)-1,1),INPC!$A$2:$H$996,2,0)*VLOOKUP(DATE(YEAR(A323),MONTH(A323)-1,1),INPC!$A$2:$H$996,6,0))/($G$5*$G$6)</f>
        <v>1.6114238323995076</v>
      </c>
    </row>
    <row r="324" spans="1:4">
      <c r="A324" s="9">
        <v>39753</v>
      </c>
      <c r="B324" s="10">
        <f>VLOOKUP(A324,INPC!$A$2:$H$996,3,0)</f>
        <v>415</v>
      </c>
      <c r="C324" s="3">
        <f>(VLOOKUP(A324,INPC!$A$2:$H$996,2,0)*VLOOKUP(A324,INPC!$A$2:$H$996,6,0))/($G$7*$G$8)</f>
        <v>1.6092106955213878</v>
      </c>
      <c r="D324" s="3">
        <f>(VLOOKUP(DATE(YEAR(A324),MONTH(A324)-1,1),INPC!$A$2:$H$996,2,0)*VLOOKUP(DATE(YEAR(A324),MONTH(A324)-1,1),INPC!$A$2:$H$996,6,0))/($G$5*$G$6)</f>
        <v>1.6166565333765119</v>
      </c>
    </row>
    <row r="325" spans="1:4">
      <c r="A325" s="9">
        <v>39783</v>
      </c>
      <c r="B325" s="10">
        <f>VLOOKUP(A325,INPC!$A$2:$H$996,3,0)</f>
        <v>415</v>
      </c>
      <c r="C325" s="3">
        <f>(VLOOKUP(A325,INPC!$A$2:$H$996,2,0)*VLOOKUP(A325,INPC!$A$2:$H$996,6,0))/($G$7*$G$8)</f>
        <v>1.6146005903254284</v>
      </c>
      <c r="D325" s="3">
        <f>(VLOOKUP(DATE(YEAR(A325),MONTH(A325)-1,1),INPC!$A$2:$H$996,2,0)*VLOOKUP(DATE(YEAR(A325),MONTH(A325)-1,1),INPC!$A$2:$H$996,6,0))/($G$5*$G$6)</f>
        <v>1.6237687181867495</v>
      </c>
    </row>
    <row r="326" spans="1:4">
      <c r="A326" s="9">
        <v>39814</v>
      </c>
      <c r="B326" s="10">
        <f>VLOOKUP(A326,INPC!$A$2:$H$996,3,0)</f>
        <v>415</v>
      </c>
      <c r="C326" s="3">
        <f>(VLOOKUP(A326,INPC!$A$2:$H$996,2,0)*VLOOKUP(A326,INPC!$A$2:$H$996,6,0))/($G$7*$G$8)</f>
        <v>1.6221050466041997</v>
      </c>
      <c r="D326" s="3">
        <f>(VLOOKUP(DATE(YEAR(A326),MONTH(A326)-1,1),INPC!$A$2:$H$996,2,0)*VLOOKUP(DATE(YEAR(A326),MONTH(A326)-1,1),INPC!$A$2:$H$996,6,0))/($G$5*$G$6)</f>
        <v>1.6292073736726198</v>
      </c>
    </row>
    <row r="327" spans="1:4">
      <c r="A327" s="9">
        <v>39845</v>
      </c>
      <c r="B327" s="10">
        <f>VLOOKUP(A327,INPC!$A$2:$H$996,3,0)</f>
        <v>465</v>
      </c>
      <c r="C327" s="3">
        <f>(VLOOKUP(A327,INPC!$A$2:$H$996,2,0)*VLOOKUP(A327,INPC!$A$2:$H$996,6,0))/($G$7*$G$8)</f>
        <v>1.6298071502982951</v>
      </c>
      <c r="D327" s="3">
        <f>(VLOOKUP(DATE(YEAR(A327),MONTH(A327)-1,1),INPC!$A$2:$H$996,2,0)*VLOOKUP(DATE(YEAR(A327),MONTH(A327)-1,1),INPC!$A$2:$H$996,6,0))/($G$5*$G$6)</f>
        <v>1.6367797204053272</v>
      </c>
    </row>
    <row r="328" spans="1:4">
      <c r="A328" s="9">
        <v>39873</v>
      </c>
      <c r="B328" s="10">
        <f>VLOOKUP(A328,INPC!$A$2:$H$996,3,0)</f>
        <v>465</v>
      </c>
      <c r="C328" s="3">
        <f>(VLOOKUP(A328,INPC!$A$2:$H$996,2,0)*VLOOKUP(A328,INPC!$A$2:$H$996,6,0))/($G$7*$G$8)</f>
        <v>1.633963257765688</v>
      </c>
      <c r="D328" s="3">
        <f>(VLOOKUP(DATE(YEAR(A328),MONTH(A328)-1,1),INPC!$A$2:$H$996,2,0)*VLOOKUP(DATE(YEAR(A328),MONTH(A328)-1,1),INPC!$A$2:$H$996,6,0))/($G$5*$G$6)</f>
        <v>1.6445515026073156</v>
      </c>
    </row>
    <row r="329" spans="1:4">
      <c r="A329" s="9">
        <v>39904</v>
      </c>
      <c r="B329" s="10">
        <f>VLOOKUP(A329,INPC!$A$2:$H$996,3,0)</f>
        <v>465</v>
      </c>
      <c r="C329" s="3">
        <f>(VLOOKUP(A329,INPC!$A$2:$H$996,2,0)*VLOOKUP(A329,INPC!$A$2:$H$996,6,0))/($G$7*$G$8)</f>
        <v>1.6400884626222363</v>
      </c>
      <c r="D329" s="3">
        <f>(VLOOKUP(DATE(YEAR(A329),MONTH(A329)-1,1),INPC!$A$2:$H$996,2,0)*VLOOKUP(DATE(YEAR(A329),MONTH(A329)-1,1),INPC!$A$2:$H$996,6,0))/($G$5*$G$6)</f>
        <v>1.6487452090708365</v>
      </c>
    </row>
    <row r="330" spans="1:4">
      <c r="A330" s="9">
        <v>39934</v>
      </c>
      <c r="B330" s="10">
        <f>VLOOKUP(A330,INPC!$A$2:$H$996,3,0)</f>
        <v>465</v>
      </c>
      <c r="C330" s="3">
        <f>(VLOOKUP(A330,INPC!$A$2:$H$996,2,0)*VLOOKUP(A330,INPC!$A$2:$H$996,6,0))/($G$7*$G$8)</f>
        <v>1.6495194969974805</v>
      </c>
      <c r="D330" s="3">
        <f>(VLOOKUP(DATE(YEAR(A330),MONTH(A330)-1,1),INPC!$A$2:$H$996,2,0)*VLOOKUP(DATE(YEAR(A330),MONTH(A330)-1,1),INPC!$A$2:$H$996,6,0))/($G$5*$G$6)</f>
        <v>1.6549258267278215</v>
      </c>
    </row>
    <row r="331" spans="1:4">
      <c r="A331" s="9">
        <v>39965</v>
      </c>
      <c r="B331" s="10">
        <f>VLOOKUP(A331,INPC!$A$2:$H$996,3,0)</f>
        <v>465</v>
      </c>
      <c r="C331" s="3">
        <f>(VLOOKUP(A331,INPC!$A$2:$H$996,2,0)*VLOOKUP(A331,INPC!$A$2:$H$996,6,0))/($G$7*$G$8)</f>
        <v>1.6579310148796862</v>
      </c>
      <c r="D331" s="3">
        <f>(VLOOKUP(DATE(YEAR(A331),MONTH(A331)-1,1),INPC!$A$2:$H$996,2,0)*VLOOKUP(DATE(YEAR(A331),MONTH(A331)-1,1),INPC!$A$2:$H$996,6,0))/($G$5*$G$6)</f>
        <v>1.6644421807026524</v>
      </c>
    </row>
    <row r="332" spans="1:4">
      <c r="A332" s="9">
        <v>39995</v>
      </c>
      <c r="B332" s="10">
        <f>VLOOKUP(A332,INPC!$A$2:$H$996,3,0)</f>
        <v>465</v>
      </c>
      <c r="C332" s="3">
        <f>(VLOOKUP(A332,INPC!$A$2:$H$996,2,0)*VLOOKUP(A332,INPC!$A$2:$H$996,6,0))/($G$7*$G$8)</f>
        <v>1.663316812817305</v>
      </c>
      <c r="D332" s="3">
        <f>(VLOOKUP(DATE(YEAR(A332),MONTH(A332)-1,1),INPC!$A$2:$H$996,2,0)*VLOOKUP(DATE(YEAR(A332),MONTH(A332)-1,1),INPC!$A$2:$H$996,6,0))/($G$5*$G$6)</f>
        <v>1.672929794939624</v>
      </c>
    </row>
    <row r="333" spans="1:4">
      <c r="A333" s="9">
        <v>40026</v>
      </c>
      <c r="B333" s="10">
        <f>VLOOKUP(A333,INPC!$A$2:$H$996,3,0)</f>
        <v>465</v>
      </c>
      <c r="C333" s="3">
        <f>(VLOOKUP(A333,INPC!$A$2:$H$996,2,0)*VLOOKUP(A333,INPC!$A$2:$H$996,6,0))/($G$7*$G$8)</f>
        <v>1.665893914252494</v>
      </c>
      <c r="D333" s="3">
        <f>(VLOOKUP(DATE(YEAR(A333),MONTH(A333)-1,1),INPC!$A$2:$H$996,2,0)*VLOOKUP(DATE(YEAR(A333),MONTH(A333)-1,1),INPC!$A$2:$H$996,6,0))/($G$5*$G$6)</f>
        <v>1.6783643164960114</v>
      </c>
    </row>
    <row r="334" spans="1:4">
      <c r="A334" s="9">
        <v>40057</v>
      </c>
      <c r="B334" s="10">
        <f>VLOOKUP(A334,INPC!$A$2:$H$996,3,0)</f>
        <v>465</v>
      </c>
      <c r="C334" s="3">
        <f>(VLOOKUP(A334,INPC!$A$2:$H$996,2,0)*VLOOKUP(A334,INPC!$A$2:$H$996,6,0))/($G$7*$G$8)</f>
        <v>1.667893552784476</v>
      </c>
      <c r="D334" s="3">
        <f>(VLOOKUP(DATE(YEAR(A334),MONTH(A334)-1,1),INPC!$A$2:$H$996,2,0)*VLOOKUP(DATE(YEAR(A334),MONTH(A334)-1,1),INPC!$A$2:$H$996,6,0))/($G$5*$G$6)</f>
        <v>1.6809647321567451</v>
      </c>
    </row>
    <row r="335" spans="1:4">
      <c r="A335" s="9">
        <v>40087</v>
      </c>
      <c r="B335" s="10">
        <f>VLOOKUP(A335,INPC!$A$2:$H$996,3,0)</f>
        <v>465</v>
      </c>
      <c r="C335" s="3">
        <f>(VLOOKUP(A335,INPC!$A$2:$H$996,2,0)*VLOOKUP(A335,INPC!$A$2:$H$996,6,0))/($G$7*$G$8)</f>
        <v>1.6712299083392339</v>
      </c>
      <c r="D335" s="3">
        <f>(VLOOKUP(DATE(YEAR(A335),MONTH(A335)-1,1),INPC!$A$2:$H$996,2,0)*VLOOKUP(DATE(YEAR(A335),MONTH(A335)-1,1),INPC!$A$2:$H$996,6,0))/($G$5*$G$6)</f>
        <v>1.6829824607891424</v>
      </c>
    </row>
    <row r="336" spans="1:4">
      <c r="A336" s="9">
        <v>40118</v>
      </c>
      <c r="B336" s="10">
        <f>VLOOKUP(A336,INPC!$A$2:$H$996,3,0)</f>
        <v>465</v>
      </c>
      <c r="C336" s="3">
        <f>(VLOOKUP(A336,INPC!$A$2:$H$996,2,0)*VLOOKUP(A336,INPC!$A$2:$H$996,6,0))/($G$7*$G$8)</f>
        <v>1.6763261768583548</v>
      </c>
      <c r="D336" s="3">
        <f>(VLOOKUP(DATE(YEAR(A336),MONTH(A336)-1,1),INPC!$A$2:$H$996,2,0)*VLOOKUP(DATE(YEAR(A336),MONTH(A336)-1,1),INPC!$A$2:$H$996,6,0))/($G$5*$G$6)</f>
        <v>1.6863489993024905</v>
      </c>
    </row>
    <row r="337" spans="1:4">
      <c r="A337" s="9">
        <v>40148</v>
      </c>
      <c r="B337" s="10">
        <f>VLOOKUP(A337,INPC!$A$2:$H$996,3,0)</f>
        <v>465</v>
      </c>
      <c r="C337" s="3">
        <f>(VLOOKUP(A337,INPC!$A$2:$H$996,2,0)*VLOOKUP(A337,INPC!$A$2:$H$996,6,0))/($G$7*$G$8)</f>
        <v>1.681439338516568</v>
      </c>
      <c r="D337" s="3">
        <f>(VLOOKUP(DATE(YEAR(A337),MONTH(A337)-1,1),INPC!$A$2:$H$996,2,0)*VLOOKUP(DATE(YEAR(A337),MONTH(A337)-1,1),INPC!$A$2:$H$996,6,0))/($G$5*$G$6)</f>
        <v>1.6914913721588598</v>
      </c>
    </row>
    <row r="338" spans="1:4">
      <c r="A338" s="9">
        <v>40179</v>
      </c>
      <c r="B338" s="10">
        <f>VLOOKUP(A338,INPC!$A$2:$H$996,3,0)</f>
        <v>510</v>
      </c>
      <c r="C338" s="3">
        <f>(VLOOKUP(A338,INPC!$A$2:$H$996,2,0)*VLOOKUP(A338,INPC!$A$2:$H$996,6,0))/($G$7*$G$8)</f>
        <v>1.6908484182224266</v>
      </c>
      <c r="D338" s="3">
        <f>(VLOOKUP(DATE(YEAR(A338),MONTH(A338)-1,1),INPC!$A$2:$H$996,2,0)*VLOOKUP(DATE(YEAR(A338),MONTH(A338)-1,1),INPC!$A$2:$H$996,6,0))/($G$5*$G$6)</f>
        <v>1.6966507909812338</v>
      </c>
    </row>
    <row r="339" spans="1:4">
      <c r="A339" s="9">
        <v>40210</v>
      </c>
      <c r="B339" s="10">
        <f>VLOOKUP(A339,INPC!$A$2:$H$996,3,0)</f>
        <v>510</v>
      </c>
      <c r="C339" s="3">
        <f>(VLOOKUP(A339,INPC!$A$2:$H$996,2,0)*VLOOKUP(A339,INPC!$A$2:$H$996,6,0))/($G$7*$G$8)</f>
        <v>1.7042050876373593</v>
      </c>
      <c r="D339" s="3">
        <f>(VLOOKUP(DATE(YEAR(A339),MONTH(A339)-1,1),INPC!$A$2:$H$996,2,0)*VLOOKUP(DATE(YEAR(A339),MONTH(A339)-1,1),INPC!$A$2:$H$996,6,0))/($G$5*$G$6)</f>
        <v>1.7061449916696954</v>
      </c>
    </row>
    <row r="340" spans="1:4">
      <c r="A340" s="9">
        <v>40238</v>
      </c>
      <c r="B340" s="10">
        <f>VLOOKUP(A340,INPC!$A$2:$H$996,3,0)</f>
        <v>510</v>
      </c>
      <c r="C340" s="3">
        <f>(VLOOKUP(A340,INPC!$A$2:$H$996,2,0)*VLOOKUP(A340,INPC!$A$2:$H$996,6,0))/($G$7*$G$8)</f>
        <v>1.7162185354492088</v>
      </c>
      <c r="D340" s="3">
        <f>(VLOOKUP(DATE(YEAR(A340),MONTH(A340)-1,1),INPC!$A$2:$H$996,2,0)*VLOOKUP(DATE(YEAR(A340),MONTH(A340)-1,1),INPC!$A$2:$H$996,6,0))/($G$5*$G$6)</f>
        <v>1.7196224946688303</v>
      </c>
    </row>
    <row r="341" spans="1:4">
      <c r="A341" s="9">
        <v>40269</v>
      </c>
      <c r="B341" s="10">
        <f>VLOOKUP(A341,INPC!$A$2:$H$996,3,0)</f>
        <v>510</v>
      </c>
      <c r="C341" s="3">
        <f>(VLOOKUP(A341,INPC!$A$2:$H$996,2,0)*VLOOKUP(A341,INPC!$A$2:$H$996,6,0))/($G$7*$G$8)</f>
        <v>1.72857406523178</v>
      </c>
      <c r="D341" s="3">
        <f>(VLOOKUP(DATE(YEAR(A341),MONTH(A341)-1,1),INPC!$A$2:$H$996,2,0)*VLOOKUP(DATE(YEAR(A341),MONTH(A341)-1,1),INPC!$A$2:$H$996,6,0))/($G$5*$G$6)</f>
        <v>1.731744624361816</v>
      </c>
    </row>
    <row r="342" spans="1:4">
      <c r="A342" s="9">
        <v>40299</v>
      </c>
      <c r="B342" s="10">
        <f>VLOOKUP(A342,INPC!$A$2:$H$996,3,0)</f>
        <v>510</v>
      </c>
      <c r="C342" s="3">
        <f>(VLOOKUP(A342,INPC!$A$2:$H$996,2,0)*VLOOKUP(A342,INPC!$A$2:$H$996,6,0))/($G$7*$G$8)</f>
        <v>1.7385979899164783</v>
      </c>
      <c r="D342" s="3">
        <f>(VLOOKUP(DATE(YEAR(A342),MONTH(A342)-1,1),INPC!$A$2:$H$996,2,0)*VLOOKUP(DATE(YEAR(A342),MONTH(A342)-1,1),INPC!$A$2:$H$996,6,0))/($G$5*$G$6)</f>
        <v>1.7442119307334429</v>
      </c>
    </row>
    <row r="343" spans="1:4">
      <c r="A343" s="9">
        <v>40330</v>
      </c>
      <c r="B343" s="10">
        <f>VLOOKUP(A343,INPC!$A$2:$H$996,3,0)</f>
        <v>510</v>
      </c>
      <c r="C343" s="3">
        <f>(VLOOKUP(A343,INPC!$A$2:$H$996,2,0)*VLOOKUP(A343,INPC!$A$2:$H$996,6,0))/($G$7*$G$8)</f>
        <v>1.7413735225705989</v>
      </c>
      <c r="D343" s="3">
        <f>(VLOOKUP(DATE(YEAR(A343),MONTH(A343)-1,1),INPC!$A$2:$H$996,2,0)*VLOOKUP(DATE(YEAR(A343),MONTH(A343)-1,1),INPC!$A$2:$H$996,6,0))/($G$5*$G$6)</f>
        <v>1.754326538709746</v>
      </c>
    </row>
    <row r="344" spans="1:4">
      <c r="A344" s="9">
        <v>40360</v>
      </c>
      <c r="B344" s="10">
        <f>VLOOKUP(A344,INPC!$A$2:$H$996,3,0)</f>
        <v>510</v>
      </c>
      <c r="C344" s="3">
        <f>(VLOOKUP(A344,INPC!$A$2:$H$996,2,0)*VLOOKUP(A344,INPC!$A$2:$H$996,6,0))/($G$7*$G$8)</f>
        <v>1.7398057147973038</v>
      </c>
      <c r="D344" s="3">
        <f>(VLOOKUP(DATE(YEAR(A344),MONTH(A344)-1,1),INPC!$A$2:$H$996,2,0)*VLOOKUP(DATE(YEAR(A344),MONTH(A344)-1,1),INPC!$A$2:$H$996,6,0))/($G$5*$G$6)</f>
        <v>1.7571271807341931</v>
      </c>
    </row>
    <row r="345" spans="1:4">
      <c r="A345" s="9">
        <v>40391</v>
      </c>
      <c r="B345" s="10">
        <f>VLOOKUP(A345,INPC!$A$2:$H$996,3,0)</f>
        <v>510</v>
      </c>
      <c r="C345" s="3">
        <f>(VLOOKUP(A345,INPC!$A$2:$H$996,2,0)*VLOOKUP(A345,INPC!$A$2:$H$996,6,0))/($G$7*$G$8)</f>
        <v>1.7385882995696804</v>
      </c>
      <c r="D345" s="3">
        <f>(VLOOKUP(DATE(YEAR(A345),MONTH(A345)-1,1),INPC!$A$2:$H$996,2,0)*VLOOKUP(DATE(YEAR(A345),MONTH(A345)-1,1),INPC!$A$2:$H$996,6,0))/($G$5*$G$6)</f>
        <v>1.7555451894974388</v>
      </c>
    </row>
    <row r="346" spans="1:4">
      <c r="A346" s="9">
        <v>40422</v>
      </c>
      <c r="B346" s="10">
        <f>VLOOKUP(A346,INPC!$A$2:$H$996,3,0)</f>
        <v>510</v>
      </c>
      <c r="C346" s="3">
        <f>(VLOOKUP(A346,INPC!$A$2:$H$996,2,0)*VLOOKUP(A346,INPC!$A$2:$H$996,6,0))/($G$7*$G$8)</f>
        <v>1.7426664060853989</v>
      </c>
      <c r="D346" s="3">
        <f>(VLOOKUP(DATE(YEAR(A346),MONTH(A346)-1,1),INPC!$A$2:$H$996,2,0)*VLOOKUP(DATE(YEAR(A346),MONTH(A346)-1,1),INPC!$A$2:$H$996,6,0))/($G$5*$G$6)</f>
        <v>1.7543167606974308</v>
      </c>
    </row>
    <row r="347" spans="1:4">
      <c r="A347" s="9">
        <v>40452</v>
      </c>
      <c r="B347" s="10">
        <f>VLOOKUP(A347,INPC!$A$2:$H$996,3,0)</f>
        <v>510</v>
      </c>
      <c r="C347" s="3">
        <f>(VLOOKUP(A347,INPC!$A$2:$H$996,2,0)*VLOOKUP(A347,INPC!$A$2:$H$996,6,0))/($G$7*$G$8)</f>
        <v>1.7553855489007011</v>
      </c>
      <c r="D347" s="3">
        <f>(VLOOKUP(DATE(YEAR(A347),MONTH(A347)-1,1),INPC!$A$2:$H$996,2,0)*VLOOKUP(DATE(YEAR(A347),MONTH(A347)-1,1),INPC!$A$2:$H$996,6,0))/($G$5*$G$6)</f>
        <v>1.7584317605592181</v>
      </c>
    </row>
    <row r="348" spans="1:4">
      <c r="A348" s="9">
        <v>40483</v>
      </c>
      <c r="B348" s="10">
        <f>VLOOKUP(A348,INPC!$A$2:$H$996,3,0)</f>
        <v>510</v>
      </c>
      <c r="C348" s="3">
        <f>(VLOOKUP(A348,INPC!$A$2:$H$996,2,0)*VLOOKUP(A348,INPC!$A$2:$H$996,6,0))/($G$7*$G$8)</f>
        <v>1.772500587878646</v>
      </c>
      <c r="D348" s="3">
        <f>(VLOOKUP(DATE(YEAR(A348),MONTH(A348)-1,1),INPC!$A$2:$H$996,2,0)*VLOOKUP(DATE(YEAR(A348),MONTH(A348)-1,1),INPC!$A$2:$H$996,6,0))/($G$5*$G$6)</f>
        <v>1.7712659694562363</v>
      </c>
    </row>
    <row r="349" spans="1:4">
      <c r="A349" s="9">
        <v>40513</v>
      </c>
      <c r="B349" s="10">
        <f>VLOOKUP(A349,INPC!$A$2:$H$996,3,0)</f>
        <v>510</v>
      </c>
      <c r="C349" s="3">
        <f>(VLOOKUP(A349,INPC!$A$2:$H$996,2,0)*VLOOKUP(A349,INPC!$A$2:$H$996,6,0))/($G$7*$G$8)</f>
        <v>1.7869427721249223</v>
      </c>
      <c r="D349" s="3">
        <f>(VLOOKUP(DATE(YEAR(A349),MONTH(A349)-1,1),INPC!$A$2:$H$996,2,0)*VLOOKUP(DATE(YEAR(A349),MONTH(A349)-1,1),INPC!$A$2:$H$996,6,0))/($G$5*$G$6)</f>
        <v>1.7885358428048779</v>
      </c>
    </row>
    <row r="350" spans="1:4">
      <c r="A350" s="9">
        <v>40544</v>
      </c>
      <c r="B350" s="10">
        <f>VLOOKUP(A350,INPC!$A$2:$H$996,3,0)</f>
        <v>540</v>
      </c>
      <c r="C350" s="3">
        <f>(VLOOKUP(A350,INPC!$A$2:$H$996,2,0)*VLOOKUP(A350,INPC!$A$2:$H$996,6,0))/($G$7*$G$8)</f>
        <v>1.8007003532967778</v>
      </c>
      <c r="D350" s="3">
        <f>(VLOOKUP(DATE(YEAR(A350),MONTH(A350)-1,1),INPC!$A$2:$H$996,2,0)*VLOOKUP(DATE(YEAR(A350),MONTH(A350)-1,1),INPC!$A$2:$H$996,6,0))/($G$5*$G$6)</f>
        <v>1.803108680946371</v>
      </c>
    </row>
    <row r="351" spans="1:4">
      <c r="A351" s="9">
        <v>40575</v>
      </c>
      <c r="B351" s="10">
        <f>VLOOKUP(A351,INPC!$A$2:$H$996,3,0)</f>
        <v>540</v>
      </c>
      <c r="C351" s="3">
        <f>(VLOOKUP(A351,INPC!$A$2:$H$996,2,0)*VLOOKUP(A351,INPC!$A$2:$H$996,6,0))/($G$7*$G$8)</f>
        <v>1.8140235213773648</v>
      </c>
      <c r="D351" s="3">
        <f>(VLOOKUP(DATE(YEAR(A351),MONTH(A351)-1,1),INPC!$A$2:$H$996,2,0)*VLOOKUP(DATE(YEAR(A351),MONTH(A351)-1,1),INPC!$A$2:$H$996,6,0))/($G$5*$G$6)</f>
        <v>1.8169907226249074</v>
      </c>
    </row>
    <row r="352" spans="1:4">
      <c r="A352" s="9">
        <v>40603</v>
      </c>
      <c r="B352" s="10">
        <f>VLOOKUP(A352,INPC!$A$2:$H$996,3,0)</f>
        <v>545</v>
      </c>
      <c r="C352" s="3">
        <f>(VLOOKUP(A352,INPC!$A$2:$H$996,2,0)*VLOOKUP(A352,INPC!$A$2:$H$996,6,0))/($G$7*$G$8)</f>
        <v>1.8249090288572301</v>
      </c>
      <c r="D352" s="3">
        <f>(VLOOKUP(DATE(YEAR(A352),MONTH(A352)-1,1),INPC!$A$2:$H$996,2,0)*VLOOKUP(DATE(YEAR(A352),MONTH(A352)-1,1),INPC!$A$2:$H$996,6,0))/($G$5*$G$6)</f>
        <v>1.8304344212136692</v>
      </c>
    </row>
    <row r="353" spans="1:4">
      <c r="A353" s="9">
        <v>40634</v>
      </c>
      <c r="B353" s="10">
        <f>VLOOKUP(A353,INPC!$A$2:$H$996,3,0)</f>
        <v>545</v>
      </c>
      <c r="C353" s="3">
        <f>(VLOOKUP(A353,INPC!$A$2:$H$996,2,0)*VLOOKUP(A353,INPC!$A$2:$H$996,6,0))/($G$7*$G$8)</f>
        <v>1.8375024309356331</v>
      </c>
      <c r="D353" s="3">
        <f>(VLOOKUP(DATE(YEAR(A353),MONTH(A353)-1,1),INPC!$A$2:$H$996,2,0)*VLOOKUP(DATE(YEAR(A353),MONTH(A353)-1,1),INPC!$A$2:$H$996,6,0))/($G$5*$G$6)</f>
        <v>1.8414184064535051</v>
      </c>
    </row>
    <row r="354" spans="1:4">
      <c r="A354" s="9">
        <v>40664</v>
      </c>
      <c r="B354" s="10">
        <f>VLOOKUP(A354,INPC!$A$2:$H$996,3,0)</f>
        <v>545</v>
      </c>
      <c r="C354" s="3">
        <f>(VLOOKUP(A354,INPC!$A$2:$H$996,2,0)*VLOOKUP(A354,INPC!$A$2:$H$996,6,0))/($G$7*$G$8)</f>
        <v>1.8493548476421444</v>
      </c>
      <c r="D354" s="3">
        <f>(VLOOKUP(DATE(YEAR(A354),MONTH(A354)-1,1),INPC!$A$2:$H$996,2,0)*VLOOKUP(DATE(YEAR(A354),MONTH(A354)-1,1),INPC!$A$2:$H$996,6,0))/($G$5*$G$6)</f>
        <v>1.8541257370767541</v>
      </c>
    </row>
    <row r="355" spans="1:4">
      <c r="A355" s="9">
        <v>40695</v>
      </c>
      <c r="B355" s="10">
        <f>VLOOKUP(A355,INPC!$A$2:$H$996,3,0)</f>
        <v>545</v>
      </c>
      <c r="C355" s="3">
        <f>(VLOOKUP(A355,INPC!$A$2:$H$996,2,0)*VLOOKUP(A355,INPC!$A$2:$H$996,6,0))/($G$7*$G$8)</f>
        <v>1.8566575322604124</v>
      </c>
      <c r="D355" s="3">
        <f>(VLOOKUP(DATE(YEAR(A355),MONTH(A355)-1,1),INPC!$A$2:$H$996,2,0)*VLOOKUP(DATE(YEAR(A355),MONTH(A355)-1,1),INPC!$A$2:$H$996,6,0))/($G$5*$G$6)</f>
        <v>1.8660853788666762</v>
      </c>
    </row>
    <row r="356" spans="1:4">
      <c r="A356" s="9">
        <v>40725</v>
      </c>
      <c r="B356" s="10">
        <f>VLOOKUP(A356,INPC!$A$2:$H$996,3,0)</f>
        <v>545</v>
      </c>
      <c r="C356" s="3">
        <f>(VLOOKUP(A356,INPC!$A$2:$H$996,2,0)*VLOOKUP(A356,INPC!$A$2:$H$996,6,0))/($G$7*$G$8)</f>
        <v>1.8586994547119213</v>
      </c>
      <c r="D356" s="3">
        <f>(VLOOKUP(DATE(YEAR(A356),MONTH(A356)-1,1),INPC!$A$2:$H$996,2,0)*VLOOKUP(DATE(YEAR(A356),MONTH(A356)-1,1),INPC!$A$2:$H$996,6,0))/($G$5*$G$6)</f>
        <v>1.873454128574175</v>
      </c>
    </row>
    <row r="357" spans="1:4">
      <c r="A357" s="9">
        <v>40756</v>
      </c>
      <c r="B357" s="10">
        <f>VLOOKUP(A357,INPC!$A$2:$H$996,3,0)</f>
        <v>545</v>
      </c>
      <c r="C357" s="3">
        <f>(VLOOKUP(A357,INPC!$A$2:$H$996,2,0)*VLOOKUP(A357,INPC!$A$2:$H$996,6,0))/($G$7*$G$8)</f>
        <v>1.8625976173523424</v>
      </c>
      <c r="D357" s="3">
        <f>(VLOOKUP(DATE(YEAR(A357),MONTH(A357)-1,1),INPC!$A$2:$H$996,2,0)*VLOOKUP(DATE(YEAR(A357),MONTH(A357)-1,1),INPC!$A$2:$H$996,6,0))/($G$5*$G$6)</f>
        <v>1.8755145236554103</v>
      </c>
    </row>
    <row r="358" spans="1:4">
      <c r="A358" s="9">
        <v>40787</v>
      </c>
      <c r="B358" s="10">
        <f>VLOOKUP(A358,INPC!$A$2:$H$996,3,0)</f>
        <v>545</v>
      </c>
      <c r="C358" s="3">
        <f>(VLOOKUP(A358,INPC!$A$2:$H$996,2,0)*VLOOKUP(A358,INPC!$A$2:$H$996,6,0))/($G$7*$G$8)</f>
        <v>1.870700407249976</v>
      </c>
      <c r="D358" s="3">
        <f>(VLOOKUP(DATE(YEAR(A358),MONTH(A358)-1,1),INPC!$A$2:$H$996,2,0)*VLOOKUP(DATE(YEAR(A358),MONTH(A358)-1,1),INPC!$A$2:$H$996,6,0))/($G$5*$G$6)</f>
        <v>1.8794479517462974</v>
      </c>
    </row>
    <row r="359" spans="1:4">
      <c r="A359" s="9">
        <v>40817</v>
      </c>
      <c r="B359" s="10">
        <f>VLOOKUP(A359,INPC!$A$2:$H$996,3,0)</f>
        <v>545</v>
      </c>
      <c r="C359" s="3">
        <f>(VLOOKUP(A359,INPC!$A$2:$H$996,2,0)*VLOOKUP(A359,INPC!$A$2:$H$996,6,0))/($G$7*$G$8)</f>
        <v>1.8779039563260245</v>
      </c>
      <c r="D359" s="3">
        <f>(VLOOKUP(DATE(YEAR(A359),MONTH(A359)-1,1),INPC!$A$2:$H$996,2,0)*VLOOKUP(DATE(YEAR(A359),MONTH(A359)-1,1),INPC!$A$2:$H$996,6,0))/($G$5*$G$6)</f>
        <v>1.887624045033792</v>
      </c>
    </row>
    <row r="360" spans="1:4">
      <c r="A360" s="9">
        <v>40848</v>
      </c>
      <c r="B360" s="10">
        <f>VLOOKUP(A360,INPC!$A$2:$H$996,3,0)</f>
        <v>545</v>
      </c>
      <c r="C360" s="3">
        <f>(VLOOKUP(A360,INPC!$A$2:$H$996,2,0)*VLOOKUP(A360,INPC!$A$2:$H$996,6,0))/($G$7*$G$8)</f>
        <v>1.886257600026535</v>
      </c>
      <c r="D360" s="3">
        <f>(VLOOKUP(DATE(YEAR(A360),MONTH(A360)-1,1),INPC!$A$2:$H$996,2,0)*VLOOKUP(DATE(YEAR(A360),MONTH(A360)-1,1),INPC!$A$2:$H$996,6,0))/($G$5*$G$6)</f>
        <v>1.8948927623510239</v>
      </c>
    </row>
    <row r="361" spans="1:4">
      <c r="A361" s="9">
        <v>40878</v>
      </c>
      <c r="B361" s="10">
        <f>VLOOKUP(A361,INPC!$A$2:$H$996,3,0)</f>
        <v>545</v>
      </c>
      <c r="C361" s="3">
        <f>(VLOOKUP(A361,INPC!$A$2:$H$996,2,0)*VLOOKUP(A361,INPC!$A$2:$H$996,6,0))/($G$7*$G$8)</f>
        <v>1.8964413427309377</v>
      </c>
      <c r="D361" s="3">
        <f>(VLOOKUP(DATE(YEAR(A361),MONTH(A361)-1,1),INPC!$A$2:$H$996,2,0)*VLOOKUP(DATE(YEAR(A361),MONTH(A361)-1,1),INPC!$A$2:$H$996,6,0))/($G$5*$G$6)</f>
        <v>1.9033219788367939</v>
      </c>
    </row>
    <row r="362" spans="1:4">
      <c r="A362" s="9">
        <v>40909</v>
      </c>
      <c r="B362" s="10">
        <f>VLOOKUP(A362,INPC!$A$2:$H$996,3,0)</f>
        <v>622</v>
      </c>
      <c r="C362" s="3">
        <f>(VLOOKUP(A362,INPC!$A$2:$H$996,2,0)*VLOOKUP(A362,INPC!$A$2:$H$996,6,0))/($G$7*$G$8)</f>
        <v>1.906112696919507</v>
      </c>
      <c r="D362" s="3">
        <f>(VLOOKUP(DATE(YEAR(A362),MONTH(A362)-1,1),INPC!$A$2:$H$996,2,0)*VLOOKUP(DATE(YEAR(A362),MONTH(A362)-1,1),INPC!$A$2:$H$996,6,0))/($G$5*$G$6)</f>
        <v>1.9135978506561233</v>
      </c>
    </row>
    <row r="363" spans="1:4">
      <c r="A363" s="9">
        <v>40940</v>
      </c>
      <c r="B363" s="10">
        <f>VLOOKUP(A363,INPC!$A$2:$H$996,3,0)</f>
        <v>622</v>
      </c>
      <c r="C363" s="3">
        <f>(VLOOKUP(A363,INPC!$A$2:$H$996,2,0)*VLOOKUP(A363,INPC!$A$2:$H$996,6,0))/($G$7*$G$8)</f>
        <v>1.9146887747555885</v>
      </c>
      <c r="D363" s="3">
        <f>(VLOOKUP(DATE(YEAR(A363),MONTH(A363)-1,1),INPC!$A$2:$H$996,2,0)*VLOOKUP(DATE(YEAR(A363),MONTH(A363)-1,1),INPC!$A$2:$H$996,6,0))/($G$5*$G$6)</f>
        <v>1.9233566985419903</v>
      </c>
    </row>
    <row r="364" spans="1:4">
      <c r="A364" s="9">
        <v>40969</v>
      </c>
      <c r="B364" s="10">
        <f>VLOOKUP(A364,INPC!$A$2:$H$996,3,0)</f>
        <v>622</v>
      </c>
      <c r="C364" s="3">
        <f>(VLOOKUP(A364,INPC!$A$2:$H$996,2,0)*VLOOKUP(A364,INPC!$A$2:$H$996,6,0))/($G$7*$G$8)</f>
        <v>1.9201428177991862</v>
      </c>
      <c r="D364" s="3">
        <f>(VLOOKUP(DATE(YEAR(A364),MONTH(A364)-1,1),INPC!$A$2:$H$996,2,0)*VLOOKUP(DATE(YEAR(A364),MONTH(A364)-1,1),INPC!$A$2:$H$996,6,0))/($G$5*$G$6)</f>
        <v>1.9320103614549453</v>
      </c>
    </row>
    <row r="365" spans="1:4">
      <c r="A365" s="9">
        <v>41000</v>
      </c>
      <c r="B365" s="10">
        <f>VLOOKUP(A365,INPC!$A$2:$H$996,3,0)</f>
        <v>622</v>
      </c>
      <c r="C365" s="3">
        <f>(VLOOKUP(A365,INPC!$A$2:$H$996,2,0)*VLOOKUP(A365,INPC!$A$2:$H$996,6,0))/($G$7*$G$8)</f>
        <v>1.9280116489027688</v>
      </c>
      <c r="D365" s="3">
        <f>(VLOOKUP(DATE(YEAR(A365),MONTH(A365)-1,1),INPC!$A$2:$H$996,2,0)*VLOOKUP(DATE(YEAR(A365),MONTH(A365)-1,1),INPC!$A$2:$H$996,6,0))/($G$5*$G$6)</f>
        <v>1.9375137455093052</v>
      </c>
    </row>
    <row r="366" spans="1:4">
      <c r="A366" s="9">
        <v>41030</v>
      </c>
      <c r="B366" s="10">
        <f>VLOOKUP(A366,INPC!$A$2:$H$996,3,0)</f>
        <v>622</v>
      </c>
      <c r="C366" s="3">
        <f>(VLOOKUP(A366,INPC!$A$2:$H$996,2,0)*VLOOKUP(A366,INPC!$A$2:$H$996,6,0))/($G$7*$G$8)</f>
        <v>1.9394845072936335</v>
      </c>
      <c r="D366" s="3">
        <f>(VLOOKUP(DATE(YEAR(A366),MONTH(A366)-1,1),INPC!$A$2:$H$996,2,0)*VLOOKUP(DATE(YEAR(A366),MONTH(A366)-1,1),INPC!$A$2:$H$996,6,0))/($G$5*$G$6)</f>
        <v>1.9454537634511773</v>
      </c>
    </row>
    <row r="367" spans="1:4">
      <c r="A367" s="9">
        <v>41061</v>
      </c>
      <c r="B367" s="10">
        <f>VLOOKUP(A367,INPC!$A$2:$H$996,3,0)</f>
        <v>622</v>
      </c>
      <c r="C367" s="3">
        <f>(VLOOKUP(A367,INPC!$A$2:$H$996,2,0)*VLOOKUP(A367,INPC!$A$2:$H$996,6,0))/($G$7*$G$8)</f>
        <v>1.9473327068368398</v>
      </c>
      <c r="D367" s="3">
        <f>(VLOOKUP(DATE(YEAR(A367),MONTH(A367)-1,1),INPC!$A$2:$H$996,2,0)*VLOOKUP(DATE(YEAR(A367),MONTH(A367)-1,1),INPC!$A$2:$H$996,6,0))/($G$5*$G$6)</f>
        <v>1.9570304131808365</v>
      </c>
    </row>
    <row r="368" spans="1:4">
      <c r="A368" s="9">
        <v>41091</v>
      </c>
      <c r="B368" s="10">
        <f>VLOOKUP(A368,INPC!$A$2:$H$996,3,0)</f>
        <v>622</v>
      </c>
      <c r="C368" s="3">
        <f>(VLOOKUP(A368,INPC!$A$2:$H$996,2,0)*VLOOKUP(A368,INPC!$A$2:$H$996,6,0))/($G$7*$G$8)</f>
        <v>1.9540473674022243</v>
      </c>
      <c r="D368" s="3">
        <f>(VLOOKUP(DATE(YEAR(A368),MONTH(A368)-1,1),INPC!$A$2:$H$996,2,0)*VLOOKUP(DATE(YEAR(A368),MONTH(A368)-1,1),INPC!$A$2:$H$996,6,0))/($G$5*$G$6)</f>
        <v>1.9649496129150994</v>
      </c>
    </row>
    <row r="369" spans="1:4">
      <c r="A369" s="9">
        <v>41122</v>
      </c>
      <c r="B369" s="10">
        <f>VLOOKUP(A369,INPC!$A$2:$H$996,3,0)</f>
        <v>622</v>
      </c>
      <c r="C369" s="3">
        <f>(VLOOKUP(A369,INPC!$A$2:$H$996,2,0)*VLOOKUP(A369,INPC!$A$2:$H$996,6,0))/($G$7*$G$8)</f>
        <v>1.9626449173479799</v>
      </c>
      <c r="D369" s="3">
        <f>(VLOOKUP(DATE(YEAR(A369),MONTH(A369)-1,1),INPC!$A$2:$H$996,2,0)*VLOOKUP(DATE(YEAR(A369),MONTH(A369)-1,1),INPC!$A$2:$H$996,6,0))/($G$5*$G$6)</f>
        <v>1.9717250189011881</v>
      </c>
    </row>
    <row r="370" spans="1:4">
      <c r="A370" s="9">
        <v>41153</v>
      </c>
      <c r="B370" s="10">
        <f>VLOOKUP(A370,INPC!$A$2:$H$996,3,0)</f>
        <v>622</v>
      </c>
      <c r="C370" s="3">
        <f>(VLOOKUP(A370,INPC!$A$2:$H$996,2,0)*VLOOKUP(A370,INPC!$A$2:$H$996,6,0))/($G$7*$G$8)</f>
        <v>1.9732435936716426</v>
      </c>
      <c r="D370" s="3">
        <f>(VLOOKUP(DATE(YEAR(A370),MONTH(A370)-1,1),INPC!$A$2:$H$996,2,0)*VLOOKUP(DATE(YEAR(A370),MONTH(A370)-1,1),INPC!$A$2:$H$996,6,0))/($G$5*$G$6)</f>
        <v>1.9804003481752348</v>
      </c>
    </row>
    <row r="371" spans="1:4">
      <c r="A371" s="9">
        <v>41183</v>
      </c>
      <c r="B371" s="10">
        <f>VLOOKUP(A371,INPC!$A$2:$H$996,3,0)</f>
        <v>622</v>
      </c>
      <c r="C371" s="3">
        <f>(VLOOKUP(A371,INPC!$A$2:$H$996,2,0)*VLOOKUP(A371,INPC!$A$2:$H$996,6,0))/($G$7*$G$8)</f>
        <v>1.9864639940845417</v>
      </c>
      <c r="D371" s="3">
        <f>(VLOOKUP(DATE(YEAR(A371),MONTH(A371)-1,1),INPC!$A$2:$H$996,2,0)*VLOOKUP(DATE(YEAR(A371),MONTH(A371)-1,1),INPC!$A$2:$H$996,6,0))/($G$5*$G$6)</f>
        <v>1.991094907387678</v>
      </c>
    </row>
    <row r="372" spans="1:4">
      <c r="A372" s="9">
        <v>41214</v>
      </c>
      <c r="B372" s="10">
        <f>VLOOKUP(A372,INPC!$A$2:$H$996,3,0)</f>
        <v>622</v>
      </c>
      <c r="C372" s="3">
        <f>(VLOOKUP(A372,INPC!$A$2:$H$996,2,0)*VLOOKUP(A372,INPC!$A$2:$H$996,6,0))/($G$7*$G$8)</f>
        <v>1.99887701717508</v>
      </c>
      <c r="D372" s="3">
        <f>(VLOOKUP(DATE(YEAR(A372),MONTH(A372)-1,1),INPC!$A$2:$H$996,2,0)*VLOOKUP(DATE(YEAR(A372),MONTH(A372)-1,1),INPC!$A$2:$H$996,6,0))/($G$5*$G$6)</f>
        <v>2.0044349086020086</v>
      </c>
    </row>
    <row r="373" spans="1:4">
      <c r="A373" s="9">
        <v>41244</v>
      </c>
      <c r="B373" s="10">
        <f>VLOOKUP(A373,INPC!$A$2:$H$996,3,0)</f>
        <v>622</v>
      </c>
      <c r="C373" s="3">
        <f>(VLOOKUP(A373,INPC!$A$2:$H$996,2,0)*VLOOKUP(A373,INPC!$A$2:$H$996,6,0))/($G$7*$G$8)</f>
        <v>2.0116697607605398</v>
      </c>
      <c r="D373" s="3">
        <f>(VLOOKUP(DATE(YEAR(A373),MONTH(A373)-1,1),INPC!$A$2:$H$996,2,0)*VLOOKUP(DATE(YEAR(A373),MONTH(A373)-1,1),INPC!$A$2:$H$996,6,0))/($G$5*$G$6)</f>
        <v>2.0169602284054635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AMJ33"/>
  <sheetViews>
    <sheetView tabSelected="1" zoomScaleNormal="100" workbookViewId="0">
      <selection activeCell="O14" sqref="O14:P18"/>
    </sheetView>
  </sheetViews>
  <sheetFormatPr defaultColWidth="7" defaultRowHeight="12.75"/>
  <cols>
    <col min="1" max="1" width="20" style="1" customWidth="1"/>
    <col min="2" max="2" width="9.42578125" style="1" customWidth="1"/>
    <col min="3" max="3" width="9.5703125" style="1" customWidth="1"/>
    <col min="4" max="4" width="9" style="1" customWidth="1"/>
    <col min="5" max="5" width="8.42578125" style="1" customWidth="1"/>
    <col min="6" max="6" width="9.5703125" style="1" customWidth="1"/>
    <col min="7" max="7" width="7" style="1"/>
    <col min="8" max="8" width="32.5703125" style="1" customWidth="1"/>
    <col min="9" max="9" width="8.7109375" style="1" customWidth="1"/>
    <col min="10" max="12" width="7" style="1"/>
    <col min="13" max="13" width="9.5703125" style="1" bestFit="1" customWidth="1"/>
    <col min="14" max="14" width="7" style="1"/>
    <col min="15" max="15" width="10.140625" style="1" bestFit="1" customWidth="1"/>
    <col min="16" max="1024" width="7" style="1"/>
  </cols>
  <sheetData>
    <row r="1" spans="1:17" ht="13.5" customHeight="1">
      <c r="A1" s="2" t="s">
        <v>23</v>
      </c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</row>
    <row r="2" spans="1:17" ht="13.5" customHeight="1">
      <c r="A2" s="1" t="s">
        <v>29</v>
      </c>
      <c r="B2" s="11">
        <v>40695</v>
      </c>
      <c r="C2" s="1">
        <v>70</v>
      </c>
      <c r="D2" s="1">
        <f>INPC!F763/$I$6</f>
        <v>1.2599835227590104</v>
      </c>
      <c r="E2" s="1">
        <f>INPC!B763/$I$5</f>
        <v>1</v>
      </c>
      <c r="F2" s="1">
        <f t="shared" ref="F2:F13" si="0">C2*E2/D2</f>
        <v>55.556282074800187</v>
      </c>
      <c r="H2" s="1" t="s">
        <v>7</v>
      </c>
    </row>
    <row r="3" spans="1:17" ht="13.5" customHeight="1">
      <c r="A3" s="1" t="s">
        <v>30</v>
      </c>
      <c r="B3" s="11">
        <v>43282</v>
      </c>
      <c r="C3" s="1">
        <v>89</v>
      </c>
      <c r="D3" s="1">
        <f>INPC!F848/$I$6</f>
        <v>1.9101636538765745</v>
      </c>
      <c r="E3" s="1">
        <f>INPC!B848/$I$5</f>
        <v>1</v>
      </c>
      <c r="F3" s="1">
        <f t="shared" si="0"/>
        <v>46.59286643810821</v>
      </c>
      <c r="H3" s="5" t="s">
        <v>8</v>
      </c>
      <c r="I3" s="6">
        <v>39234</v>
      </c>
    </row>
    <row r="4" spans="1:17">
      <c r="A4" s="1" t="s">
        <v>31</v>
      </c>
      <c r="B4" s="11">
        <v>38687</v>
      </c>
      <c r="C4" s="1">
        <f>PPP_anual!$F$34*1.25*(365/12)</f>
        <v>59.742835357395833</v>
      </c>
      <c r="D4" s="1">
        <f>INPC!F697/$I$6</f>
        <v>0.95127898129312927</v>
      </c>
      <c r="E4" s="1">
        <f>INPC!B697/$I$5</f>
        <v>1</v>
      </c>
      <c r="F4" s="1">
        <f t="shared" si="0"/>
        <v>62.802644158271946</v>
      </c>
      <c r="H4" s="1" t="s">
        <v>9</v>
      </c>
    </row>
    <row r="5" spans="1:17">
      <c r="A5" s="1" t="s">
        <v>32</v>
      </c>
      <c r="B5" s="11">
        <v>38687</v>
      </c>
      <c r="C5" s="1">
        <f>PPP_anual!$F$34*2.5*(365/12)</f>
        <v>119.48567071479167</v>
      </c>
      <c r="D5" s="1">
        <f>INPC!F697/$I$6</f>
        <v>0.95127898129312927</v>
      </c>
      <c r="E5" s="1">
        <f>INPC!B697/$I$5</f>
        <v>1</v>
      </c>
      <c r="F5" s="1">
        <f t="shared" si="0"/>
        <v>125.60528831654389</v>
      </c>
      <c r="H5" s="7" t="s">
        <v>33</v>
      </c>
      <c r="I5" s="8">
        <f>VLOOKUP($I$3,INPC!$A$2:$F995,2,0)</f>
        <v>1</v>
      </c>
      <c r="M5"/>
    </row>
    <row r="6" spans="1:17">
      <c r="A6" s="1" t="s">
        <v>34</v>
      </c>
      <c r="B6" s="11">
        <v>40878</v>
      </c>
      <c r="C6" s="1">
        <f>PPP_anual!$G$40*1.9*(365/12)</f>
        <v>95.86381317680214</v>
      </c>
      <c r="D6" s="1">
        <f>INPC!F769/$I$6</f>
        <v>1.2869820105223415</v>
      </c>
      <c r="E6" s="1">
        <f>INPC!B769/$I$5</f>
        <v>1</v>
      </c>
      <c r="F6" s="1">
        <f t="shared" si="0"/>
        <v>74.487298496032849</v>
      </c>
      <c r="H6" s="7" t="s">
        <v>35</v>
      </c>
      <c r="I6" s="8">
        <f>VLOOKUP($I$3,INPC!$A$2:$F997,6,0)</f>
        <v>3314.5541700972572</v>
      </c>
      <c r="M6"/>
    </row>
    <row r="7" spans="1:17">
      <c r="A7" s="1" t="s">
        <v>36</v>
      </c>
      <c r="B7" s="11">
        <v>40878</v>
      </c>
      <c r="C7" s="1">
        <f>PPP_anual!$G$40*3.1*(365/12)</f>
        <v>156.40937939372981</v>
      </c>
      <c r="D7" s="1">
        <f>INPC!F769/$I$6</f>
        <v>1.2869820105223415</v>
      </c>
      <c r="E7" s="1">
        <f>INPC!B769/$I$5</f>
        <v>1</v>
      </c>
      <c r="F7" s="1">
        <f t="shared" si="0"/>
        <v>121.53190807247465</v>
      </c>
      <c r="M7"/>
      <c r="O7" s="57"/>
    </row>
    <row r="8" spans="1:17">
      <c r="A8" s="1" t="s">
        <v>37</v>
      </c>
      <c r="B8" s="11">
        <v>40878</v>
      </c>
      <c r="C8" s="12">
        <f>PPP_anual!$G$40*3.2*(365/12)</f>
        <v>161.45484324514047</v>
      </c>
      <c r="D8" s="12">
        <f>INPC!F769/$I$6</f>
        <v>1.2869820105223415</v>
      </c>
      <c r="E8" s="12">
        <f>INPC!B769/$I$5</f>
        <v>1</v>
      </c>
      <c r="F8" s="1">
        <f t="shared" si="0"/>
        <v>125.45229220384481</v>
      </c>
      <c r="M8" s="62"/>
      <c r="N8" s="61"/>
      <c r="O8" s="57"/>
    </row>
    <row r="9" spans="1:17">
      <c r="A9" s="1" t="s">
        <v>38</v>
      </c>
      <c r="B9" s="11">
        <v>40878</v>
      </c>
      <c r="C9" s="12">
        <f>PPP_anual!$G$40*5.5*(365/12)</f>
        <v>277.50051182758517</v>
      </c>
      <c r="D9" s="12">
        <f>INPC!F769/$I$6</f>
        <v>1.2869820105223415</v>
      </c>
      <c r="E9" s="12">
        <f>INPC!B769/$I$5</f>
        <v>1</v>
      </c>
      <c r="F9" s="1">
        <f t="shared" si="0"/>
        <v>215.62112722535826</v>
      </c>
      <c r="M9"/>
    </row>
    <row r="10" spans="1:17">
      <c r="A10" s="1" t="s">
        <v>39</v>
      </c>
      <c r="B10" s="11">
        <v>41640</v>
      </c>
      <c r="C10" s="1">
        <f>INPC!C794</f>
        <v>724</v>
      </c>
      <c r="D10" s="1">
        <f>INPC!F794/$I$6</f>
        <v>1.4509949393812578</v>
      </c>
      <c r="E10" s="1">
        <f>INPC!B794/$I$5</f>
        <v>1</v>
      </c>
      <c r="F10" s="1">
        <f t="shared" si="0"/>
        <v>498.96797042499168</v>
      </c>
      <c r="I10" s="60"/>
      <c r="M10"/>
      <c r="O10" s="1">
        <v>2915</v>
      </c>
      <c r="P10" s="1">
        <f>$O$13/O10</f>
        <v>2.8727272727272726</v>
      </c>
      <c r="Q10" s="1">
        <f>P10*100</f>
        <v>287.27272727272725</v>
      </c>
    </row>
    <row r="11" spans="1:17">
      <c r="A11" s="1" t="s">
        <v>40</v>
      </c>
      <c r="B11" s="11">
        <v>38687</v>
      </c>
      <c r="C11" s="1">
        <f>PPP_anual!F34</f>
        <v>1.5713184093999999</v>
      </c>
      <c r="D11" s="1">
        <f>INPC!F697/$I$6</f>
        <v>0.95127898129312927</v>
      </c>
      <c r="E11" s="1">
        <f>INPC!B697/$I$5</f>
        <v>1</v>
      </c>
      <c r="F11" s="1">
        <f t="shared" si="0"/>
        <v>1.6517955723819471</v>
      </c>
      <c r="M11"/>
      <c r="O11" s="1">
        <v>3194</v>
      </c>
      <c r="P11" s="1">
        <f t="shared" ref="P11:P12" si="1">$O$13/O11</f>
        <v>2.6217908578584845</v>
      </c>
      <c r="Q11" s="1">
        <f>P11*120</f>
        <v>314.61490294301814</v>
      </c>
    </row>
    <row r="12" spans="1:17">
      <c r="A12" s="1" t="s">
        <v>41</v>
      </c>
      <c r="B12" s="11">
        <v>40878</v>
      </c>
      <c r="C12" s="1">
        <f>PPP_anual!G40</f>
        <v>1.65878263608021</v>
      </c>
      <c r="D12" s="1">
        <f>INPC!F769/$I$6</f>
        <v>1.2869820105223415</v>
      </c>
      <c r="E12" s="1">
        <f>INPC!B769/$I$5</f>
        <v>1</v>
      </c>
      <c r="F12" s="1">
        <f t="shared" si="0"/>
        <v>1.2888934130531999</v>
      </c>
      <c r="M12"/>
      <c r="O12" s="1">
        <v>3314</v>
      </c>
      <c r="P12" s="1">
        <f t="shared" si="1"/>
        <v>2.5268557634278817</v>
      </c>
      <c r="Q12" s="1">
        <f>P12*120</f>
        <v>303.22269161134579</v>
      </c>
    </row>
    <row r="13" spans="1:17">
      <c r="A13" s="1" t="s">
        <v>141</v>
      </c>
      <c r="B13" s="11">
        <v>43070</v>
      </c>
      <c r="C13" s="1">
        <f>PPP_anual!H46</f>
        <v>2.3273770809173602</v>
      </c>
      <c r="D13" s="1">
        <f>INPC!F841/$I$6</f>
        <v>1.8575558108194046</v>
      </c>
      <c r="E13" s="1">
        <f>INPC!B841/$I$5</f>
        <v>1</v>
      </c>
      <c r="F13" s="1">
        <f t="shared" si="0"/>
        <v>1.25292444370256</v>
      </c>
      <c r="M13"/>
      <c r="O13" s="1">
        <v>8374</v>
      </c>
    </row>
    <row r="14" spans="1:17">
      <c r="M14"/>
    </row>
    <row r="15" spans="1:17">
      <c r="M15"/>
    </row>
    <row r="17" spans="3:15">
      <c r="O17" s="1">
        <f>O13/O11</f>
        <v>2.6217908578584845</v>
      </c>
    </row>
    <row r="21" spans="3:15">
      <c r="C21" s="13"/>
    </row>
    <row r="31" spans="3:15" s="1" customFormat="1"/>
    <row r="32" spans="3:15" s="1" customFormat="1"/>
    <row r="33" s="1" customFormat="1"/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AMJ27"/>
  <sheetViews>
    <sheetView zoomScaleNormal="100" workbookViewId="0">
      <selection activeCell="E4" sqref="E4"/>
    </sheetView>
  </sheetViews>
  <sheetFormatPr defaultColWidth="7" defaultRowHeight="12.75"/>
  <cols>
    <col min="1" max="1" width="7" style="1"/>
    <col min="2" max="2" width="9.42578125" style="1" customWidth="1"/>
    <col min="3" max="3" width="11" style="1" customWidth="1"/>
    <col min="4" max="4" width="9" style="1" customWidth="1"/>
    <col min="5" max="5" width="8.42578125" style="1" customWidth="1"/>
    <col min="6" max="6" width="9.140625" style="1" customWidth="1"/>
    <col min="7" max="7" width="7" style="1"/>
    <col min="8" max="8" width="32.5703125" style="1" customWidth="1"/>
    <col min="9" max="9" width="8.7109375" style="1" customWidth="1"/>
    <col min="10" max="1024" width="7" style="1"/>
  </cols>
  <sheetData>
    <row r="1" spans="1:9" ht="13.5" customHeight="1">
      <c r="A1" s="2" t="s">
        <v>0</v>
      </c>
      <c r="B1" s="2" t="s">
        <v>24</v>
      </c>
      <c r="C1" s="2" t="s">
        <v>2</v>
      </c>
      <c r="D1" s="2" t="s">
        <v>26</v>
      </c>
      <c r="E1" s="2" t="s">
        <v>27</v>
      </c>
      <c r="F1" s="2" t="s">
        <v>42</v>
      </c>
    </row>
    <row r="2" spans="1:9" ht="13.5" customHeight="1">
      <c r="A2" s="14">
        <v>1960</v>
      </c>
      <c r="B2" s="15">
        <v>22159</v>
      </c>
      <c r="C2" s="16">
        <f>INPC!C153</f>
        <v>5900</v>
      </c>
      <c r="D2" s="14">
        <f>INPC!F154/$I$6</f>
        <v>2.4365177519210069E-15</v>
      </c>
      <c r="E2" s="14">
        <f>INPC!B153/$I$5</f>
        <v>2750000000000000</v>
      </c>
      <c r="F2" s="14">
        <f t="shared" ref="F2:F7" si="0">E2*D2</f>
        <v>6.7004238177827693</v>
      </c>
      <c r="H2" s="1" t="s">
        <v>7</v>
      </c>
    </row>
    <row r="3" spans="1:9" ht="13.5" customHeight="1">
      <c r="A3" s="14">
        <v>1970</v>
      </c>
      <c r="B3" s="15" t="s">
        <v>43</v>
      </c>
      <c r="C3" s="16">
        <f>INPC!C273</f>
        <v>187</v>
      </c>
      <c r="D3" s="14">
        <f>INPC!F274/$I$6</f>
        <v>9.3523630367667714E-14</v>
      </c>
      <c r="E3" s="14">
        <f>INPC!B273/$I$5</f>
        <v>2750000000000</v>
      </c>
      <c r="F3" s="14">
        <f t="shared" si="0"/>
        <v>0.25718998351108624</v>
      </c>
      <c r="H3" s="5" t="s">
        <v>8</v>
      </c>
      <c r="I3" s="6">
        <v>43313</v>
      </c>
    </row>
    <row r="4" spans="1:9">
      <c r="A4" s="14">
        <v>1980</v>
      </c>
      <c r="B4" s="15" t="s">
        <v>43</v>
      </c>
      <c r="C4" s="16">
        <f>INPC!C393</f>
        <v>4149.6000000000004</v>
      </c>
      <c r="D4" s="14">
        <f>INPC!F394/$I$6</f>
        <v>2.0394027430117362E-12</v>
      </c>
      <c r="E4" s="14">
        <f>INPC!B393/$I$5</f>
        <v>2750000000000</v>
      </c>
      <c r="F4" s="14">
        <f t="shared" si="0"/>
        <v>5.608357543282275</v>
      </c>
      <c r="H4" s="1" t="s">
        <v>9</v>
      </c>
    </row>
    <row r="5" spans="1:9">
      <c r="A5" s="14">
        <v>1991</v>
      </c>
      <c r="B5" s="15">
        <v>33481</v>
      </c>
      <c r="C5" s="16">
        <f>INPC!C525</f>
        <v>17000</v>
      </c>
      <c r="D5" s="14">
        <f>INPC!F526/$I$6</f>
        <v>2.3860241455709138E-5</v>
      </c>
      <c r="E5" s="14">
        <f>INPC!B525/$I$5</f>
        <v>2750000</v>
      </c>
      <c r="F5" s="14">
        <f t="shared" si="0"/>
        <v>65.615664003200123</v>
      </c>
      <c r="H5" s="7" t="s">
        <v>33</v>
      </c>
      <c r="I5" s="8">
        <f>VLOOKUP($I$3,INPC!$A$2:$F995,2,0)</f>
        <v>1</v>
      </c>
    </row>
    <row r="6" spans="1:9">
      <c r="A6" s="14">
        <v>2000</v>
      </c>
      <c r="B6" s="15" t="s">
        <v>44</v>
      </c>
      <c r="C6" s="16">
        <f>INPC!C632</f>
        <v>151</v>
      </c>
      <c r="D6" s="14">
        <f>INPC!F633/$I$6</f>
        <v>0.31602192413586239</v>
      </c>
      <c r="E6" s="14">
        <f>INPC!B632/$I$5</f>
        <v>1</v>
      </c>
      <c r="F6" s="14">
        <f t="shared" si="0"/>
        <v>0.31602192413586239</v>
      </c>
      <c r="H6" s="7" t="s">
        <v>35</v>
      </c>
      <c r="I6" s="8">
        <f>VLOOKUP($I$3,INPC!$A$2:$F997,6,0)</f>
        <v>6339.2492999999995</v>
      </c>
    </row>
    <row r="7" spans="1:9">
      <c r="A7" s="14">
        <v>2010</v>
      </c>
      <c r="B7" s="15" t="s">
        <v>45</v>
      </c>
      <c r="C7" s="16">
        <f>INPC!C752</f>
        <v>510</v>
      </c>
      <c r="D7" s="14">
        <f>INPC!F753/$I$6</f>
        <v>0.61690331539896937</v>
      </c>
      <c r="E7" s="14">
        <f>INPC!B752/$I$5</f>
        <v>1</v>
      </c>
      <c r="F7" s="14">
        <f t="shared" si="0"/>
        <v>0.61690331539896937</v>
      </c>
    </row>
    <row r="8" spans="1:9">
      <c r="H8" s="1" t="s">
        <v>14</v>
      </c>
    </row>
    <row r="9" spans="1:9">
      <c r="H9" s="1" t="s">
        <v>15</v>
      </c>
    </row>
    <row r="15" spans="1:9">
      <c r="C15" s="13"/>
    </row>
    <row r="25" s="1" customFormat="1"/>
    <row r="26" s="1" customFormat="1"/>
    <row r="27" s="1" customFormat="1"/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</sheetPr>
  <dimension ref="A1:AMJ51"/>
  <sheetViews>
    <sheetView zoomScaleNormal="100" workbookViewId="0">
      <selection activeCell="K31" sqref="K31"/>
    </sheetView>
  </sheetViews>
  <sheetFormatPr defaultColWidth="7" defaultRowHeight="12.75"/>
  <cols>
    <col min="1" max="1" width="7" style="1"/>
    <col min="2" max="2" width="9.42578125" style="1" customWidth="1"/>
    <col min="3" max="3" width="10.42578125" style="1" customWidth="1"/>
    <col min="4" max="4" width="9.140625" style="1" customWidth="1"/>
    <col min="5" max="5" width="8.42578125" style="1" customWidth="1"/>
    <col min="6" max="6" width="9.140625" style="1" customWidth="1"/>
    <col min="7" max="7" width="10" style="1" customWidth="1"/>
    <col min="8" max="8" width="11.85546875" style="1" customWidth="1"/>
    <col min="9" max="9" width="16.5703125" style="1" bestFit="1" customWidth="1"/>
    <col min="10" max="10" width="32.5703125" style="1" customWidth="1"/>
    <col min="11" max="11" width="8.7109375" style="1" customWidth="1"/>
    <col min="12" max="1024" width="7" style="1"/>
  </cols>
  <sheetData>
    <row r="1" spans="1:11" ht="30" customHeight="1">
      <c r="A1" s="2" t="s">
        <v>0</v>
      </c>
      <c r="B1" s="2" t="s">
        <v>24</v>
      </c>
      <c r="C1" s="2" t="s">
        <v>2</v>
      </c>
      <c r="D1" s="2" t="s">
        <v>26</v>
      </c>
      <c r="E1" s="2" t="s">
        <v>27</v>
      </c>
      <c r="F1" s="2" t="s">
        <v>42</v>
      </c>
      <c r="G1" s="2" t="s">
        <v>46</v>
      </c>
      <c r="H1" s="2" t="s">
        <v>47</v>
      </c>
    </row>
    <row r="2" spans="1:11" ht="13.5" customHeight="1">
      <c r="A2" s="14">
        <v>1976</v>
      </c>
      <c r="B2" s="17" t="s">
        <v>48</v>
      </c>
      <c r="C2" s="16">
        <f>INPC!C348</f>
        <v>768</v>
      </c>
      <c r="D2" s="14">
        <f>INPC!F349/$K$6</f>
        <v>3.4703525231457468E-13</v>
      </c>
      <c r="E2" s="14">
        <f>INPC!B348/$K$5</f>
        <v>2750000000000</v>
      </c>
      <c r="F2" s="14">
        <f t="shared" ref="F2:F36" si="0">E2*D2</f>
        <v>0.95434694386508034</v>
      </c>
      <c r="G2" s="1">
        <f>PPP_anual!D5</f>
        <v>10.489097552548873</v>
      </c>
      <c r="H2" s="1">
        <f>77*F2*$K$6/INPC!$F$799</f>
        <v>103.13591525143873</v>
      </c>
      <c r="J2" s="1" t="s">
        <v>7</v>
      </c>
    </row>
    <row r="3" spans="1:11" ht="13.5" customHeight="1">
      <c r="A3" s="14">
        <v>1977</v>
      </c>
      <c r="B3" s="17" t="s">
        <v>49</v>
      </c>
      <c r="C3" s="16">
        <f>INPC!C359</f>
        <v>1106.4000000000001</v>
      </c>
      <c r="D3" s="14">
        <f>INPC!F360/$K$6</f>
        <v>4.7676973223306795E-13</v>
      </c>
      <c r="E3" s="14">
        <f>INPC!B359/$K$5</f>
        <v>2750000000000</v>
      </c>
      <c r="F3" s="14">
        <f t="shared" si="0"/>
        <v>1.3111167636409369</v>
      </c>
      <c r="G3" s="1">
        <f>PPP_anual!D6</f>
        <v>14.099714409210891</v>
      </c>
      <c r="H3" s="1">
        <f>77*F3*$K$6/INPC!$F$799</f>
        <v>141.69189547771981</v>
      </c>
      <c r="I3" s="68"/>
      <c r="J3" s="5" t="s">
        <v>8</v>
      </c>
      <c r="K3" s="6">
        <v>44166</v>
      </c>
    </row>
    <row r="4" spans="1:11">
      <c r="A4" s="14">
        <v>1978</v>
      </c>
      <c r="B4" s="17" t="s">
        <v>50</v>
      </c>
      <c r="C4" s="16">
        <f>INPC!C371</f>
        <v>1560</v>
      </c>
      <c r="D4" s="14">
        <f>INPC!F372/$K$6</f>
        <v>6.8811544278291519E-13</v>
      </c>
      <c r="E4" s="14">
        <f>INPC!B371/$K$5</f>
        <v>2750000000000</v>
      </c>
      <c r="F4" s="14">
        <f t="shared" si="0"/>
        <v>1.8923174676530168</v>
      </c>
      <c r="G4" s="1">
        <f>PPP_anual!D7</f>
        <v>18.549451750304705</v>
      </c>
      <c r="H4" s="1">
        <f>77*F4*$K$6/INPC!$F$799</f>
        <v>204.50203694503583</v>
      </c>
      <c r="J4" s="1" t="s">
        <v>9</v>
      </c>
    </row>
    <row r="5" spans="1:11">
      <c r="A5" s="14">
        <v>1979</v>
      </c>
      <c r="B5" s="17" t="s">
        <v>50</v>
      </c>
      <c r="C5" s="16">
        <f>INPC!C383</f>
        <v>2268</v>
      </c>
      <c r="D5" s="14">
        <f>INPC!F384/$K$6</f>
        <v>1.1147676582736529E-12</v>
      </c>
      <c r="E5" s="14">
        <f>INPC!B383/$K$5</f>
        <v>2750000000000</v>
      </c>
      <c r="F5" s="14">
        <f t="shared" si="0"/>
        <v>3.0656110602525457</v>
      </c>
      <c r="G5" s="1">
        <f>PPP_anual!D8</f>
        <v>25.033411980504503</v>
      </c>
      <c r="H5" s="1">
        <f>77*F5*$K$6/INPC!$F$799</f>
        <v>331.2994341696961</v>
      </c>
      <c r="J5" s="7" t="s">
        <v>33</v>
      </c>
      <c r="K5" s="8">
        <f>VLOOKUP($K$3,INPC!$A$2:$F995,2,0)</f>
        <v>1</v>
      </c>
    </row>
    <row r="6" spans="1:11">
      <c r="A6" s="14">
        <v>1981</v>
      </c>
      <c r="B6" s="17" t="s">
        <v>51</v>
      </c>
      <c r="C6" s="16">
        <f>INPC!C407</f>
        <v>8464.7999999999993</v>
      </c>
      <c r="D6" s="14">
        <f>INPC!F408/$K$6</f>
        <v>4.2774483766968293E-12</v>
      </c>
      <c r="E6" s="14">
        <f>INPC!B407/$K$5</f>
        <v>2750000000000</v>
      </c>
      <c r="F6" s="14">
        <f t="shared" si="0"/>
        <v>11.76298303591628</v>
      </c>
      <c r="G6" s="1">
        <f>PPP_anual!D10</f>
        <v>74.946902360198195</v>
      </c>
      <c r="H6" s="1">
        <f>77*F6*$K$6/INPC!$F$799</f>
        <v>1271.2211521137178</v>
      </c>
      <c r="J6" s="7" t="s">
        <v>35</v>
      </c>
      <c r="K6" s="8">
        <f>VLOOKUP($K$3,INPC!$A$2:$F997,6,0)</f>
        <v>6974.6255708456665</v>
      </c>
    </row>
    <row r="7" spans="1:11">
      <c r="A7" s="14">
        <v>1982</v>
      </c>
      <c r="B7" s="17" t="s">
        <v>52</v>
      </c>
      <c r="C7" s="16">
        <f>INPC!C419</f>
        <v>16608</v>
      </c>
      <c r="D7" s="14">
        <f>GEOMEAN(INPC!F419,INPC!F420,INPC!F421)/$K$6</f>
        <v>8.4257788978230608E-12</v>
      </c>
      <c r="E7" s="14">
        <f>INPC!B419/$K$5</f>
        <v>2750000000000</v>
      </c>
      <c r="F7" s="14">
        <f t="shared" si="0"/>
        <v>23.170891969013418</v>
      </c>
      <c r="G7" s="1">
        <f>PPP_anual!D11</f>
        <v>141.24384565347449</v>
      </c>
      <c r="H7" s="1">
        <f>77*F7*$K$6/INPC!$F$799</f>
        <v>2504.0695794948324</v>
      </c>
    </row>
    <row r="8" spans="1:11">
      <c r="A8" s="14">
        <v>1983</v>
      </c>
      <c r="B8" s="17" t="s">
        <v>53</v>
      </c>
      <c r="C8" s="16">
        <f>INPC!C430</f>
        <v>34776</v>
      </c>
      <c r="D8" s="14">
        <f>INPC!F431/$K$6</f>
        <v>2.115447345241281E-11</v>
      </c>
      <c r="E8" s="14">
        <f>INPC!B430/$K$5</f>
        <v>2750000000000</v>
      </c>
      <c r="F8" s="14">
        <f t="shared" si="0"/>
        <v>58.17480199413523</v>
      </c>
      <c r="G8" s="1">
        <f>PPP_anual!D12</f>
        <v>315.12092220495015</v>
      </c>
      <c r="H8" s="1">
        <f>77*F8*$K$6/INPC!$F$799</f>
        <v>6286.9289693922792</v>
      </c>
      <c r="J8" s="1" t="s">
        <v>14</v>
      </c>
    </row>
    <row r="9" spans="1:11">
      <c r="A9" s="14">
        <v>1984</v>
      </c>
      <c r="B9" s="17" t="s">
        <v>54</v>
      </c>
      <c r="C9" s="16">
        <f>INPC!C442</f>
        <v>97176</v>
      </c>
      <c r="D9" s="14">
        <f>INPC!F443/$K$6</f>
        <v>6.1662521939761327E-11</v>
      </c>
      <c r="E9" s="14">
        <f>INPC!B442/$K$5</f>
        <v>2750000000000</v>
      </c>
      <c r="F9" s="14">
        <f t="shared" si="0"/>
        <v>169.57193533434364</v>
      </c>
      <c r="G9" s="1">
        <f>PPP_anual!D13</f>
        <v>870.65661674049443</v>
      </c>
      <c r="H9" s="1">
        <f>77*F9*$K$6/INPC!$F$799</f>
        <v>18325.575268083841</v>
      </c>
      <c r="J9" s="1" t="s">
        <v>15</v>
      </c>
    </row>
    <row r="10" spans="1:11">
      <c r="A10" s="14">
        <v>1985</v>
      </c>
      <c r="B10" s="17" t="s">
        <v>55</v>
      </c>
      <c r="C10" s="16">
        <f>INPC!C454</f>
        <v>333120</v>
      </c>
      <c r="D10" s="14">
        <f>INPC!F455/$K$6</f>
        <v>1.9501362899490801E-10</v>
      </c>
      <c r="E10" s="14">
        <f>INPC!B454/$K$5</f>
        <v>2750000000000</v>
      </c>
      <c r="F10" s="14">
        <f t="shared" si="0"/>
        <v>536.28747973599707</v>
      </c>
      <c r="G10" s="1">
        <f>PPP_anual!D14</f>
        <v>2729.1386351303372</v>
      </c>
      <c r="H10" s="1">
        <f>77*F10*$K$6/INPC!$F$799</f>
        <v>57956.386213648235</v>
      </c>
    </row>
    <row r="11" spans="1:11">
      <c r="A11" s="14">
        <v>1986</v>
      </c>
      <c r="B11" s="17" t="s">
        <v>56</v>
      </c>
      <c r="C11" s="16">
        <f>INPC!C466</f>
        <v>804</v>
      </c>
      <c r="D11" s="14">
        <f>INPC!F467/$K$6</f>
        <v>3.8612246256502313E-10</v>
      </c>
      <c r="E11" s="14">
        <f>INPC!B466/$K$5</f>
        <v>2750000000</v>
      </c>
      <c r="F11" s="14">
        <f t="shared" si="0"/>
        <v>1.0618367720538135</v>
      </c>
      <c r="G11" s="1">
        <f>PPP_anual!D15</f>
        <v>6.9763844159030013</v>
      </c>
      <c r="H11" s="1">
        <f>77*F11*$K$6/INPC!$F$799</f>
        <v>114.75230055212052</v>
      </c>
    </row>
    <row r="12" spans="1:11">
      <c r="A12" s="14">
        <v>1987</v>
      </c>
      <c r="B12" s="17" t="s">
        <v>57</v>
      </c>
      <c r="C12" s="16">
        <f>INPC!C478</f>
        <v>2400</v>
      </c>
      <c r="D12" s="14">
        <f>INPC!F479/$K$6</f>
        <v>1.5449965826701785E-9</v>
      </c>
      <c r="E12" s="14">
        <f>INPC!B478/$K$5</f>
        <v>2750000000</v>
      </c>
      <c r="F12" s="14">
        <f t="shared" si="0"/>
        <v>4.2487406023429912</v>
      </c>
      <c r="G12" s="1">
        <f>PPP_anual!D16</f>
        <v>20.302299474172884</v>
      </c>
      <c r="H12" s="1">
        <f>77*F12*$K$6/INPC!$F$799</f>
        <v>459.15979875610435</v>
      </c>
    </row>
    <row r="13" spans="1:11">
      <c r="A13" s="14">
        <v>1988</v>
      </c>
      <c r="B13" s="17" t="s">
        <v>53</v>
      </c>
      <c r="C13" s="16">
        <f>INPC!C490</f>
        <v>18960</v>
      </c>
      <c r="D13" s="14">
        <f>INPC!F491/$K$6</f>
        <v>1.2576337608871987E-8</v>
      </c>
      <c r="E13" s="14">
        <f>INPC!B490/$K$5</f>
        <v>2750000000</v>
      </c>
      <c r="F13" s="14">
        <f t="shared" si="0"/>
        <v>34.584928424397965</v>
      </c>
      <c r="G13" s="1">
        <f>PPP_anual!D17</f>
        <v>122.34962936445129</v>
      </c>
      <c r="H13" s="1">
        <f>77*F13*$K$6/INPC!$F$799</f>
        <v>3737.5802059047164</v>
      </c>
    </row>
    <row r="14" spans="1:11">
      <c r="A14" s="14">
        <v>1989</v>
      </c>
      <c r="B14" s="17" t="s">
        <v>58</v>
      </c>
      <c r="C14" s="16">
        <f>INPC!C502</f>
        <v>249.48</v>
      </c>
      <c r="D14" s="14">
        <f>INPC!F503/$K$6</f>
        <v>1.7290277513038587E-7</v>
      </c>
      <c r="E14" s="14">
        <f>INPC!B502/$K$5</f>
        <v>2750000</v>
      </c>
      <c r="F14" s="14">
        <f t="shared" si="0"/>
        <v>0.47548263160856113</v>
      </c>
      <c r="G14" s="1">
        <f>PPP_anual!D18</f>
        <v>1.521540414608699</v>
      </c>
      <c r="H14" s="1">
        <f>77*F14*$K$6/INPC!$F$799</f>
        <v>51.38522914790672</v>
      </c>
    </row>
    <row r="15" spans="1:11">
      <c r="A15" s="14">
        <v>1990</v>
      </c>
      <c r="B15" s="17" t="s">
        <v>59</v>
      </c>
      <c r="C15" s="16">
        <f>INPC!C514</f>
        <v>6056.31</v>
      </c>
      <c r="D15" s="14">
        <f>INPC!F515/$K$6</f>
        <v>5.1734997556951029E-6</v>
      </c>
      <c r="E15" s="14">
        <f>INPC!B514/$K$5</f>
        <v>2750000</v>
      </c>
      <c r="F15" s="14">
        <f t="shared" si="0"/>
        <v>14.227124328161533</v>
      </c>
      <c r="G15" s="1">
        <f>PPP_anual!D19</f>
        <v>55.605721452737761</v>
      </c>
      <c r="H15" s="1">
        <f>77*F15*$K$6/INPC!$F$799</f>
        <v>1537.519974694226</v>
      </c>
    </row>
    <row r="16" spans="1:11">
      <c r="A16" s="14">
        <v>1992</v>
      </c>
      <c r="B16" s="17" t="s">
        <v>60</v>
      </c>
      <c r="C16" s="16">
        <f>INPC!C538</f>
        <v>522186.94</v>
      </c>
      <c r="D16" s="14">
        <f>INPC!F539/$K$6</f>
        <v>3.1958459433640077E-4</v>
      </c>
      <c r="E16" s="14">
        <f>INPC!B538/$K$5</f>
        <v>2750000</v>
      </c>
      <c r="F16" s="14">
        <f t="shared" si="0"/>
        <v>878.85763442510211</v>
      </c>
      <c r="G16" s="1">
        <f>PPP_anual!D21</f>
        <v>2697.6457919448831</v>
      </c>
      <c r="H16" s="1">
        <f>77*F16*$K$6/INPC!$F$799</f>
        <v>94977.813975125624</v>
      </c>
    </row>
    <row r="17" spans="1:16">
      <c r="A17" s="14">
        <v>1993</v>
      </c>
      <c r="B17" s="17" t="s">
        <v>61</v>
      </c>
      <c r="C17" s="16">
        <f>INPC!C550</f>
        <v>9606</v>
      </c>
      <c r="D17" s="14">
        <f>INPC!F551/$K$6</f>
        <v>6.6094430606792711E-3</v>
      </c>
      <c r="E17" s="14">
        <f>INPC!B550/$K$5</f>
        <v>2750</v>
      </c>
      <c r="F17" s="14">
        <f t="shared" si="0"/>
        <v>18.175968416867995</v>
      </c>
      <c r="G17" s="1">
        <f>PPP_anual!D22</f>
        <v>44.29094847167277</v>
      </c>
      <c r="H17" s="1">
        <f>77*F17*$K$6/INPC!$F$799</f>
        <v>1964.2700700259627</v>
      </c>
    </row>
    <row r="18" spans="1:16">
      <c r="A18" s="14">
        <v>1995</v>
      </c>
      <c r="B18" s="17" t="s">
        <v>58</v>
      </c>
      <c r="C18" s="16">
        <f>INPC!C574</f>
        <v>100</v>
      </c>
      <c r="D18" s="14">
        <f>INPC!F575/$K$6</f>
        <v>0.21180810268396516</v>
      </c>
      <c r="E18" s="14">
        <f>INPC!B574/$K$5</f>
        <v>1</v>
      </c>
      <c r="F18" s="14">
        <f t="shared" si="0"/>
        <v>0.21180810268396516</v>
      </c>
      <c r="G18" s="1">
        <f>PPP_anual!D24</f>
        <v>0.83985825203057651</v>
      </c>
      <c r="H18" s="1">
        <f>77*F18*$K$6/INPC!$F$799</f>
        <v>22.890021986668383</v>
      </c>
    </row>
    <row r="19" spans="1:16">
      <c r="A19" s="14">
        <v>1996</v>
      </c>
      <c r="B19" s="17" t="s">
        <v>55</v>
      </c>
      <c r="C19" s="16">
        <f>INPC!C586</f>
        <v>112</v>
      </c>
      <c r="D19" s="14">
        <f>INPC!F587/$K$6</f>
        <v>0.23808612187885361</v>
      </c>
      <c r="E19" s="14">
        <f>INPC!B586/$K$5</f>
        <v>1</v>
      </c>
      <c r="F19" s="14">
        <f t="shared" si="0"/>
        <v>0.23808612187885361</v>
      </c>
      <c r="G19" s="1">
        <f>PPP_anual!D25</f>
        <v>0.94596297351639913</v>
      </c>
      <c r="H19" s="1">
        <f>77*F19*$K$6/INPC!$F$799</f>
        <v>25.729877636735672</v>
      </c>
    </row>
    <row r="20" spans="1:16">
      <c r="A20" s="14">
        <v>1997</v>
      </c>
      <c r="B20" s="17" t="s">
        <v>62</v>
      </c>
      <c r="C20" s="16">
        <f>INPC!C598</f>
        <v>120</v>
      </c>
      <c r="D20" s="14">
        <f>INPC!F599/$K$6</f>
        <v>0.24840930095328145</v>
      </c>
      <c r="E20" s="14">
        <f>INPC!B598/$K$5</f>
        <v>1</v>
      </c>
      <c r="F20" s="14">
        <f t="shared" si="0"/>
        <v>0.24840930095328145</v>
      </c>
      <c r="G20" s="1">
        <f>PPP_anual!D26</f>
        <v>0.98862748562125902</v>
      </c>
      <c r="H20" s="1">
        <f>77*F20*$K$6/INPC!$F$799</f>
        <v>26.84549971630523</v>
      </c>
    </row>
    <row r="21" spans="1:16">
      <c r="A21" s="14">
        <v>1998</v>
      </c>
      <c r="B21" s="17" t="s">
        <v>60</v>
      </c>
      <c r="C21" s="16">
        <f>INPC!C610</f>
        <v>130</v>
      </c>
      <c r="D21" s="14">
        <f>INPC!F611/$K$6</f>
        <v>0.25603850675509371</v>
      </c>
      <c r="E21" s="14">
        <f>INPC!B610/$K$5</f>
        <v>1</v>
      </c>
      <c r="F21" s="14">
        <f t="shared" si="0"/>
        <v>0.25603850675509371</v>
      </c>
      <c r="G21" s="1">
        <f>PPP_anual!D27</f>
        <v>1.0046841671642388</v>
      </c>
      <c r="H21" s="1">
        <f>77*F21*$K$6/INPC!$F$799</f>
        <v>27.669985117625625</v>
      </c>
    </row>
    <row r="22" spans="1:16">
      <c r="A22" s="14">
        <v>1999</v>
      </c>
      <c r="B22" s="17" t="s">
        <v>61</v>
      </c>
      <c r="C22" s="16">
        <f>INPC!C622</f>
        <v>136</v>
      </c>
      <c r="D22" s="14">
        <f>INPC!F623/$K$6</f>
        <v>0.27251509687679643</v>
      </c>
      <c r="E22" s="14">
        <f>INPC!B622/$K$5</f>
        <v>1</v>
      </c>
      <c r="F22" s="14">
        <f t="shared" si="0"/>
        <v>0.27251509687679643</v>
      </c>
      <c r="G22" s="1">
        <f>PPP_anual!D28</f>
        <v>1.0306948700384091</v>
      </c>
      <c r="H22" s="1">
        <f>77*F22*$K$6/INPC!$F$799</f>
        <v>29.450604014504354</v>
      </c>
    </row>
    <row r="23" spans="1:16">
      <c r="A23" s="14">
        <v>2001</v>
      </c>
      <c r="B23" s="17" t="s">
        <v>54</v>
      </c>
      <c r="C23" s="16">
        <f>INPC!C646</f>
        <v>180</v>
      </c>
      <c r="D23" s="14">
        <f>INPC!F647/$K$6</f>
        <v>0.3129155365760703</v>
      </c>
      <c r="E23" s="14">
        <f>INPC!B646/$K$5</f>
        <v>1</v>
      </c>
      <c r="F23" s="14">
        <f t="shared" si="0"/>
        <v>0.3129155365760703</v>
      </c>
      <c r="G23" s="1">
        <f>PPP_anual!D30</f>
        <v>1.1089209746583746</v>
      </c>
      <c r="H23" s="1">
        <f>77*F23*$K$6/INPC!$F$799</f>
        <v>33.816664336414121</v>
      </c>
      <c r="P23"/>
    </row>
    <row r="24" spans="1:16">
      <c r="A24" s="14">
        <v>2002</v>
      </c>
      <c r="B24" s="17" t="s">
        <v>55</v>
      </c>
      <c r="C24" s="16">
        <f>INPC!C658</f>
        <v>200</v>
      </c>
      <c r="D24" s="14">
        <f>INPC!F659/$K$6</f>
        <v>0.34396169252038405</v>
      </c>
      <c r="E24" s="14">
        <f>INPC!B658/$K$5</f>
        <v>1</v>
      </c>
      <c r="F24" s="14">
        <f t="shared" si="0"/>
        <v>0.34396169252038405</v>
      </c>
      <c r="G24" s="1">
        <f>PPP_anual!D31</f>
        <v>1.1834813291077197</v>
      </c>
      <c r="H24" s="1">
        <f>77*F24*$K$6/INPC!$F$799</f>
        <v>37.171810731484854</v>
      </c>
    </row>
    <row r="25" spans="1:16">
      <c r="A25" s="14">
        <v>2003</v>
      </c>
      <c r="B25" s="17" t="s">
        <v>62</v>
      </c>
      <c r="C25" s="16">
        <f>INPC!C670</f>
        <v>240</v>
      </c>
      <c r="D25" s="14">
        <f>INPC!F671/$K$6</f>
        <v>0.40184560706520639</v>
      </c>
      <c r="E25" s="14">
        <f>INPC!B670/$K$5</f>
        <v>1</v>
      </c>
      <c r="F25" s="14">
        <f t="shared" si="0"/>
        <v>0.40184560706520639</v>
      </c>
      <c r="G25" s="1">
        <f>PPP_anual!D32</f>
        <v>1.3280101665815951</v>
      </c>
      <c r="H25" s="1">
        <f>77*F25*$K$6/INPC!$F$799</f>
        <v>43.427303603645505</v>
      </c>
    </row>
    <row r="26" spans="1:16">
      <c r="A26" s="14">
        <v>2004</v>
      </c>
      <c r="B26" s="17" t="s">
        <v>61</v>
      </c>
      <c r="C26" s="16">
        <f>INPC!C682</f>
        <v>260</v>
      </c>
      <c r="D26" s="14">
        <f>INPC!F683/$K$6</f>
        <v>0.42530545200780684</v>
      </c>
      <c r="E26" s="14">
        <f>INPC!B682/$K$5</f>
        <v>1</v>
      </c>
      <c r="F26" s="14">
        <f t="shared" si="0"/>
        <v>0.42530545200780684</v>
      </c>
      <c r="G26" s="1">
        <f>PPP_anual!D33</f>
        <v>1.3786997850479346</v>
      </c>
      <c r="H26" s="1">
        <f>77*F26*$K$6/INPC!$F$799</f>
        <v>45.962600222307906</v>
      </c>
    </row>
    <row r="27" spans="1:16">
      <c r="A27" s="14">
        <v>2005</v>
      </c>
      <c r="B27" s="17" t="s">
        <v>63</v>
      </c>
      <c r="C27" s="16">
        <f>INPC!C694</f>
        <v>300</v>
      </c>
      <c r="D27" s="14">
        <f>INPC!F695/$K$6</f>
        <v>0.44745715055387209</v>
      </c>
      <c r="E27" s="14">
        <f>INPC!B694/$K$5</f>
        <v>1</v>
      </c>
      <c r="F27" s="14">
        <f t="shared" si="0"/>
        <v>0.44745715055387209</v>
      </c>
      <c r="G27" s="1">
        <f>PPP_anual!D34</f>
        <v>1.4252672440194625</v>
      </c>
      <c r="H27" s="1">
        <f>77*F27*$K$6/INPC!$F$799</f>
        <v>48.356525951948413</v>
      </c>
    </row>
    <row r="28" spans="1:16">
      <c r="A28" s="14">
        <v>2006</v>
      </c>
      <c r="B28" s="17" t="s">
        <v>58</v>
      </c>
      <c r="C28" s="16">
        <f>INPC!C706</f>
        <v>350</v>
      </c>
      <c r="D28" s="14">
        <f>INPC!F707/$K$6</f>
        <v>0.45993076026420976</v>
      </c>
      <c r="E28" s="14">
        <f>INPC!B716/$K$5</f>
        <v>1</v>
      </c>
      <c r="F28" s="14">
        <f t="shared" si="0"/>
        <v>0.45993076026420976</v>
      </c>
      <c r="G28" s="1">
        <f>PPP_anual!D35</f>
        <v>1.43854519855529</v>
      </c>
      <c r="H28" s="1">
        <f>77*F28*$K$6/INPC!$F$799</f>
        <v>49.704544261468762</v>
      </c>
    </row>
    <row r="29" spans="1:16">
      <c r="A29" s="14">
        <v>2007</v>
      </c>
      <c r="B29" s="17" t="s">
        <v>54</v>
      </c>
      <c r="C29" s="16">
        <f>INPC!C718</f>
        <v>380</v>
      </c>
      <c r="D29" s="14">
        <f>INPC!F719/$K$6</f>
        <v>0.48222842137703076</v>
      </c>
      <c r="E29" s="14">
        <f>INPC!B718/$K$5</f>
        <v>1</v>
      </c>
      <c r="F29" s="14">
        <f t="shared" si="0"/>
        <v>0.48222842137703076</v>
      </c>
      <c r="G29" s="1">
        <f>PPP_anual!D36</f>
        <v>1.4495528626901542</v>
      </c>
      <c r="H29" s="1">
        <f>77*F29*$K$6/INPC!$F$799</f>
        <v>52.114244110795589</v>
      </c>
    </row>
    <row r="30" spans="1:16">
      <c r="A30" s="14">
        <v>2008</v>
      </c>
      <c r="B30" s="17" t="s">
        <v>62</v>
      </c>
      <c r="C30" s="16">
        <f>INPC!C730</f>
        <v>415</v>
      </c>
      <c r="D30" s="14">
        <f>INPC!F731/$K$6</f>
        <v>0.51670633597044324</v>
      </c>
      <c r="E30" s="14">
        <f>INPC!B730/$K$5</f>
        <v>1</v>
      </c>
      <c r="F30" s="14">
        <f t="shared" si="0"/>
        <v>0.51670633597044324</v>
      </c>
      <c r="G30" s="1">
        <f>PPP_anual!D37</f>
        <v>1.4751901306060791</v>
      </c>
      <c r="H30" s="1">
        <f>77*F30*$K$6/INPC!$F$799</f>
        <v>55.840259372238343</v>
      </c>
    </row>
    <row r="31" spans="1:16">
      <c r="A31" s="14">
        <v>2009</v>
      </c>
      <c r="B31" s="17" t="s">
        <v>60</v>
      </c>
      <c r="C31" s="16">
        <f>INPC!C742</f>
        <v>465</v>
      </c>
      <c r="D31" s="14">
        <f>INPC!F743/$K$6</f>
        <v>0.53898103561746502</v>
      </c>
      <c r="E31" s="14">
        <f>INPC!B742/$K$5</f>
        <v>1</v>
      </c>
      <c r="F31" s="14">
        <f t="shared" si="0"/>
        <v>0.53898103561746502</v>
      </c>
      <c r="G31" s="1">
        <f>PPP_anual!D38</f>
        <v>1.5528154300594064</v>
      </c>
      <c r="H31" s="1">
        <f>77*F31*$K$6/INPC!$F$799</f>
        <v>58.24747778459308</v>
      </c>
    </row>
    <row r="32" spans="1:16">
      <c r="A32" s="14">
        <v>2011</v>
      </c>
      <c r="B32" s="17" t="s">
        <v>63</v>
      </c>
      <c r="C32" s="16">
        <f>INPC!C766</f>
        <v>545</v>
      </c>
      <c r="D32" s="14">
        <f>INPC!F767/$K$6</f>
        <v>0.60563457733744896</v>
      </c>
      <c r="E32" s="14">
        <f>INPC!B766/$K$5</f>
        <v>1</v>
      </c>
      <c r="F32" s="14">
        <f t="shared" si="0"/>
        <v>0.60563457733744896</v>
      </c>
      <c r="G32" s="1">
        <f>PPP_anual!D40</f>
        <v>1.65878263608021</v>
      </c>
      <c r="H32" s="1">
        <f>77*F32*$K$6/INPC!$F$799</f>
        <v>65.450700966929119</v>
      </c>
    </row>
    <row r="33" spans="1:8">
      <c r="A33" s="14">
        <v>2012</v>
      </c>
      <c r="B33" s="17" t="s">
        <v>54</v>
      </c>
      <c r="C33" s="16">
        <f>INPC!C778</f>
        <v>622</v>
      </c>
      <c r="D33" s="14">
        <f>INPC!F779/$K$6</f>
        <v>0.64064579948336076</v>
      </c>
      <c r="E33" s="14">
        <f>INPC!B778/$K$5</f>
        <v>1</v>
      </c>
      <c r="F33" s="14">
        <f t="shared" si="0"/>
        <v>0.64064579948336076</v>
      </c>
      <c r="G33" s="1">
        <f>PPP_anual!D41</f>
        <v>1.7129347040177643</v>
      </c>
      <c r="H33" s="1">
        <f>77*F33*$K$6/INPC!$F$799</f>
        <v>69.234350574969923</v>
      </c>
    </row>
    <row r="34" spans="1:8">
      <c r="A34" s="14">
        <v>2013</v>
      </c>
      <c r="B34" s="17" t="s">
        <v>55</v>
      </c>
      <c r="C34" s="16">
        <f>INPC!C790</f>
        <v>678</v>
      </c>
      <c r="D34" s="14">
        <f>INPC!F791/$K$6</f>
        <v>0.67675486766435744</v>
      </c>
      <c r="E34" s="14">
        <f>INPC!B790/$K$5</f>
        <v>1</v>
      </c>
      <c r="F34" s="14">
        <f t="shared" si="0"/>
        <v>0.67675486766435744</v>
      </c>
      <c r="G34" s="1">
        <f>PPP_anual!D42</f>
        <v>1.7929834292713003</v>
      </c>
      <c r="H34" s="1">
        <f>77*F34*$K$6/INPC!$F$799</f>
        <v>73.136643991073953</v>
      </c>
    </row>
    <row r="35" spans="1:8">
      <c r="A35" s="14">
        <v>2014</v>
      </c>
      <c r="B35" s="17" t="s">
        <v>62</v>
      </c>
      <c r="C35" s="16">
        <f>INPC!C802</f>
        <v>724</v>
      </c>
      <c r="D35" s="14">
        <f>INPC!F803/$K$6</f>
        <v>0.72051403351855936</v>
      </c>
      <c r="E35" s="14">
        <f>INPC!B802/$K$5</f>
        <v>1</v>
      </c>
      <c r="F35" s="14">
        <f t="shared" si="0"/>
        <v>0.72051403351855936</v>
      </c>
      <c r="G35" s="1">
        <f>PPP_anual!D43</f>
        <v>1.8759773219562099</v>
      </c>
      <c r="H35" s="1">
        <f>77*F35*$K$6/INPC!$F$799</f>
        <v>77.865680585181451</v>
      </c>
    </row>
    <row r="36" spans="1:8">
      <c r="A36" s="14">
        <v>2015</v>
      </c>
      <c r="B36" s="14" t="s">
        <v>60</v>
      </c>
      <c r="C36" s="16">
        <f>INPC!C814</f>
        <v>788</v>
      </c>
      <c r="D36" s="73">
        <f>INPC!F815/$K$6</f>
        <v>0.79340858489950206</v>
      </c>
      <c r="E36" s="74">
        <f>INPC!B814/$K$5</f>
        <v>1</v>
      </c>
      <c r="F36" s="14">
        <f t="shared" si="0"/>
        <v>0.79340858489950206</v>
      </c>
      <c r="G36" s="1">
        <f>PPP_anual!D44</f>
        <v>2.0425481119681801</v>
      </c>
      <c r="H36" s="1">
        <f>77*F36*$K$6/INPC!$F$799</f>
        <v>85.743367334057751</v>
      </c>
    </row>
    <row r="37" spans="1:8">
      <c r="A37" s="14"/>
      <c r="B37" s="14"/>
      <c r="C37" s="14"/>
      <c r="D37" s="14"/>
      <c r="E37" s="14"/>
      <c r="F37" s="14"/>
    </row>
    <row r="38" spans="1:8">
      <c r="A38" s="14"/>
      <c r="D38" s="14"/>
      <c r="E38" s="14"/>
      <c r="F38" s="14"/>
    </row>
    <row r="39" spans="1:8" s="1" customFormat="1"/>
    <row r="40" spans="1:8" s="1" customFormat="1"/>
    <row r="41" spans="1:8" s="1" customFormat="1"/>
    <row r="42" spans="1:8" s="1" customFormat="1"/>
    <row r="43" spans="1:8" s="1" customFormat="1"/>
    <row r="44" spans="1:8" s="1" customFormat="1"/>
    <row r="45" spans="1:8" s="1" customFormat="1"/>
    <row r="46" spans="1:8" s="1" customFormat="1"/>
    <row r="49" s="1" customFormat="1"/>
    <row r="50" s="1" customFormat="1"/>
    <row r="51" s="1" customFormat="1"/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AMJ30"/>
  <sheetViews>
    <sheetView zoomScaleNormal="100" workbookViewId="0">
      <selection activeCell="F11" sqref="F11"/>
    </sheetView>
  </sheetViews>
  <sheetFormatPr defaultColWidth="7" defaultRowHeight="12.75"/>
  <cols>
    <col min="1" max="1" width="7.85546875" style="1" customWidth="1"/>
    <col min="2" max="2" width="9.42578125" style="1" customWidth="1"/>
    <col min="3" max="3" width="11" style="1" customWidth="1"/>
    <col min="4" max="4" width="9" style="1" customWidth="1"/>
    <col min="5" max="5" width="8.42578125" style="1" customWidth="1"/>
    <col min="6" max="6" width="9.140625" style="1" customWidth="1"/>
    <col min="7" max="7" width="7" style="1"/>
    <col min="8" max="8" width="32.5703125" style="1" customWidth="1"/>
    <col min="9" max="9" width="8.7109375" style="1" customWidth="1"/>
    <col min="10" max="1024" width="7" style="1"/>
  </cols>
  <sheetData>
    <row r="1" spans="1:9" ht="13.5" customHeight="1">
      <c r="A1" s="2" t="s">
        <v>0</v>
      </c>
      <c r="B1" s="2" t="s">
        <v>24</v>
      </c>
      <c r="C1" s="2" t="s">
        <v>2</v>
      </c>
      <c r="D1" s="2" t="s">
        <v>26</v>
      </c>
      <c r="E1" s="2" t="s">
        <v>27</v>
      </c>
      <c r="F1" s="2" t="s">
        <v>42</v>
      </c>
    </row>
    <row r="2" spans="1:9" ht="13.5" customHeight="1">
      <c r="A2" s="1" t="s">
        <v>64</v>
      </c>
      <c r="B2" s="18">
        <v>32065</v>
      </c>
      <c r="C2" s="1">
        <f>IPCA!C479</f>
        <v>2640</v>
      </c>
      <c r="D2" s="1">
        <f>IPCA!E479/$I$6</f>
        <v>1.8213850872287645E-9</v>
      </c>
      <c r="E2" s="14">
        <f>IPCA!B479/$I$5</f>
        <v>2750000000</v>
      </c>
      <c r="F2" s="14">
        <f>E2*D2</f>
        <v>5.0088089898791024</v>
      </c>
      <c r="H2" s="1" t="s">
        <v>7</v>
      </c>
    </row>
    <row r="3" spans="1:9" ht="13.5" customHeight="1">
      <c r="A3" s="1" t="s">
        <v>65</v>
      </c>
      <c r="B3" s="18">
        <v>35323</v>
      </c>
      <c r="C3" s="1">
        <f>IPCA!C586</f>
        <v>112</v>
      </c>
      <c r="D3" s="14">
        <f>IPCA!E586/$I$6</f>
        <v>0.27348541389492809</v>
      </c>
      <c r="E3" s="14">
        <f>IPCA!B586/$I$5</f>
        <v>1</v>
      </c>
      <c r="F3" s="14">
        <f>E3*D3</f>
        <v>0.27348541389492809</v>
      </c>
      <c r="H3" s="5" t="s">
        <v>8</v>
      </c>
      <c r="I3" s="6">
        <v>43101</v>
      </c>
    </row>
    <row r="4" spans="1:9">
      <c r="A4" s="19" t="s">
        <v>66</v>
      </c>
      <c r="B4" s="20">
        <v>37636</v>
      </c>
      <c r="C4" s="1">
        <f>IPCA!C662</f>
        <v>200</v>
      </c>
      <c r="D4" s="14">
        <f>IPCA!E662/$I$6</f>
        <v>0.42299704708440145</v>
      </c>
      <c r="E4" s="14">
        <f>IPCA!B662/$I$5</f>
        <v>1</v>
      </c>
      <c r="F4" s="14">
        <f>E4*D4</f>
        <v>0.42299704708440145</v>
      </c>
      <c r="H4" s="1" t="s">
        <v>9</v>
      </c>
    </row>
    <row r="5" spans="1:9">
      <c r="A5" s="19" t="s">
        <v>67</v>
      </c>
      <c r="B5" s="20">
        <v>39828</v>
      </c>
      <c r="C5" s="1">
        <f>IPCA!C734</f>
        <v>415</v>
      </c>
      <c r="D5" s="14">
        <f>IPCA!E734/$I$6</f>
        <v>0.58951633838465778</v>
      </c>
      <c r="E5" s="14">
        <f>IPCA!B734/$I$5</f>
        <v>1</v>
      </c>
      <c r="F5" s="14">
        <f>E5*D5</f>
        <v>0.58951633838465778</v>
      </c>
      <c r="H5" s="7" t="s">
        <v>33</v>
      </c>
      <c r="I5" s="8">
        <f>VLOOKUP($I$3,IPCA!$A$2:$F995,2,0)</f>
        <v>1</v>
      </c>
    </row>
    <row r="6" spans="1:9">
      <c r="A6" s="1" t="s">
        <v>68</v>
      </c>
      <c r="B6" s="18">
        <v>43115</v>
      </c>
      <c r="C6" s="1">
        <f>IPCA!C842</f>
        <v>954</v>
      </c>
      <c r="D6" s="14">
        <f>IPCA!E842/$I$6</f>
        <v>1</v>
      </c>
      <c r="E6" s="14">
        <f>IPCA!B842/$I$5</f>
        <v>1</v>
      </c>
      <c r="F6" s="14">
        <f>E6*D6</f>
        <v>1</v>
      </c>
      <c r="H6" s="7" t="s">
        <v>69</v>
      </c>
      <c r="I6" s="8">
        <f>VLOOKUP($I$3,IPCA!$A$2:$F997,5,0)</f>
        <v>6027.8051999999998</v>
      </c>
    </row>
    <row r="8" spans="1:9">
      <c r="H8" s="1" t="s">
        <v>14</v>
      </c>
    </row>
    <row r="9" spans="1:9">
      <c r="H9" s="1" t="s">
        <v>15</v>
      </c>
    </row>
    <row r="18" spans="3:3">
      <c r="C18" s="13"/>
    </row>
    <row r="28" spans="3:3" s="1" customFormat="1"/>
    <row r="29" spans="3:3" s="1" customFormat="1"/>
    <row r="30" spans="3:3" s="1" customFormat="1"/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905"/>
  <sheetViews>
    <sheetView showGridLines="0" zoomScaleNormal="100" workbookViewId="0">
      <pane xSplit="1" ySplit="1" topLeftCell="B872" activePane="bottomRight" state="frozen"/>
      <selection pane="topRight" activeCell="B1" sqref="B1"/>
      <selection pane="bottomLeft" activeCell="A866" sqref="A866"/>
      <selection pane="bottomRight" activeCell="C386" sqref="C386:C905"/>
    </sheetView>
  </sheetViews>
  <sheetFormatPr defaultColWidth="7" defaultRowHeight="12.75"/>
  <cols>
    <col min="1" max="8" width="11.85546875" style="1" customWidth="1"/>
    <col min="9" max="9" width="10.140625" style="1" bestFit="1" customWidth="1"/>
    <col min="10" max="1024" width="7" style="1"/>
  </cols>
  <sheetData>
    <row r="1" spans="1:8" s="14" customFormat="1" ht="63.75" customHeight="1">
      <c r="A1" s="2" t="s">
        <v>70</v>
      </c>
      <c r="B1" s="2" t="s">
        <v>71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76</v>
      </c>
      <c r="H1" s="2" t="s">
        <v>77</v>
      </c>
    </row>
    <row r="2" spans="1:8">
      <c r="A2" s="9">
        <v>17533</v>
      </c>
      <c r="B2" s="1">
        <f>INPC!B2</f>
        <v>2750000000000000</v>
      </c>
      <c r="C2" s="10">
        <f>INPC!C2</f>
        <v>360</v>
      </c>
      <c r="D2" s="21">
        <f>'IGPC-Mtb'!B2*$D$385/'IGPC-Mtb'!$B$385</f>
        <v>1.9802024219716992E-12</v>
      </c>
      <c r="E2" s="1">
        <f t="shared" ref="E2:E65" si="0">D2</f>
        <v>1.9802024219716992E-12</v>
      </c>
    </row>
    <row r="3" spans="1:8">
      <c r="A3" s="9">
        <v>17564</v>
      </c>
      <c r="B3" s="1">
        <f>INPC!B3</f>
        <v>2750000000000000</v>
      </c>
      <c r="C3" s="10">
        <f>INPC!C3</f>
        <v>360</v>
      </c>
      <c r="D3" s="21">
        <f>'IGPC-Mtb'!B3*$D$385/'IGPC-Mtb'!$B$385</f>
        <v>1.9852994681029007E-12</v>
      </c>
      <c r="E3" s="1">
        <f t="shared" si="0"/>
        <v>1.9852994681029007E-12</v>
      </c>
      <c r="F3" s="1">
        <f t="shared" ref="F3:F66" si="1">SQRT(E3*E2)</f>
        <v>1.9827493071683296E-12</v>
      </c>
    </row>
    <row r="4" spans="1:8">
      <c r="A4" s="9">
        <v>17593</v>
      </c>
      <c r="B4" s="1">
        <f>INPC!B4</f>
        <v>2750000000000000</v>
      </c>
      <c r="C4" s="10">
        <f>INPC!C4</f>
        <v>360</v>
      </c>
      <c r="D4" s="21">
        <f>'IGPC-Mtb'!B4*$D$385/'IGPC-Mtb'!$B$385</f>
        <v>1.9878479911685011E-12</v>
      </c>
      <c r="E4" s="1">
        <f t="shared" si="0"/>
        <v>1.9878479911685011E-12</v>
      </c>
      <c r="F4" s="1">
        <f t="shared" si="1"/>
        <v>1.9865733209565271E-12</v>
      </c>
      <c r="G4" s="1">
        <f t="shared" ref="G4:G67" si="2">GEOMEAN(E2:E4)</f>
        <v>1.9844474137594663E-12</v>
      </c>
    </row>
    <row r="5" spans="1:8">
      <c r="A5" s="9">
        <v>17624</v>
      </c>
      <c r="B5" s="1">
        <f>INPC!B5</f>
        <v>2750000000000000</v>
      </c>
      <c r="C5" s="10">
        <f>INPC!C5</f>
        <v>360</v>
      </c>
      <c r="D5" s="21">
        <f>'IGPC-Mtb'!B5*$D$385/'IGPC-Mtb'!$B$385</f>
        <v>1.9929450372997022E-12</v>
      </c>
      <c r="E5" s="1">
        <f t="shared" si="0"/>
        <v>1.9929450372997022E-12</v>
      </c>
      <c r="F5" s="1">
        <f t="shared" si="1"/>
        <v>1.9903948826565663E-12</v>
      </c>
      <c r="G5" s="1">
        <f t="shared" si="2"/>
        <v>1.9886949597104337E-12</v>
      </c>
    </row>
    <row r="6" spans="1:8">
      <c r="A6" s="9">
        <v>17654</v>
      </c>
      <c r="B6" s="1">
        <f>INPC!B6</f>
        <v>2750000000000000</v>
      </c>
      <c r="C6" s="10">
        <f>INPC!C6</f>
        <v>360</v>
      </c>
      <c r="D6" s="21">
        <f>'IGPC-Mtb'!B6*$D$385/'IGPC-Mtb'!$B$385</f>
        <v>2.0056876526277056E-12</v>
      </c>
      <c r="E6" s="1">
        <f t="shared" si="0"/>
        <v>2.0056876526277056E-12</v>
      </c>
      <c r="F6" s="1">
        <f t="shared" si="1"/>
        <v>1.9993061930774072E-12</v>
      </c>
      <c r="G6" s="1">
        <f t="shared" si="2"/>
        <v>1.9954794726787773E-12</v>
      </c>
    </row>
    <row r="7" spans="1:8">
      <c r="A7" s="9">
        <v>17685</v>
      </c>
      <c r="B7" s="1">
        <f>INPC!B7</f>
        <v>2750000000000000</v>
      </c>
      <c r="C7" s="10">
        <f>INPC!C7</f>
        <v>360</v>
      </c>
      <c r="D7" s="21">
        <f>'IGPC-Mtb'!B7*$D$385/'IGPC-Mtb'!$B$385</f>
        <v>2.0209787910213093E-12</v>
      </c>
      <c r="E7" s="1">
        <f t="shared" si="0"/>
        <v>2.0209787910213093E-12</v>
      </c>
      <c r="F7" s="1">
        <f t="shared" si="1"/>
        <v>2.0133187048686326E-12</v>
      </c>
      <c r="G7" s="1">
        <f t="shared" si="2"/>
        <v>2.00650444488409E-12</v>
      </c>
    </row>
    <row r="8" spans="1:8">
      <c r="A8" s="9">
        <v>17715</v>
      </c>
      <c r="B8" s="1">
        <f>INPC!B8</f>
        <v>2750000000000000</v>
      </c>
      <c r="C8" s="10">
        <f>INPC!C8</f>
        <v>360</v>
      </c>
      <c r="D8" s="21">
        <f>'IGPC-Mtb'!B8*$D$385/'IGPC-Mtb'!$B$385</f>
        <v>2.0260758371525108E-12</v>
      </c>
      <c r="E8" s="1">
        <f t="shared" si="0"/>
        <v>2.0260758371525108E-12</v>
      </c>
      <c r="F8" s="1">
        <f t="shared" si="1"/>
        <v>2.0235257092228824E-12</v>
      </c>
      <c r="G8" s="1">
        <f t="shared" si="2"/>
        <v>2.0175621322349216E-12</v>
      </c>
    </row>
    <row r="9" spans="1:8">
      <c r="A9" s="9">
        <v>17746</v>
      </c>
      <c r="B9" s="1">
        <f>INPC!B9</f>
        <v>2750000000000000</v>
      </c>
      <c r="C9" s="10">
        <f>INPC!C9</f>
        <v>360</v>
      </c>
      <c r="D9" s="21">
        <f>'IGPC-Mtb'!B9*$D$385/'IGPC-Mtb'!$B$385</f>
        <v>2.0337214063493127E-12</v>
      </c>
      <c r="E9" s="1">
        <f t="shared" si="0"/>
        <v>2.0337214063493127E-12</v>
      </c>
      <c r="F9" s="1">
        <f t="shared" si="1"/>
        <v>2.0298950221388703E-12</v>
      </c>
      <c r="G9" s="1">
        <f t="shared" si="2"/>
        <v>2.0269185828737953E-12</v>
      </c>
    </row>
    <row r="10" spans="1:8">
      <c r="A10" s="9">
        <v>17777</v>
      </c>
      <c r="B10" s="1">
        <f>INPC!B10</f>
        <v>2750000000000000</v>
      </c>
      <c r="C10" s="10">
        <f>INPC!C10</f>
        <v>360</v>
      </c>
      <c r="D10" s="21">
        <f>'IGPC-Mtb'!B10*$D$385/'IGPC-Mtb'!$B$385</f>
        <v>2.0413669755461146E-12</v>
      </c>
      <c r="E10" s="1">
        <f t="shared" si="0"/>
        <v>2.0413669755461146E-12</v>
      </c>
      <c r="F10" s="1">
        <f t="shared" si="1"/>
        <v>2.037540604842683E-12</v>
      </c>
      <c r="G10" s="1">
        <f t="shared" si="2"/>
        <v>2.0337118253903962E-12</v>
      </c>
    </row>
    <row r="11" spans="1:8">
      <c r="A11" s="9">
        <v>17807</v>
      </c>
      <c r="B11" s="1">
        <f>INPC!B11</f>
        <v>2750000000000000</v>
      </c>
      <c r="C11" s="10">
        <f>INPC!C11</f>
        <v>360</v>
      </c>
      <c r="D11" s="21">
        <f>'IGPC-Mtb'!B11*$D$385/'IGPC-Mtb'!$B$385</f>
        <v>2.0490125447429165E-12</v>
      </c>
      <c r="E11" s="1">
        <f t="shared" si="0"/>
        <v>2.0490125447429165E-12</v>
      </c>
      <c r="F11" s="1">
        <f t="shared" si="1"/>
        <v>2.0451861874455086E-12</v>
      </c>
      <c r="G11" s="1">
        <f t="shared" si="2"/>
        <v>2.0413574304712753E-12</v>
      </c>
    </row>
    <row r="12" spans="1:8">
      <c r="A12" s="9">
        <v>17838</v>
      </c>
      <c r="B12" s="1">
        <f>INPC!B12</f>
        <v>2750000000000000</v>
      </c>
      <c r="C12" s="10">
        <f>INPC!C12</f>
        <v>360</v>
      </c>
      <c r="D12" s="21">
        <f>'IGPC-Mtb'!B12*$D$385/'IGPC-Mtb'!$B$385</f>
        <v>2.0541095908741176E-12</v>
      </c>
      <c r="E12" s="1">
        <f t="shared" si="0"/>
        <v>2.0541095908741176E-12</v>
      </c>
      <c r="F12" s="1">
        <f t="shared" si="1"/>
        <v>2.0515594848743251E-12</v>
      </c>
      <c r="G12" s="1">
        <f t="shared" si="2"/>
        <v>2.0481563397188295E-12</v>
      </c>
    </row>
    <row r="13" spans="1:8">
      <c r="A13" s="9">
        <v>17868</v>
      </c>
      <c r="B13" s="1">
        <f>INPC!B13</f>
        <v>2750000000000000</v>
      </c>
      <c r="C13" s="10">
        <f>INPC!C13</f>
        <v>360</v>
      </c>
      <c r="D13" s="21">
        <f>'IGPC-Mtb'!B13*$D$385/'IGPC-Mtb'!$B$385</f>
        <v>2.0617551600709198E-12</v>
      </c>
      <c r="E13" s="1">
        <f t="shared" si="0"/>
        <v>2.0617551600709198E-12</v>
      </c>
      <c r="F13" s="1">
        <f t="shared" si="1"/>
        <v>2.0579288248955253E-12</v>
      </c>
      <c r="G13" s="1">
        <f t="shared" si="2"/>
        <v>2.0549524288052873E-12</v>
      </c>
      <c r="H13" s="1">
        <f t="shared" ref="H13:H76" si="3">GEOMEAN(E2:E13)</f>
        <v>2.0197272589367676E-12</v>
      </c>
    </row>
    <row r="14" spans="1:8">
      <c r="A14" s="9">
        <v>17899</v>
      </c>
      <c r="B14" s="1">
        <f>INPC!B14</f>
        <v>2750000000000000</v>
      </c>
      <c r="C14" s="10">
        <f>INPC!C14</f>
        <v>360</v>
      </c>
      <c r="D14" s="21">
        <f>'IGPC-Mtb'!B14*$D$385/'IGPC-Mtb'!$B$385</f>
        <v>2.0821433445957247E-12</v>
      </c>
      <c r="E14" s="1">
        <f t="shared" si="0"/>
        <v>2.0821433445957247E-12</v>
      </c>
      <c r="F14" s="1">
        <f t="shared" si="1"/>
        <v>2.0719241744638144E-12</v>
      </c>
      <c r="G14" s="1">
        <f t="shared" si="2"/>
        <v>2.0659688791328404E-12</v>
      </c>
      <c r="H14" s="1">
        <f t="shared" si="3"/>
        <v>2.0281939366659232E-12</v>
      </c>
    </row>
    <row r="15" spans="1:8">
      <c r="A15" s="9">
        <v>17930</v>
      </c>
      <c r="B15" s="1">
        <f>INPC!B15</f>
        <v>2750000000000000</v>
      </c>
      <c r="C15" s="10">
        <f>INPC!C15</f>
        <v>360</v>
      </c>
      <c r="D15" s="21">
        <f>'IGPC-Mtb'!B15*$D$385/'IGPC-Mtb'!$B$385</f>
        <v>2.0999830060549292E-12</v>
      </c>
      <c r="E15" s="1">
        <f t="shared" si="0"/>
        <v>2.0999830060549292E-12</v>
      </c>
      <c r="F15" s="1">
        <f t="shared" si="1"/>
        <v>2.0910441506150451E-12</v>
      </c>
      <c r="G15" s="1">
        <f t="shared" si="2"/>
        <v>2.0812352126916508E-12</v>
      </c>
      <c r="H15" s="1">
        <f t="shared" si="3"/>
        <v>2.0377080425220699E-12</v>
      </c>
    </row>
    <row r="16" spans="1:8">
      <c r="A16" s="9">
        <v>17958</v>
      </c>
      <c r="B16" s="1">
        <f>INPC!B16</f>
        <v>2750000000000000</v>
      </c>
      <c r="C16" s="10">
        <f>INPC!C16</f>
        <v>360</v>
      </c>
      <c r="D16" s="21">
        <f>'IGPC-Mtb'!B16*$D$385/'IGPC-Mtb'!$B$385</f>
        <v>2.1203711905797344E-12</v>
      </c>
      <c r="E16" s="1">
        <f t="shared" si="0"/>
        <v>2.1203711905797344E-12</v>
      </c>
      <c r="F16" s="1">
        <f t="shared" si="1"/>
        <v>2.1101524747624046E-12</v>
      </c>
      <c r="G16" s="1">
        <f t="shared" si="2"/>
        <v>2.1007744818694538E-12</v>
      </c>
      <c r="H16" s="1">
        <f t="shared" si="3"/>
        <v>2.0486967878896712E-12</v>
      </c>
    </row>
    <row r="17" spans="1:8">
      <c r="A17" s="9">
        <v>17989</v>
      </c>
      <c r="B17" s="1">
        <f>INPC!B17</f>
        <v>2750000000000000</v>
      </c>
      <c r="C17" s="10">
        <f>INPC!C17</f>
        <v>360</v>
      </c>
      <c r="D17" s="21">
        <f>'IGPC-Mtb'!B17*$D$385/'IGPC-Mtb'!$B$385</f>
        <v>2.1407593751045393E-12</v>
      </c>
      <c r="E17" s="1">
        <f t="shared" si="0"/>
        <v>2.1407593751045393E-12</v>
      </c>
      <c r="F17" s="1">
        <f t="shared" si="1"/>
        <v>2.1305408949220243E-12</v>
      </c>
      <c r="G17" s="1">
        <f t="shared" si="2"/>
        <v>2.1203058418204676E-12</v>
      </c>
      <c r="H17" s="1">
        <f t="shared" si="3"/>
        <v>2.0609481427468771E-12</v>
      </c>
    </row>
    <row r="18" spans="1:8">
      <c r="A18" s="9">
        <v>18019</v>
      </c>
      <c r="B18" s="1">
        <f>INPC!B18</f>
        <v>2750000000000000</v>
      </c>
      <c r="C18" s="10">
        <f>INPC!C18</f>
        <v>360</v>
      </c>
      <c r="D18" s="21">
        <f>'IGPC-Mtb'!B18*$D$385/'IGPC-Mtb'!$B$385</f>
        <v>2.1585990365637438E-12</v>
      </c>
      <c r="E18" s="1">
        <f t="shared" si="0"/>
        <v>2.1585990365637438E-12</v>
      </c>
      <c r="F18" s="1">
        <f t="shared" si="1"/>
        <v>2.1496606998816025E-12</v>
      </c>
      <c r="G18" s="1">
        <f t="shared" si="2"/>
        <v>2.1398528497473186E-12</v>
      </c>
      <c r="H18" s="1">
        <f t="shared" si="3"/>
        <v>2.0736054267410083E-12</v>
      </c>
    </row>
    <row r="19" spans="1:8">
      <c r="A19" s="9">
        <v>18050</v>
      </c>
      <c r="B19" s="1">
        <f>INPC!B19</f>
        <v>2750000000000000</v>
      </c>
      <c r="C19" s="10">
        <f>INPC!C19</f>
        <v>360</v>
      </c>
      <c r="D19" s="21">
        <f>'IGPC-Mtb'!B19*$D$385/'IGPC-Mtb'!$B$385</f>
        <v>2.178987221088549E-12</v>
      </c>
      <c r="E19" s="1">
        <f t="shared" si="0"/>
        <v>2.178987221088549E-12</v>
      </c>
      <c r="F19" s="1">
        <f t="shared" si="1"/>
        <v>2.1687691707801573E-12</v>
      </c>
      <c r="G19" s="1">
        <f t="shared" si="2"/>
        <v>2.1593920870591589E-12</v>
      </c>
      <c r="H19" s="1">
        <f t="shared" si="3"/>
        <v>2.0866544285408091E-12</v>
      </c>
    </row>
    <row r="20" spans="1:8">
      <c r="A20" s="9">
        <v>18080</v>
      </c>
      <c r="B20" s="1">
        <f>INPC!B20</f>
        <v>2750000000000000</v>
      </c>
      <c r="C20" s="10">
        <f>INPC!C20</f>
        <v>360</v>
      </c>
      <c r="D20" s="21">
        <f>'IGPC-Mtb'!B20*$D$385/'IGPC-Mtb'!$B$385</f>
        <v>2.1866327902853509E-12</v>
      </c>
      <c r="E20" s="1">
        <f t="shared" si="0"/>
        <v>2.1866327902853509E-12</v>
      </c>
      <c r="F20" s="1">
        <f t="shared" si="1"/>
        <v>2.1828066582372743E-12</v>
      </c>
      <c r="G20" s="1">
        <f t="shared" si="2"/>
        <v>2.1747074363235851E-12</v>
      </c>
      <c r="H20" s="1">
        <f t="shared" si="3"/>
        <v>2.0999576900117438E-12</v>
      </c>
    </row>
    <row r="21" spans="1:8">
      <c r="A21" s="9">
        <v>18111</v>
      </c>
      <c r="B21" s="1">
        <f>INPC!B21</f>
        <v>2750000000000000</v>
      </c>
      <c r="C21" s="10">
        <f>INPC!C21</f>
        <v>360</v>
      </c>
      <c r="D21" s="21">
        <f>'IGPC-Mtb'!B21*$D$385/'IGPC-Mtb'!$B$385</f>
        <v>2.1917298364165524E-12</v>
      </c>
      <c r="E21" s="1">
        <f t="shared" si="0"/>
        <v>2.1917298364165524E-12</v>
      </c>
      <c r="F21" s="1">
        <f t="shared" si="1"/>
        <v>2.1891798299260803E-12</v>
      </c>
      <c r="G21" s="1">
        <f t="shared" si="2"/>
        <v>2.1857770070991608E-12</v>
      </c>
      <c r="H21" s="1">
        <f t="shared" si="3"/>
        <v>2.1130924970404706E-12</v>
      </c>
    </row>
    <row r="22" spans="1:8">
      <c r="A22" s="9">
        <v>18142</v>
      </c>
      <c r="B22" s="1">
        <f>INPC!B22</f>
        <v>2750000000000000</v>
      </c>
      <c r="C22" s="10">
        <f>INPC!C22</f>
        <v>360</v>
      </c>
      <c r="D22" s="21">
        <f>'IGPC-Mtb'!B22*$D$385/'IGPC-Mtb'!$B$385</f>
        <v>2.1993754056133543E-12</v>
      </c>
      <c r="E22" s="1">
        <f t="shared" si="0"/>
        <v>2.1993754056133543E-12</v>
      </c>
      <c r="F22" s="1">
        <f t="shared" si="1"/>
        <v>2.1955492929933378E-12</v>
      </c>
      <c r="G22" s="1">
        <f t="shared" si="2"/>
        <v>2.1925730928272261E-12</v>
      </c>
      <c r="H22" s="1">
        <f t="shared" si="3"/>
        <v>2.126261609716931E-12</v>
      </c>
    </row>
    <row r="23" spans="1:8">
      <c r="A23" s="9">
        <v>18172</v>
      </c>
      <c r="B23" s="1">
        <f>INPC!B23</f>
        <v>2750000000000000</v>
      </c>
      <c r="C23" s="10">
        <f>INPC!C23</f>
        <v>360</v>
      </c>
      <c r="D23" s="21">
        <f>'IGPC-Mtb'!B23*$D$385/'IGPC-Mtb'!$B$385</f>
        <v>2.2121180209413577E-12</v>
      </c>
      <c r="E23" s="1">
        <f t="shared" si="0"/>
        <v>2.2121180209413577E-12</v>
      </c>
      <c r="F23" s="1">
        <f t="shared" si="1"/>
        <v>2.2057375114851064E-12</v>
      </c>
      <c r="G23" s="1">
        <f t="shared" si="2"/>
        <v>2.2010583673727834E-12</v>
      </c>
      <c r="H23" s="1">
        <f t="shared" si="3"/>
        <v>2.1398763108336175E-12</v>
      </c>
    </row>
    <row r="24" spans="1:8">
      <c r="A24" s="9">
        <v>18203</v>
      </c>
      <c r="B24" s="1">
        <f>INPC!B24</f>
        <v>2750000000000000</v>
      </c>
      <c r="C24" s="10">
        <f>INPC!C24</f>
        <v>360</v>
      </c>
      <c r="D24" s="21">
        <f>'IGPC-Mtb'!B24*$D$385/'IGPC-Mtb'!$B$385</f>
        <v>2.2248606362693607E-12</v>
      </c>
      <c r="E24" s="1">
        <f t="shared" si="0"/>
        <v>2.2248606362693607E-12</v>
      </c>
      <c r="F24" s="1">
        <f t="shared" si="1"/>
        <v>2.2184801796668158E-12</v>
      </c>
      <c r="G24" s="1">
        <f t="shared" si="2"/>
        <v>2.2120935532833858E-12</v>
      </c>
      <c r="H24" s="1">
        <f t="shared" si="3"/>
        <v>2.154163209875568E-12</v>
      </c>
    </row>
    <row r="25" spans="1:8">
      <c r="A25" s="9">
        <v>18233</v>
      </c>
      <c r="B25" s="1">
        <f>INPC!B25</f>
        <v>2750000000000000</v>
      </c>
      <c r="C25" s="10">
        <f>INPC!C25</f>
        <v>360</v>
      </c>
      <c r="D25" s="21">
        <f>'IGPC-Mtb'!B25*$D$385/'IGPC-Mtb'!$B$385</f>
        <v>2.2376032515973641E-12</v>
      </c>
      <c r="E25" s="1">
        <f t="shared" si="0"/>
        <v>2.2376032515973641E-12</v>
      </c>
      <c r="F25" s="1">
        <f t="shared" si="1"/>
        <v>2.2312228472448244E-12</v>
      </c>
      <c r="G25" s="1">
        <f t="shared" si="2"/>
        <v>2.2248363087499605E-12</v>
      </c>
      <c r="H25" s="1">
        <f t="shared" si="3"/>
        <v>2.1689062021812423E-12</v>
      </c>
    </row>
    <row r="26" spans="1:8">
      <c r="A26" s="9">
        <v>18264</v>
      </c>
      <c r="B26" s="1">
        <f>INPC!B26</f>
        <v>2750000000000000</v>
      </c>
      <c r="C26" s="10">
        <f>INPC!C26</f>
        <v>360</v>
      </c>
      <c r="D26" s="21">
        <f>'IGPC-Mtb'!B26*$D$385/'IGPC-Mtb'!$B$385</f>
        <v>2.2452488207941659E-12</v>
      </c>
      <c r="E26" s="1">
        <f t="shared" si="0"/>
        <v>2.2452488207941659E-12</v>
      </c>
      <c r="F26" s="1">
        <f t="shared" si="1"/>
        <v>2.2414227762861188E-12</v>
      </c>
      <c r="G26" s="1">
        <f t="shared" si="2"/>
        <v>2.2358884091148562E-12</v>
      </c>
      <c r="H26" s="1">
        <f t="shared" si="3"/>
        <v>2.1825804376026924E-12</v>
      </c>
    </row>
    <row r="27" spans="1:8">
      <c r="A27" s="9">
        <v>18295</v>
      </c>
      <c r="B27" s="1">
        <f>INPC!B27</f>
        <v>2750000000000000</v>
      </c>
      <c r="C27" s="10">
        <f>INPC!C27</f>
        <v>360</v>
      </c>
      <c r="D27" s="21">
        <f>'IGPC-Mtb'!B27*$D$385/'IGPC-Mtb'!$B$385</f>
        <v>2.250345866925367E-12</v>
      </c>
      <c r="E27" s="1">
        <f t="shared" si="0"/>
        <v>2.250345866925367E-12</v>
      </c>
      <c r="F27" s="1">
        <f t="shared" si="1"/>
        <v>2.2477958991183352E-12</v>
      </c>
      <c r="G27" s="1">
        <f t="shared" si="2"/>
        <v>2.2443932015643291E-12</v>
      </c>
      <c r="H27" s="1">
        <f t="shared" si="3"/>
        <v>2.1951947193314278E-12</v>
      </c>
    </row>
    <row r="28" spans="1:8">
      <c r="A28" s="9">
        <v>18323</v>
      </c>
      <c r="B28" s="1">
        <f>INPC!B28</f>
        <v>2750000000000000</v>
      </c>
      <c r="C28" s="10">
        <f>INPC!C28</f>
        <v>360</v>
      </c>
      <c r="D28" s="21">
        <f>'IGPC-Mtb'!B28*$D$385/'IGPC-Mtb'!$B$385</f>
        <v>2.2579914361221689E-12</v>
      </c>
      <c r="E28" s="1">
        <f t="shared" si="0"/>
        <v>2.2579914361221689E-12</v>
      </c>
      <c r="F28" s="1">
        <f t="shared" si="1"/>
        <v>2.2541654100421282E-12</v>
      </c>
      <c r="G28" s="1">
        <f t="shared" si="2"/>
        <v>2.2511892860456871E-12</v>
      </c>
      <c r="H28" s="1">
        <f t="shared" si="3"/>
        <v>2.2067285590812409E-12</v>
      </c>
    </row>
    <row r="29" spans="1:8">
      <c r="A29" s="9">
        <v>18354</v>
      </c>
      <c r="B29" s="1">
        <f>INPC!B29</f>
        <v>2750000000000000</v>
      </c>
      <c r="C29" s="10">
        <f>INPC!C29</f>
        <v>360</v>
      </c>
      <c r="D29" s="21">
        <f>'IGPC-Mtb'!B29*$D$385/'IGPC-Mtb'!$B$385</f>
        <v>2.2579914361221689E-12</v>
      </c>
      <c r="E29" s="1">
        <f t="shared" si="0"/>
        <v>2.2579914361221689E-12</v>
      </c>
      <c r="F29" s="1">
        <f t="shared" si="1"/>
        <v>2.2579914361221689E-12</v>
      </c>
      <c r="G29" s="1">
        <f t="shared" si="2"/>
        <v>2.2554400311965505E-12</v>
      </c>
      <c r="H29" s="1">
        <f t="shared" si="3"/>
        <v>2.2165546931901695E-12</v>
      </c>
    </row>
    <row r="30" spans="1:8">
      <c r="A30" s="9">
        <v>18384</v>
      </c>
      <c r="B30" s="1">
        <f>INPC!B30</f>
        <v>2750000000000000</v>
      </c>
      <c r="C30" s="10">
        <f>INPC!C30</f>
        <v>360</v>
      </c>
      <c r="D30" s="21">
        <f>'IGPC-Mtb'!B30*$D$385/'IGPC-Mtb'!$B$385</f>
        <v>2.2070209748101562E-12</v>
      </c>
      <c r="E30" s="1">
        <f t="shared" si="0"/>
        <v>2.2070209748101562E-12</v>
      </c>
      <c r="F30" s="1">
        <f t="shared" si="1"/>
        <v>2.2323607370815617E-12</v>
      </c>
      <c r="G30" s="1">
        <f t="shared" si="2"/>
        <v>2.2408718129484977E-12</v>
      </c>
      <c r="H30" s="1">
        <f t="shared" si="3"/>
        <v>2.2206561935002092E-12</v>
      </c>
    </row>
    <row r="31" spans="1:8">
      <c r="A31" s="9">
        <v>18415</v>
      </c>
      <c r="B31" s="1">
        <f>INPC!B31</f>
        <v>2750000000000000</v>
      </c>
      <c r="C31" s="10">
        <f>INPC!C31</f>
        <v>360</v>
      </c>
      <c r="D31" s="21">
        <f>'IGPC-Mtb'!B31*$D$385/'IGPC-Mtb'!$B$385</f>
        <v>2.2070209748101562E-12</v>
      </c>
      <c r="E31" s="1">
        <f t="shared" si="0"/>
        <v>2.2070209748101562E-12</v>
      </c>
      <c r="F31" s="1">
        <f t="shared" si="1"/>
        <v>2.2070209748101562E-12</v>
      </c>
      <c r="G31" s="1">
        <f t="shared" si="2"/>
        <v>2.2238819872102468E-12</v>
      </c>
      <c r="H31" s="1">
        <f t="shared" si="3"/>
        <v>2.2230230893525482E-12</v>
      </c>
    </row>
    <row r="32" spans="1:8">
      <c r="A32" s="9">
        <v>18445</v>
      </c>
      <c r="B32" s="1">
        <f>INPC!B32</f>
        <v>2750000000000000</v>
      </c>
      <c r="C32" s="10">
        <f>INPC!C32</f>
        <v>360</v>
      </c>
      <c r="D32" s="21">
        <f>'IGPC-Mtb'!B32*$D$385/'IGPC-Mtb'!$B$385</f>
        <v>2.2656370053189712E-12</v>
      </c>
      <c r="E32" s="1">
        <f t="shared" si="0"/>
        <v>2.2656370053189712E-12</v>
      </c>
      <c r="F32" s="1">
        <f t="shared" si="1"/>
        <v>2.2361369349941517E-12</v>
      </c>
      <c r="G32" s="1">
        <f t="shared" si="2"/>
        <v>2.2263891843585584E-12</v>
      </c>
      <c r="H32" s="1">
        <f t="shared" si="3"/>
        <v>2.2296079945826034E-12</v>
      </c>
    </row>
    <row r="33" spans="1:8">
      <c r="A33" s="9">
        <v>18476</v>
      </c>
      <c r="B33" s="1">
        <f>INPC!B33</f>
        <v>2750000000000000</v>
      </c>
      <c r="C33" s="10">
        <f>INPC!C33</f>
        <v>360</v>
      </c>
      <c r="D33" s="21">
        <f>'IGPC-Mtb'!B33*$D$385/'IGPC-Mtb'!$B$385</f>
        <v>2.2707340514501723E-12</v>
      </c>
      <c r="E33" s="1">
        <f t="shared" si="0"/>
        <v>2.2707340514501723E-12</v>
      </c>
      <c r="F33" s="1">
        <f t="shared" si="1"/>
        <v>2.2681840966295885E-12</v>
      </c>
      <c r="G33" s="1">
        <f t="shared" si="2"/>
        <v>2.2476103375427102E-12</v>
      </c>
      <c r="H33" s="1">
        <f t="shared" si="3"/>
        <v>2.2361972926143997E-12</v>
      </c>
    </row>
    <row r="34" spans="1:8">
      <c r="A34" s="9">
        <v>18507</v>
      </c>
      <c r="B34" s="1">
        <f>INPC!B34</f>
        <v>2750000000000000</v>
      </c>
      <c r="C34" s="10">
        <f>INPC!C34</f>
        <v>360</v>
      </c>
      <c r="D34" s="21">
        <f>'IGPC-Mtb'!B34*$D$385/'IGPC-Mtb'!$B$385</f>
        <v>2.2783796206469742E-12</v>
      </c>
      <c r="E34" s="1">
        <f t="shared" si="0"/>
        <v>2.2783796206469742E-12</v>
      </c>
      <c r="F34" s="1">
        <f t="shared" si="1"/>
        <v>2.2745536236222724E-12</v>
      </c>
      <c r="G34" s="1">
        <f t="shared" si="2"/>
        <v>2.2715775251975335E-12</v>
      </c>
      <c r="H34" s="1">
        <f t="shared" si="3"/>
        <v>2.2427834581304211E-12</v>
      </c>
    </row>
    <row r="35" spans="1:8">
      <c r="A35" s="9">
        <v>18537</v>
      </c>
      <c r="B35" s="1">
        <f>INPC!B35</f>
        <v>2750000000000000</v>
      </c>
      <c r="C35" s="10">
        <f>INPC!C35</f>
        <v>360</v>
      </c>
      <c r="D35" s="21">
        <f>'IGPC-Mtb'!B35*$D$385/'IGPC-Mtb'!$B$385</f>
        <v>2.2987678051717794E-12</v>
      </c>
      <c r="E35" s="1">
        <f t="shared" si="0"/>
        <v>2.2987678051717794E-12</v>
      </c>
      <c r="F35" s="1">
        <f t="shared" si="1"/>
        <v>2.2885510088050813E-12</v>
      </c>
      <c r="G35" s="1">
        <f t="shared" si="2"/>
        <v>2.2825965438357523E-12</v>
      </c>
      <c r="H35" s="1">
        <f t="shared" si="3"/>
        <v>2.2499761364696491E-12</v>
      </c>
    </row>
    <row r="36" spans="1:8">
      <c r="A36" s="9">
        <v>18568</v>
      </c>
      <c r="B36" s="1">
        <f>INPC!B36</f>
        <v>2750000000000000</v>
      </c>
      <c r="C36" s="10">
        <f>INPC!C36</f>
        <v>360</v>
      </c>
      <c r="D36" s="21">
        <f>'IGPC-Mtb'!B36*$D$385/'IGPC-Mtb'!$B$385</f>
        <v>2.3166074666309839E-12</v>
      </c>
      <c r="E36" s="1">
        <f t="shared" si="0"/>
        <v>2.3166074666309839E-12</v>
      </c>
      <c r="F36" s="1">
        <f t="shared" si="1"/>
        <v>2.3076703970697077E-12</v>
      </c>
      <c r="G36" s="1">
        <f t="shared" si="2"/>
        <v>2.2978652020718623E-12</v>
      </c>
      <c r="H36" s="1">
        <f t="shared" si="3"/>
        <v>2.257565616016749E-12</v>
      </c>
    </row>
    <row r="37" spans="1:8">
      <c r="A37" s="9">
        <v>18598</v>
      </c>
      <c r="B37" s="1">
        <f>INPC!B37</f>
        <v>2750000000000000</v>
      </c>
      <c r="C37" s="10">
        <f>INPC!C37</f>
        <v>360</v>
      </c>
      <c r="D37" s="21">
        <f>'IGPC-Mtb'!B37*$D$385/'IGPC-Mtb'!$B$385</f>
        <v>2.3369956511557892E-12</v>
      </c>
      <c r="E37" s="1">
        <f t="shared" si="0"/>
        <v>2.3369956511557892E-12</v>
      </c>
      <c r="F37" s="1">
        <f t="shared" si="1"/>
        <v>2.3267792278064629E-12</v>
      </c>
      <c r="G37" s="1">
        <f t="shared" si="2"/>
        <v>2.3174043652527895E-12</v>
      </c>
      <c r="H37" s="1">
        <f t="shared" si="3"/>
        <v>2.2657567555863808E-12</v>
      </c>
    </row>
    <row r="38" spans="1:8">
      <c r="A38" s="9">
        <v>18629</v>
      </c>
      <c r="B38" s="1">
        <f>INPC!B38</f>
        <v>2750000000000000</v>
      </c>
      <c r="C38" s="10">
        <f>INPC!C38</f>
        <v>360</v>
      </c>
      <c r="D38" s="21">
        <f>'IGPC-Mtb'!B38*$D$385/'IGPC-Mtb'!$B$385</f>
        <v>2.3828690663366008E-12</v>
      </c>
      <c r="E38" s="1">
        <f t="shared" si="0"/>
        <v>2.3828690663366008E-12</v>
      </c>
      <c r="F38" s="1">
        <f t="shared" si="1"/>
        <v>2.3598208926319582E-12</v>
      </c>
      <c r="G38" s="1">
        <f t="shared" si="2"/>
        <v>2.3453275860213984E-12</v>
      </c>
      <c r="H38" s="1">
        <f t="shared" si="3"/>
        <v>2.2770169252110427E-12</v>
      </c>
    </row>
    <row r="39" spans="1:8">
      <c r="A39" s="9">
        <v>18660</v>
      </c>
      <c r="B39" s="1">
        <f>INPC!B39</f>
        <v>2750000000000000</v>
      </c>
      <c r="C39" s="10">
        <f>INPC!C39</f>
        <v>360</v>
      </c>
      <c r="D39" s="21">
        <f>'IGPC-Mtb'!B39*$D$385/'IGPC-Mtb'!$B$385</f>
        <v>2.4312910045830128E-12</v>
      </c>
      <c r="E39" s="1">
        <f t="shared" si="0"/>
        <v>2.4312910045830128E-12</v>
      </c>
      <c r="F39" s="1">
        <f t="shared" si="1"/>
        <v>2.4069582726094984E-12</v>
      </c>
      <c r="G39" s="1">
        <f t="shared" si="2"/>
        <v>2.3834077232349696E-12</v>
      </c>
      <c r="H39" s="1">
        <f t="shared" si="3"/>
        <v>2.2917394004130529E-12</v>
      </c>
    </row>
    <row r="40" spans="1:8">
      <c r="A40" s="9">
        <v>18688</v>
      </c>
      <c r="B40" s="1">
        <f>INPC!B40</f>
        <v>2750000000000000</v>
      </c>
      <c r="C40" s="10">
        <f>INPC!C40</f>
        <v>360</v>
      </c>
      <c r="D40" s="21">
        <f>'IGPC-Mtb'!B40*$D$385/'IGPC-Mtb'!$B$385</f>
        <v>2.4771644197638244E-12</v>
      </c>
      <c r="E40" s="1">
        <f t="shared" si="0"/>
        <v>2.4771644197638244E-12</v>
      </c>
      <c r="F40" s="1">
        <f t="shared" si="1"/>
        <v>2.4541205289563273E-12</v>
      </c>
      <c r="G40" s="1">
        <f t="shared" si="2"/>
        <v>2.430136408182582E-12</v>
      </c>
      <c r="H40" s="1">
        <f t="shared" si="3"/>
        <v>2.3094998760776767E-12</v>
      </c>
    </row>
    <row r="41" spans="1:8">
      <c r="A41" s="9">
        <v>18719</v>
      </c>
      <c r="B41" s="1">
        <f>INPC!B41</f>
        <v>2750000000000000</v>
      </c>
      <c r="C41" s="10">
        <f>INPC!C41</f>
        <v>360</v>
      </c>
      <c r="D41" s="21">
        <f>'IGPC-Mtb'!B41*$D$385/'IGPC-Mtb'!$B$385</f>
        <v>2.5102952196166326E-12</v>
      </c>
      <c r="E41" s="1">
        <f t="shared" si="0"/>
        <v>2.5102952196166326E-12</v>
      </c>
      <c r="F41" s="1">
        <f t="shared" si="1"/>
        <v>2.4936747985929397E-12</v>
      </c>
      <c r="G41" s="1">
        <f t="shared" si="2"/>
        <v>2.4727043447725734E-12</v>
      </c>
      <c r="H41" s="1">
        <f t="shared" si="3"/>
        <v>2.3299762042987255E-12</v>
      </c>
    </row>
    <row r="42" spans="1:8">
      <c r="A42" s="9">
        <v>18749</v>
      </c>
      <c r="B42" s="1">
        <f>INPC!B42</f>
        <v>2750000000000000</v>
      </c>
      <c r="C42" s="10">
        <f>INPC!C42</f>
        <v>360</v>
      </c>
      <c r="D42" s="21">
        <f>'IGPC-Mtb'!B42*$D$385/'IGPC-Mtb'!$B$385</f>
        <v>2.5434260194694413E-12</v>
      </c>
      <c r="E42" s="1">
        <f t="shared" si="0"/>
        <v>2.5434260194694413E-12</v>
      </c>
      <c r="F42" s="1">
        <f t="shared" si="1"/>
        <v>2.5268063198675714E-12</v>
      </c>
      <c r="G42" s="1">
        <f t="shared" si="2"/>
        <v>2.510149458057279E-12</v>
      </c>
      <c r="H42" s="1">
        <f t="shared" si="3"/>
        <v>2.3576855030167221E-12</v>
      </c>
    </row>
    <row r="43" spans="1:8">
      <c r="A43" s="9">
        <v>18780</v>
      </c>
      <c r="B43" s="1">
        <f>INPC!B43</f>
        <v>2750000000000000</v>
      </c>
      <c r="C43" s="10">
        <f>INPC!C43</f>
        <v>360</v>
      </c>
      <c r="D43" s="21">
        <f>'IGPC-Mtb'!B43*$D$385/'IGPC-Mtb'!$B$385</f>
        <v>2.5765568193222491E-12</v>
      </c>
      <c r="E43" s="1">
        <f t="shared" si="0"/>
        <v>2.5765568193222491E-12</v>
      </c>
      <c r="F43" s="1">
        <f t="shared" si="1"/>
        <v>2.5599378224686695E-12</v>
      </c>
      <c r="G43" s="1">
        <f t="shared" si="2"/>
        <v>2.5432821568239784E-12</v>
      </c>
      <c r="H43" s="1">
        <f t="shared" si="3"/>
        <v>2.3882987155285359E-12</v>
      </c>
    </row>
    <row r="44" spans="1:8">
      <c r="A44" s="9">
        <v>18810</v>
      </c>
      <c r="B44" s="1">
        <f>INPC!B44</f>
        <v>2750000000000000</v>
      </c>
      <c r="C44" s="10">
        <f>INPC!C44</f>
        <v>360</v>
      </c>
      <c r="D44" s="21">
        <f>'IGPC-Mtb'!B44*$D$385/'IGPC-Mtb'!$B$385</f>
        <v>2.5892994346502525E-12</v>
      </c>
      <c r="E44" s="1">
        <f t="shared" si="0"/>
        <v>2.5892994346502525E-12</v>
      </c>
      <c r="F44" s="1">
        <f t="shared" si="1"/>
        <v>2.5829202689234046E-12</v>
      </c>
      <c r="G44" s="1">
        <f t="shared" si="2"/>
        <v>2.5696878445250758E-12</v>
      </c>
      <c r="H44" s="1">
        <f t="shared" si="3"/>
        <v>2.415023200798032E-12</v>
      </c>
    </row>
    <row r="45" spans="1:8">
      <c r="A45" s="9">
        <v>18841</v>
      </c>
      <c r="B45" s="1">
        <f>INPC!B45</f>
        <v>2750000000000000</v>
      </c>
      <c r="C45" s="10">
        <f>INPC!C45</f>
        <v>360</v>
      </c>
      <c r="D45" s="21">
        <f>'IGPC-Mtb'!B45*$D$385/'IGPC-Mtb'!$B$385</f>
        <v>2.6020420499782555E-12</v>
      </c>
      <c r="E45" s="1">
        <f t="shared" si="0"/>
        <v>2.6020420499782555E-12</v>
      </c>
      <c r="F45" s="1">
        <f t="shared" si="1"/>
        <v>2.5956629228281706E-12</v>
      </c>
      <c r="G45" s="1">
        <f t="shared" si="2"/>
        <v>2.5892785312411323E-12</v>
      </c>
      <c r="H45" s="1">
        <f t="shared" si="3"/>
        <v>2.4425885136607743E-12</v>
      </c>
    </row>
    <row r="46" spans="1:8">
      <c r="A46" s="9">
        <v>18872</v>
      </c>
      <c r="B46" s="1">
        <f>INPC!B46</f>
        <v>2750000000000000</v>
      </c>
      <c r="C46" s="10">
        <f>INPC!C46</f>
        <v>360</v>
      </c>
      <c r="D46" s="21">
        <f>'IGPC-Mtb'!B46*$D$385/'IGPC-Mtb'!$B$385</f>
        <v>2.6147846653062593E-12</v>
      </c>
      <c r="E46" s="1">
        <f t="shared" si="0"/>
        <v>2.6147846653062593E-12</v>
      </c>
      <c r="F46" s="1">
        <f t="shared" si="1"/>
        <v>2.6084055763560245E-12</v>
      </c>
      <c r="G46" s="1">
        <f t="shared" si="2"/>
        <v>2.6020212489381083E-12</v>
      </c>
      <c r="H46" s="1">
        <f t="shared" si="3"/>
        <v>2.4707822002860358E-12</v>
      </c>
    </row>
    <row r="47" spans="1:8">
      <c r="A47" s="9">
        <v>18902</v>
      </c>
      <c r="B47" s="1">
        <f>INPC!B47</f>
        <v>2750000000000000</v>
      </c>
      <c r="C47" s="10">
        <f>INPC!C47</f>
        <v>360</v>
      </c>
      <c r="D47" s="21">
        <f>'IGPC-Mtb'!B47*$D$385/'IGPC-Mtb'!$B$385</f>
        <v>2.6402698959622652E-12</v>
      </c>
      <c r="E47" s="1">
        <f t="shared" si="0"/>
        <v>2.6402698959622652E-12</v>
      </c>
      <c r="F47" s="1">
        <f t="shared" si="1"/>
        <v>2.6274963817733194E-12</v>
      </c>
      <c r="G47" s="1">
        <f t="shared" si="2"/>
        <v>2.6189840568294432E-12</v>
      </c>
      <c r="H47" s="1">
        <f t="shared" si="3"/>
        <v>2.4994659923924391E-12</v>
      </c>
    </row>
    <row r="48" spans="1:8">
      <c r="A48" s="9">
        <v>18933</v>
      </c>
      <c r="B48" s="1">
        <f>INPC!B48</f>
        <v>2750000000000000</v>
      </c>
      <c r="C48" s="10">
        <f>INPC!C48</f>
        <v>360</v>
      </c>
      <c r="D48" s="21">
        <f>'IGPC-Mtb'!B48*$D$385/'IGPC-Mtb'!$B$385</f>
        <v>2.6683036496838723E-12</v>
      </c>
      <c r="E48" s="1">
        <f t="shared" si="0"/>
        <v>2.6683036496838723E-12</v>
      </c>
      <c r="F48" s="1">
        <f t="shared" si="1"/>
        <v>2.6542497620884455E-12</v>
      </c>
      <c r="G48" s="1">
        <f t="shared" si="2"/>
        <v>2.641028986694723E-12</v>
      </c>
      <c r="H48" s="1">
        <f t="shared" si="3"/>
        <v>2.5290794069184559E-12</v>
      </c>
    </row>
    <row r="49" spans="1:8">
      <c r="A49" s="9">
        <v>18963</v>
      </c>
      <c r="B49" s="1">
        <f>INPC!B49</f>
        <v>2750000000000000</v>
      </c>
      <c r="C49" s="10">
        <f>INPC!C49</f>
        <v>360</v>
      </c>
      <c r="D49" s="21">
        <f>'IGPC-Mtb'!B49*$D$385/'IGPC-Mtb'!$B$385</f>
        <v>2.6937888803398783E-12</v>
      </c>
      <c r="E49" s="1">
        <f t="shared" si="0"/>
        <v>2.6937888803398783E-12</v>
      </c>
      <c r="F49" s="1">
        <f t="shared" si="1"/>
        <v>2.6810159829603273E-12</v>
      </c>
      <c r="G49" s="1">
        <f t="shared" si="2"/>
        <v>2.6673645604822495E-12</v>
      </c>
      <c r="H49" s="1">
        <f t="shared" si="3"/>
        <v>2.559202215126285E-12</v>
      </c>
    </row>
    <row r="50" spans="1:8">
      <c r="A50" s="9">
        <v>18994</v>
      </c>
      <c r="B50" s="1">
        <f>INPC!B50</f>
        <v>2750000000000000</v>
      </c>
      <c r="C50" s="10">
        <f>INPC!C50</f>
        <v>1190</v>
      </c>
      <c r="D50" s="21">
        <f>'IGPC-Mtb'!B50*$D$385/'IGPC-Mtb'!$B$385</f>
        <v>2.7804386645703008E-12</v>
      </c>
      <c r="E50" s="1">
        <f t="shared" si="0"/>
        <v>2.7804386645703008E-12</v>
      </c>
      <c r="F50" s="1">
        <f t="shared" si="1"/>
        <v>2.7367708630951435E-12</v>
      </c>
      <c r="G50" s="1">
        <f t="shared" si="2"/>
        <v>2.7137554485278521E-12</v>
      </c>
      <c r="H50" s="1">
        <f t="shared" si="3"/>
        <v>2.5923225117666788E-12</v>
      </c>
    </row>
    <row r="51" spans="1:8">
      <c r="A51" s="9">
        <v>19025</v>
      </c>
      <c r="B51" s="1">
        <f>INPC!B51</f>
        <v>2750000000000000</v>
      </c>
      <c r="C51" s="10">
        <f>INPC!C51</f>
        <v>1190</v>
      </c>
      <c r="D51" s="21">
        <f>'IGPC-Mtb'!B51*$D$385/'IGPC-Mtb'!$B$385</f>
        <v>2.8645399257351226E-12</v>
      </c>
      <c r="E51" s="1">
        <f t="shared" si="0"/>
        <v>2.8645399257351226E-12</v>
      </c>
      <c r="F51" s="1">
        <f t="shared" si="1"/>
        <v>2.8221760337936526E-12</v>
      </c>
      <c r="G51" s="1">
        <f t="shared" si="2"/>
        <v>2.77871444201356E-12</v>
      </c>
      <c r="H51" s="1">
        <f t="shared" si="3"/>
        <v>2.627990913829489E-12</v>
      </c>
    </row>
    <row r="52" spans="1:8">
      <c r="A52" s="9">
        <v>19054</v>
      </c>
      <c r="B52" s="1">
        <f>INPC!B52</f>
        <v>2750000000000000</v>
      </c>
      <c r="C52" s="10">
        <f>INPC!C52</f>
        <v>1190</v>
      </c>
      <c r="D52" s="21">
        <f>'IGPC-Mtb'!B52*$D$385/'IGPC-Mtb'!$B$385</f>
        <v>2.9511897099655435E-12</v>
      </c>
      <c r="E52" s="1">
        <f t="shared" si="0"/>
        <v>2.9511897099655435E-12</v>
      </c>
      <c r="F52" s="1">
        <f t="shared" si="1"/>
        <v>2.9075420465773075E-12</v>
      </c>
      <c r="G52" s="1">
        <f t="shared" si="2"/>
        <v>2.8645414373138414E-12</v>
      </c>
      <c r="H52" s="1">
        <f t="shared" si="3"/>
        <v>2.6666174528019911E-12</v>
      </c>
    </row>
    <row r="53" spans="1:8">
      <c r="A53" s="9">
        <v>19085</v>
      </c>
      <c r="B53" s="1">
        <f>INPC!B53</f>
        <v>2750000000000000</v>
      </c>
      <c r="C53" s="10">
        <f>INPC!C53</f>
        <v>1190</v>
      </c>
      <c r="D53" s="21">
        <f>'IGPC-Mtb'!B53*$D$385/'IGPC-Mtb'!$B$385</f>
        <v>2.9715778944903484E-12</v>
      </c>
      <c r="E53" s="1">
        <f t="shared" si="0"/>
        <v>2.9715778944903484E-12</v>
      </c>
      <c r="F53" s="1">
        <f t="shared" si="1"/>
        <v>2.961366256406153E-12</v>
      </c>
      <c r="G53" s="1">
        <f t="shared" si="2"/>
        <v>2.92873251568268E-12</v>
      </c>
      <c r="H53" s="1">
        <f t="shared" si="3"/>
        <v>2.7043687604462186E-12</v>
      </c>
    </row>
    <row r="54" spans="1:8">
      <c r="A54" s="9">
        <v>19115</v>
      </c>
      <c r="B54" s="1">
        <f>INPC!B54</f>
        <v>2750000000000000</v>
      </c>
      <c r="C54" s="10">
        <f>INPC!C54</f>
        <v>1190</v>
      </c>
      <c r="D54" s="21">
        <f>'IGPC-Mtb'!B54*$D$385/'IGPC-Mtb'!$B$385</f>
        <v>2.9919660790151541E-12</v>
      </c>
      <c r="E54" s="1">
        <f t="shared" si="0"/>
        <v>2.9919660790151541E-12</v>
      </c>
      <c r="F54" s="1">
        <f t="shared" si="1"/>
        <v>2.9817545609030924E-12</v>
      </c>
      <c r="G54" s="1">
        <f t="shared" si="2"/>
        <v>2.9715312655493487E-12</v>
      </c>
      <c r="H54" s="1">
        <f t="shared" si="3"/>
        <v>2.7412209366269448E-12</v>
      </c>
    </row>
    <row r="55" spans="1:8">
      <c r="A55" s="9">
        <v>19146</v>
      </c>
      <c r="B55" s="1">
        <f>INPC!B55</f>
        <v>2750000000000000</v>
      </c>
      <c r="C55" s="10">
        <f>INPC!C55</f>
        <v>1190</v>
      </c>
      <c r="D55" s="21">
        <f>'IGPC-Mtb'!B55*$D$385/'IGPC-Mtb'!$B$385</f>
        <v>3.0123542635399593E-12</v>
      </c>
      <c r="E55" s="1">
        <f t="shared" si="0"/>
        <v>3.0123542635399593E-12</v>
      </c>
      <c r="F55" s="1">
        <f t="shared" si="1"/>
        <v>3.0021428637705159E-12</v>
      </c>
      <c r="G55" s="1">
        <f t="shared" si="2"/>
        <v>2.9919197678280855E-12</v>
      </c>
      <c r="H55" s="1">
        <f t="shared" si="3"/>
        <v>2.77715146647097E-12</v>
      </c>
    </row>
    <row r="56" spans="1:8">
      <c r="A56" s="9">
        <v>19176</v>
      </c>
      <c r="B56" s="1">
        <f>INPC!B56</f>
        <v>2750000000000000</v>
      </c>
      <c r="C56" s="10">
        <f>INPC!C56</f>
        <v>1190</v>
      </c>
      <c r="D56" s="21">
        <f>'IGPC-Mtb'!B56*$D$385/'IGPC-Mtb'!$B$385</f>
        <v>3.0250968788679623E-12</v>
      </c>
      <c r="E56" s="1">
        <f t="shared" si="0"/>
        <v>3.0250968788679623E-12</v>
      </c>
      <c r="F56" s="1">
        <f t="shared" si="1"/>
        <v>3.018718847570825E-12</v>
      </c>
      <c r="G56" s="1">
        <f t="shared" si="2"/>
        <v>3.0097747841511269E-12</v>
      </c>
      <c r="H56" s="1">
        <f t="shared" si="3"/>
        <v>2.8133859730884806E-12</v>
      </c>
    </row>
    <row r="57" spans="1:8">
      <c r="A57" s="9">
        <v>19207</v>
      </c>
      <c r="B57" s="1">
        <f>INPC!B57</f>
        <v>2750000000000000</v>
      </c>
      <c r="C57" s="10">
        <f>INPC!C57</f>
        <v>1190</v>
      </c>
      <c r="D57" s="21">
        <f>'IGPC-Mtb'!B57*$D$385/'IGPC-Mtb'!$B$385</f>
        <v>3.0378394941959653E-12</v>
      </c>
      <c r="E57" s="1">
        <f t="shared" si="0"/>
        <v>3.0378394941959653E-12</v>
      </c>
      <c r="F57" s="1">
        <f t="shared" si="1"/>
        <v>3.0314614911613249E-12</v>
      </c>
      <c r="G57" s="1">
        <f t="shared" si="2"/>
        <v>3.0250789868563154E-12</v>
      </c>
      <c r="H57" s="1">
        <f t="shared" si="3"/>
        <v>2.8499256314153516E-12</v>
      </c>
    </row>
    <row r="58" spans="1:8">
      <c r="A58" s="9">
        <v>19238</v>
      </c>
      <c r="B58" s="1">
        <f>INPC!B58</f>
        <v>2750000000000000</v>
      </c>
      <c r="C58" s="10">
        <f>INPC!C58</f>
        <v>1190</v>
      </c>
      <c r="D58" s="21">
        <f>'IGPC-Mtb'!B58*$D$385/'IGPC-Mtb'!$B$385</f>
        <v>3.0505821095239691E-12</v>
      </c>
      <c r="E58" s="1">
        <f t="shared" si="0"/>
        <v>3.0505821095239691E-12</v>
      </c>
      <c r="F58" s="1">
        <f t="shared" si="1"/>
        <v>3.0442041345152192E-12</v>
      </c>
      <c r="G58" s="1">
        <f t="shared" si="2"/>
        <v>3.0378216772355855E-12</v>
      </c>
      <c r="H58" s="1">
        <f t="shared" si="3"/>
        <v>2.8867716155904828E-12</v>
      </c>
    </row>
    <row r="59" spans="1:8">
      <c r="A59" s="9">
        <v>19268</v>
      </c>
      <c r="B59" s="1">
        <f>INPC!B59</f>
        <v>2750000000000000</v>
      </c>
      <c r="C59" s="10">
        <f>INPC!C59</f>
        <v>1190</v>
      </c>
      <c r="D59" s="21">
        <f>'IGPC-Mtb'!B59*$D$385/'IGPC-Mtb'!$B$385</f>
        <v>3.0760673401799754E-12</v>
      </c>
      <c r="E59" s="1">
        <f t="shared" si="0"/>
        <v>3.0760673401799754E-12</v>
      </c>
      <c r="F59" s="1">
        <f t="shared" si="1"/>
        <v>3.0632982217936297E-12</v>
      </c>
      <c r="G59" s="1">
        <f t="shared" si="2"/>
        <v>3.0547883607063287E-12</v>
      </c>
      <c r="H59" s="1">
        <f t="shared" si="3"/>
        <v>2.9237577497772569E-12</v>
      </c>
    </row>
    <row r="60" spans="1:8">
      <c r="A60" s="9">
        <v>19299</v>
      </c>
      <c r="B60" s="1">
        <f>INPC!B60</f>
        <v>2750000000000000</v>
      </c>
      <c r="C60" s="10">
        <f>INPC!C60</f>
        <v>1190</v>
      </c>
      <c r="D60" s="21">
        <f>'IGPC-Mtb'!B60*$D$385/'IGPC-Mtb'!$B$385</f>
        <v>3.1015525708359818E-12</v>
      </c>
      <c r="E60" s="1">
        <f t="shared" si="0"/>
        <v>3.1015525708359818E-12</v>
      </c>
      <c r="F60" s="1">
        <f t="shared" si="1"/>
        <v>3.0887836711236032E-12</v>
      </c>
      <c r="G60" s="1">
        <f t="shared" si="2"/>
        <v>3.0759969568223632E-12</v>
      </c>
      <c r="H60" s="1">
        <f t="shared" si="3"/>
        <v>2.9606475551807183E-12</v>
      </c>
    </row>
    <row r="61" spans="1:8">
      <c r="A61" s="9">
        <v>19329</v>
      </c>
      <c r="B61" s="1">
        <f>INPC!B61</f>
        <v>2750000000000000</v>
      </c>
      <c r="C61" s="10">
        <f>INPC!C61</f>
        <v>1190</v>
      </c>
      <c r="D61" s="21">
        <f>'IGPC-Mtb'!B61*$D$385/'IGPC-Mtb'!$B$385</f>
        <v>3.1295863245575889E-12</v>
      </c>
      <c r="E61" s="1">
        <f t="shared" si="0"/>
        <v>3.1295863245575889E-12</v>
      </c>
      <c r="F61" s="1">
        <f t="shared" si="1"/>
        <v>3.1155379167303873E-12</v>
      </c>
      <c r="G61" s="1">
        <f t="shared" si="2"/>
        <v>3.1023251023191343E-12</v>
      </c>
      <c r="H61" s="1">
        <f t="shared" si="3"/>
        <v>2.9978759561422416E-12</v>
      </c>
    </row>
    <row r="62" spans="1:8">
      <c r="A62" s="9">
        <v>19360</v>
      </c>
      <c r="B62" s="1">
        <f>INPC!B62</f>
        <v>2750000000000000</v>
      </c>
      <c r="C62" s="10">
        <f>INPC!C62</f>
        <v>1190</v>
      </c>
      <c r="D62" s="21">
        <f>'IGPC-Mtb'!B62*$D$385/'IGPC-Mtb'!$B$385</f>
        <v>3.1831053089352028E-12</v>
      </c>
      <c r="E62" s="1">
        <f t="shared" si="0"/>
        <v>3.1831053089352028E-12</v>
      </c>
      <c r="F62" s="1">
        <f t="shared" si="1"/>
        <v>3.1562323812530455E-12</v>
      </c>
      <c r="G62" s="1">
        <f t="shared" si="2"/>
        <v>3.1378994979387155E-12</v>
      </c>
      <c r="H62" s="1">
        <f t="shared" si="3"/>
        <v>3.031855273559091E-12</v>
      </c>
    </row>
    <row r="63" spans="1:8">
      <c r="A63" s="9">
        <v>19391</v>
      </c>
      <c r="B63" s="1">
        <f>INPC!B63</f>
        <v>2750000000000000</v>
      </c>
      <c r="C63" s="10">
        <f>INPC!C63</f>
        <v>1190</v>
      </c>
      <c r="D63" s="21">
        <f>'IGPC-Mtb'!B63*$D$385/'IGPC-Mtb'!$B$385</f>
        <v>3.2366242933128159E-12</v>
      </c>
      <c r="E63" s="1">
        <f t="shared" si="0"/>
        <v>3.2366242933128159E-12</v>
      </c>
      <c r="F63" s="1">
        <f t="shared" si="1"/>
        <v>3.2097532570390319E-12</v>
      </c>
      <c r="G63" s="1">
        <f t="shared" si="2"/>
        <v>3.1828053343970831E-12</v>
      </c>
      <c r="H63" s="1">
        <f t="shared" si="3"/>
        <v>3.0628677880862111E-12</v>
      </c>
    </row>
    <row r="64" spans="1:8">
      <c r="A64" s="9">
        <v>19419</v>
      </c>
      <c r="B64" s="1">
        <f>INPC!B64</f>
        <v>2750000000000000</v>
      </c>
      <c r="C64" s="10">
        <f>INPC!C64</f>
        <v>1190</v>
      </c>
      <c r="D64" s="21">
        <f>'IGPC-Mtb'!B64*$D$385/'IGPC-Mtb'!$B$385</f>
        <v>3.2901432776904294E-12</v>
      </c>
      <c r="E64" s="1">
        <f t="shared" si="0"/>
        <v>3.2901432776904294E-12</v>
      </c>
      <c r="F64" s="1">
        <f t="shared" si="1"/>
        <v>3.2632740707842328E-12</v>
      </c>
      <c r="G64" s="1">
        <f t="shared" si="2"/>
        <v>3.2363292798955398E-12</v>
      </c>
      <c r="H64" s="1">
        <f t="shared" si="3"/>
        <v>3.0907441601889783E-12</v>
      </c>
    </row>
    <row r="65" spans="1:8">
      <c r="A65" s="9">
        <v>19450</v>
      </c>
      <c r="B65" s="1">
        <f>INPC!B65</f>
        <v>2750000000000000</v>
      </c>
      <c r="C65" s="10">
        <f>INPC!C65</f>
        <v>1190</v>
      </c>
      <c r="D65" s="21">
        <f>'IGPC-Mtb'!B65*$D$385/'IGPC-Mtb'!$B$385</f>
        <v>3.3232740775432376E-12</v>
      </c>
      <c r="E65" s="1">
        <f t="shared" si="0"/>
        <v>3.3232740775432376E-12</v>
      </c>
      <c r="F65" s="1">
        <f t="shared" si="1"/>
        <v>3.3066671840618832E-12</v>
      </c>
      <c r="G65" s="1">
        <f t="shared" si="2"/>
        <v>3.2831527336641056E-12</v>
      </c>
      <c r="H65" s="1">
        <f t="shared" si="3"/>
        <v>3.1196890656820498E-12</v>
      </c>
    </row>
    <row r="66" spans="1:8">
      <c r="A66" s="9">
        <v>19480</v>
      </c>
      <c r="B66" s="1">
        <f>INPC!B66</f>
        <v>2750000000000000</v>
      </c>
      <c r="C66" s="10">
        <f>INPC!C66</f>
        <v>1190</v>
      </c>
      <c r="D66" s="21">
        <f>'IGPC-Mtb'!B66*$D$385/'IGPC-Mtb'!$B$385</f>
        <v>3.3564048773960455E-12</v>
      </c>
      <c r="E66" s="1">
        <f t="shared" ref="E66:E129" si="4">D66</f>
        <v>3.3564048773960455E-12</v>
      </c>
      <c r="F66" s="1">
        <f t="shared" si="1"/>
        <v>3.3397983955307789E-12</v>
      </c>
      <c r="G66" s="1">
        <f t="shared" si="2"/>
        <v>3.3231639766568335E-12</v>
      </c>
      <c r="H66" s="1">
        <f t="shared" si="3"/>
        <v>3.149713974176861E-12</v>
      </c>
    </row>
    <row r="67" spans="1:8">
      <c r="A67" s="9">
        <v>19511</v>
      </c>
      <c r="B67" s="1">
        <f>INPC!B67</f>
        <v>2750000000000000</v>
      </c>
      <c r="C67" s="10">
        <f>INPC!C67</f>
        <v>1190</v>
      </c>
      <c r="D67" s="21">
        <f>'IGPC-Mtb'!B67*$D$385/'IGPC-Mtb'!$B$385</f>
        <v>3.3869871541832534E-12</v>
      </c>
      <c r="E67" s="1">
        <f t="shared" si="4"/>
        <v>3.3869871541832534E-12</v>
      </c>
      <c r="F67" s="1">
        <f t="shared" ref="F67:F130" si="5">SQRT(E67*E66)</f>
        <v>3.3716613418281532E-12</v>
      </c>
      <c r="G67" s="1">
        <f t="shared" si="2"/>
        <v>3.3554544755599972E-12</v>
      </c>
      <c r="H67" s="1">
        <f t="shared" si="3"/>
        <v>3.1806318921064156E-12</v>
      </c>
    </row>
    <row r="68" spans="1:8">
      <c r="A68" s="9">
        <v>19541</v>
      </c>
      <c r="B68" s="1">
        <f>INPC!B68</f>
        <v>2750000000000000</v>
      </c>
      <c r="C68" s="10">
        <f>INPC!C68</f>
        <v>1190</v>
      </c>
      <c r="D68" s="21">
        <f>'IGPC-Mtb'!B68*$D$385/'IGPC-Mtb'!$B$385</f>
        <v>3.4277635232328635E-12</v>
      </c>
      <c r="E68" s="1">
        <f t="shared" si="4"/>
        <v>3.4277635232328635E-12</v>
      </c>
      <c r="F68" s="1">
        <f t="shared" si="5"/>
        <v>3.4073143413497438E-12</v>
      </c>
      <c r="G68" s="1">
        <f t="shared" ref="G68:G131" si="6">GEOMEAN(E66:E68)</f>
        <v>3.3902592947580924E-12</v>
      </c>
      <c r="H68" s="1">
        <f t="shared" si="3"/>
        <v>3.2139272339310212E-12</v>
      </c>
    </row>
    <row r="69" spans="1:8">
      <c r="A69" s="9">
        <v>19572</v>
      </c>
      <c r="B69" s="1">
        <f>INPC!B69</f>
        <v>2750000000000000</v>
      </c>
      <c r="C69" s="10">
        <f>INPC!C69</f>
        <v>1190</v>
      </c>
      <c r="D69" s="21">
        <f>'IGPC-Mtb'!B69*$D$385/'IGPC-Mtb'!$B$385</f>
        <v>3.465991369216874E-12</v>
      </c>
      <c r="E69" s="1">
        <f t="shared" si="4"/>
        <v>3.465991369216874E-12</v>
      </c>
      <c r="F69" s="1">
        <f t="shared" si="5"/>
        <v>3.4468244497278259E-12</v>
      </c>
      <c r="G69" s="1">
        <f t="shared" si="6"/>
        <v>3.4267621380135582E-12</v>
      </c>
      <c r="H69" s="1">
        <f t="shared" si="3"/>
        <v>3.2494355499059581E-12</v>
      </c>
    </row>
    <row r="70" spans="1:8">
      <c r="A70" s="9">
        <v>19603</v>
      </c>
      <c r="B70" s="1">
        <f>INPC!B70</f>
        <v>2750000000000000</v>
      </c>
      <c r="C70" s="10">
        <f>INPC!C70</f>
        <v>1190</v>
      </c>
      <c r="D70" s="21">
        <f>'IGPC-Mtb'!B70*$D$385/'IGPC-Mtb'!$B$385</f>
        <v>3.5067677382664837E-12</v>
      </c>
      <c r="E70" s="1">
        <f t="shared" si="4"/>
        <v>3.5067677382664837E-12</v>
      </c>
      <c r="F70" s="1">
        <f t="shared" si="5"/>
        <v>3.4863199386573533E-12</v>
      </c>
      <c r="G70" s="1">
        <f t="shared" si="6"/>
        <v>3.4666908226214104E-12</v>
      </c>
      <c r="H70" s="1">
        <f t="shared" si="3"/>
        <v>3.2873929373367161E-12</v>
      </c>
    </row>
    <row r="71" spans="1:8">
      <c r="A71" s="9">
        <v>19633</v>
      </c>
      <c r="B71" s="1">
        <f>INPC!B71</f>
        <v>2750000000000000</v>
      </c>
      <c r="C71" s="10">
        <f>INPC!C71</f>
        <v>1190</v>
      </c>
      <c r="D71" s="21">
        <f>'IGPC-Mtb'!B71*$D$385/'IGPC-Mtb'!$B$385</f>
        <v>3.514413307463286E-12</v>
      </c>
      <c r="E71" s="1">
        <f t="shared" si="4"/>
        <v>3.514413307463286E-12</v>
      </c>
      <c r="F71" s="1">
        <f t="shared" si="5"/>
        <v>3.510588441493343E-12</v>
      </c>
      <c r="G71" s="1">
        <f t="shared" si="6"/>
        <v>3.4956593534615272E-12</v>
      </c>
      <c r="H71" s="1">
        <f t="shared" si="3"/>
        <v>3.3240919922486288E-12</v>
      </c>
    </row>
    <row r="72" spans="1:8">
      <c r="A72" s="9">
        <v>19664</v>
      </c>
      <c r="B72" s="1">
        <f>INPC!B72</f>
        <v>2750000000000000</v>
      </c>
      <c r="C72" s="10">
        <f>INPC!C72</f>
        <v>1190</v>
      </c>
      <c r="D72" s="21">
        <f>'IGPC-Mtb'!B72*$D$385/'IGPC-Mtb'!$B$385</f>
        <v>3.5220588766600871E-12</v>
      </c>
      <c r="E72" s="1">
        <f t="shared" si="4"/>
        <v>3.5220588766600871E-12</v>
      </c>
      <c r="F72" s="1">
        <f t="shared" si="5"/>
        <v>3.5182340152132295E-12</v>
      </c>
      <c r="G72" s="1">
        <f t="shared" si="6"/>
        <v>3.5144077631694073E-12</v>
      </c>
      <c r="H72" s="1">
        <f t="shared" si="3"/>
        <v>3.3594987939696446E-12</v>
      </c>
    </row>
    <row r="73" spans="1:8">
      <c r="A73" s="9">
        <v>19694</v>
      </c>
      <c r="B73" s="1">
        <f>INPC!B73</f>
        <v>2750000000000000</v>
      </c>
      <c r="C73" s="10">
        <f>INPC!C73</f>
        <v>1190</v>
      </c>
      <c r="D73" s="21">
        <f>'IGPC-Mtb'!B73*$D$385/'IGPC-Mtb'!$B$385</f>
        <v>3.5271559227912886E-12</v>
      </c>
      <c r="E73" s="1">
        <f t="shared" si="4"/>
        <v>3.5271559227912886E-12</v>
      </c>
      <c r="F73" s="1">
        <f t="shared" si="5"/>
        <v>3.5246064783506339E-12</v>
      </c>
      <c r="G73" s="1">
        <f t="shared" si="6"/>
        <v>3.5212054740404013E-12</v>
      </c>
      <c r="H73" s="1">
        <f t="shared" si="3"/>
        <v>3.3931466742159596E-12</v>
      </c>
    </row>
    <row r="74" spans="1:8">
      <c r="A74" s="9">
        <v>19725</v>
      </c>
      <c r="B74" s="1">
        <f>INPC!B74</f>
        <v>2750000000000000</v>
      </c>
      <c r="C74" s="10">
        <f>INPC!C74</f>
        <v>1190</v>
      </c>
      <c r="D74" s="21">
        <f>'IGPC-Mtb'!B74*$D$385/'IGPC-Mtb'!$B$385</f>
        <v>3.6316453684809156E-12</v>
      </c>
      <c r="E74" s="1">
        <f t="shared" si="4"/>
        <v>3.6316453684809156E-12</v>
      </c>
      <c r="F74" s="1">
        <f t="shared" si="5"/>
        <v>3.5790193448645977E-12</v>
      </c>
      <c r="G74" s="1">
        <f t="shared" si="6"/>
        <v>3.5599308962211076E-12</v>
      </c>
      <c r="H74" s="1">
        <f t="shared" si="3"/>
        <v>3.4306283216548676E-12</v>
      </c>
    </row>
    <row r="75" spans="1:8">
      <c r="A75" s="9">
        <v>19756</v>
      </c>
      <c r="B75" s="1">
        <f>INPC!B75</f>
        <v>2750000000000000</v>
      </c>
      <c r="C75" s="10">
        <f>INPC!C75</f>
        <v>1190</v>
      </c>
      <c r="D75" s="21">
        <f>'IGPC-Mtb'!B75*$D$385/'IGPC-Mtb'!$B$385</f>
        <v>3.741231860301743E-12</v>
      </c>
      <c r="E75" s="1">
        <f t="shared" si="4"/>
        <v>3.741231860301743E-12</v>
      </c>
      <c r="F75" s="1">
        <f t="shared" si="5"/>
        <v>3.6860313831922358E-12</v>
      </c>
      <c r="G75" s="1">
        <f t="shared" si="6"/>
        <v>3.6322932633142151E-12</v>
      </c>
      <c r="H75" s="1">
        <f t="shared" si="3"/>
        <v>3.4722996496650462E-12</v>
      </c>
    </row>
    <row r="76" spans="1:8">
      <c r="A76" s="9">
        <v>19784</v>
      </c>
      <c r="B76" s="1">
        <f>INPC!B76</f>
        <v>2750000000000000</v>
      </c>
      <c r="C76" s="10">
        <f>INPC!C76</f>
        <v>1190</v>
      </c>
      <c r="D76" s="21">
        <f>'IGPC-Mtb'!B76*$D$385/'IGPC-Mtb'!$B$385</f>
        <v>3.8431727829257684E-12</v>
      </c>
      <c r="E76" s="1">
        <f t="shared" si="4"/>
        <v>3.8431727829257684E-12</v>
      </c>
      <c r="F76" s="1">
        <f t="shared" si="5"/>
        <v>3.7918597627188695E-12</v>
      </c>
      <c r="G76" s="1">
        <f t="shared" si="6"/>
        <v>3.7376846390437126E-12</v>
      </c>
      <c r="H76" s="1">
        <f t="shared" si="3"/>
        <v>3.5175487206605477E-12</v>
      </c>
    </row>
    <row r="77" spans="1:8">
      <c r="A77" s="9">
        <v>19815</v>
      </c>
      <c r="B77" s="1">
        <f>INPC!B77</f>
        <v>2750000000000000</v>
      </c>
      <c r="C77" s="10">
        <f>INPC!C77</f>
        <v>1190</v>
      </c>
      <c r="D77" s="21">
        <f>'IGPC-Mtb'!B77*$D$385/'IGPC-Mtb'!$B$385</f>
        <v>3.8966917673033815E-12</v>
      </c>
      <c r="E77" s="1">
        <f t="shared" si="4"/>
        <v>3.8966917673033815E-12</v>
      </c>
      <c r="F77" s="1">
        <f t="shared" si="5"/>
        <v>3.8698397568311877E-12</v>
      </c>
      <c r="G77" s="1">
        <f t="shared" si="6"/>
        <v>3.8264865934534542E-12</v>
      </c>
      <c r="H77" s="1">
        <f t="shared" ref="H77:H140" si="7">GEOMEAN(E66:E77)</f>
        <v>3.5645190982472185E-12</v>
      </c>
    </row>
    <row r="78" spans="1:8">
      <c r="A78" s="9">
        <v>19845</v>
      </c>
      <c r="B78" s="1">
        <f>INPC!B78</f>
        <v>2750000000000000</v>
      </c>
      <c r="C78" s="10">
        <f>INPC!C78</f>
        <v>1190</v>
      </c>
      <c r="D78" s="21">
        <f>'IGPC-Mtb'!B78*$D$385/'IGPC-Mtb'!$B$385</f>
        <v>3.9502107516809954E-12</v>
      </c>
      <c r="E78" s="1">
        <f t="shared" si="4"/>
        <v>3.9502107516809954E-12</v>
      </c>
      <c r="F78" s="1">
        <f t="shared" si="5"/>
        <v>3.9233600032610614E-12</v>
      </c>
      <c r="G78" s="1">
        <f t="shared" si="6"/>
        <v>3.89644673365428E-12</v>
      </c>
      <c r="H78" s="1">
        <f t="shared" si="7"/>
        <v>3.6132369229448079E-12</v>
      </c>
    </row>
    <row r="79" spans="1:8">
      <c r="A79" s="9">
        <v>19876</v>
      </c>
      <c r="B79" s="1">
        <f>INPC!B79</f>
        <v>2750000000000000</v>
      </c>
      <c r="C79" s="10">
        <f>INPC!C79</f>
        <v>1190</v>
      </c>
      <c r="D79" s="21">
        <f>'IGPC-Mtb'!B79*$D$385/'IGPC-Mtb'!$B$385</f>
        <v>4.0011812129930081E-12</v>
      </c>
      <c r="E79" s="1">
        <f t="shared" si="4"/>
        <v>4.0011812129930081E-12</v>
      </c>
      <c r="F79" s="1">
        <f t="shared" si="5"/>
        <v>3.9756142980662734E-12</v>
      </c>
      <c r="G79" s="1">
        <f t="shared" si="6"/>
        <v>3.9491307595681797E-12</v>
      </c>
      <c r="H79" s="1">
        <f t="shared" si="7"/>
        <v>3.6637654442227727E-12</v>
      </c>
    </row>
    <row r="80" spans="1:8">
      <c r="A80" s="9">
        <v>19906</v>
      </c>
      <c r="B80" s="1">
        <f>INPC!B80</f>
        <v>2750000000000000</v>
      </c>
      <c r="C80" s="10">
        <f>INPC!C80</f>
        <v>2300</v>
      </c>
      <c r="D80" s="21">
        <f>'IGPC-Mtb'!B80*$D$385/'IGPC-Mtb'!$B$385</f>
        <v>4.054700197370622E-12</v>
      </c>
      <c r="E80" s="1">
        <f t="shared" si="4"/>
        <v>4.054700197370622E-12</v>
      </c>
      <c r="F80" s="1">
        <f t="shared" si="5"/>
        <v>4.0278518162959244E-12</v>
      </c>
      <c r="G80" s="1">
        <f t="shared" si="6"/>
        <v>4.001803367102286E-12</v>
      </c>
      <c r="H80" s="1">
        <f t="shared" si="7"/>
        <v>3.7154092110997983E-12</v>
      </c>
    </row>
    <row r="81" spans="1:8">
      <c r="A81" s="9">
        <v>19937</v>
      </c>
      <c r="B81" s="1">
        <f>INPC!B81</f>
        <v>2750000000000000</v>
      </c>
      <c r="C81" s="10">
        <f>INPC!C81</f>
        <v>2300</v>
      </c>
      <c r="D81" s="21">
        <f>'IGPC-Mtb'!B81*$D$385/'IGPC-Mtb'!$B$385</f>
        <v>4.1082191817482351E-12</v>
      </c>
      <c r="E81" s="1">
        <f t="shared" si="4"/>
        <v>4.1082191817482351E-12</v>
      </c>
      <c r="F81" s="1">
        <f t="shared" si="5"/>
        <v>4.081371966272658E-12</v>
      </c>
      <c r="G81" s="1">
        <f t="shared" si="6"/>
        <v>4.0544647136189306E-12</v>
      </c>
      <c r="H81" s="1">
        <f t="shared" si="7"/>
        <v>3.7684159289681069E-12</v>
      </c>
    </row>
    <row r="82" spans="1:8">
      <c r="A82" s="9">
        <v>19968</v>
      </c>
      <c r="B82" s="1">
        <f>INPC!B82</f>
        <v>2750000000000000</v>
      </c>
      <c r="C82" s="10">
        <f>INPC!C82</f>
        <v>2300</v>
      </c>
      <c r="D82" s="21">
        <f>'IGPC-Mtb'!B82*$D$385/'IGPC-Mtb'!$B$385</f>
        <v>4.161738166125849E-12</v>
      </c>
      <c r="E82" s="1">
        <f t="shared" si="4"/>
        <v>4.161738166125849E-12</v>
      </c>
      <c r="F82" s="1">
        <f t="shared" si="5"/>
        <v>4.1348920860757581E-12</v>
      </c>
      <c r="G82" s="1">
        <f t="shared" si="6"/>
        <v>4.1079867660623316E-12</v>
      </c>
      <c r="H82" s="1">
        <f t="shared" si="7"/>
        <v>3.8225761292344307E-12</v>
      </c>
    </row>
    <row r="83" spans="1:8">
      <c r="A83" s="9">
        <v>19998</v>
      </c>
      <c r="B83" s="1">
        <f>INPC!B83</f>
        <v>2750000000000000</v>
      </c>
      <c r="C83" s="10">
        <f>INPC!C83</f>
        <v>2300</v>
      </c>
      <c r="D83" s="21">
        <f>'IGPC-Mtb'!B83*$D$385/'IGPC-Mtb'!$B$385</f>
        <v>4.2152571505034621E-12</v>
      </c>
      <c r="E83" s="1">
        <f t="shared" si="4"/>
        <v>4.2152571505034621E-12</v>
      </c>
      <c r="F83" s="1">
        <f t="shared" si="5"/>
        <v>4.1884121768619132E-12</v>
      </c>
      <c r="G83" s="1">
        <f t="shared" si="6"/>
        <v>4.1615087395832857E-12</v>
      </c>
      <c r="H83" s="1">
        <f t="shared" si="7"/>
        <v>3.880941353889065E-12</v>
      </c>
    </row>
    <row r="84" spans="1:8">
      <c r="A84" s="9">
        <v>20029</v>
      </c>
      <c r="B84" s="1">
        <f>INPC!B84</f>
        <v>2750000000000000</v>
      </c>
      <c r="C84" s="10">
        <f>INPC!C84</f>
        <v>2300</v>
      </c>
      <c r="D84" s="21">
        <f>'IGPC-Mtb'!B84*$D$385/'IGPC-Mtb'!$B$385</f>
        <v>4.268776134881076E-12</v>
      </c>
      <c r="E84" s="1">
        <f t="shared" si="4"/>
        <v>4.268776134881076E-12</v>
      </c>
      <c r="F84" s="1">
        <f t="shared" si="5"/>
        <v>4.2419322397294359E-12</v>
      </c>
      <c r="G84" s="1">
        <f t="shared" si="6"/>
        <v>4.2150306371885661E-12</v>
      </c>
      <c r="H84" s="1">
        <f t="shared" si="7"/>
        <v>3.9436283261880233E-12</v>
      </c>
    </row>
    <row r="85" spans="1:8">
      <c r="A85" s="9">
        <v>20059</v>
      </c>
      <c r="B85" s="1">
        <f>INPC!B85</f>
        <v>2750000000000000</v>
      </c>
      <c r="C85" s="10">
        <f>INPC!C85</f>
        <v>2300</v>
      </c>
      <c r="D85" s="21">
        <f>'IGPC-Mtb'!B85*$D$385/'IGPC-Mtb'!$B$385</f>
        <v>4.3197465961930887E-12</v>
      </c>
      <c r="E85" s="1">
        <f t="shared" si="4"/>
        <v>4.3197465961930887E-12</v>
      </c>
      <c r="F85" s="1">
        <f t="shared" si="5"/>
        <v>4.2941857410413463E-12</v>
      </c>
      <c r="G85" s="1">
        <f t="shared" si="6"/>
        <v>4.2677133517337828E-12</v>
      </c>
      <c r="H85" s="1">
        <f t="shared" si="7"/>
        <v>4.0108102094505168E-12</v>
      </c>
    </row>
    <row r="86" spans="1:8">
      <c r="A86" s="9">
        <v>20090</v>
      </c>
      <c r="B86" s="1">
        <f>INPC!B86</f>
        <v>2750000000000000</v>
      </c>
      <c r="C86" s="10">
        <f>INPC!C86</f>
        <v>2300</v>
      </c>
      <c r="D86" s="21">
        <f>'IGPC-Mtb'!B86*$D$385/'IGPC-Mtb'!$B$385</f>
        <v>4.4522697956043225E-12</v>
      </c>
      <c r="E86" s="1">
        <f t="shared" si="4"/>
        <v>4.4522697956043225E-12</v>
      </c>
      <c r="F86" s="1">
        <f t="shared" si="5"/>
        <v>4.3855076439216331E-12</v>
      </c>
      <c r="G86" s="1">
        <f t="shared" si="6"/>
        <v>4.3462467091439943E-12</v>
      </c>
      <c r="H86" s="1">
        <f t="shared" si="7"/>
        <v>4.0794844478337562E-12</v>
      </c>
    </row>
    <row r="87" spans="1:8">
      <c r="A87" s="9">
        <v>20121</v>
      </c>
      <c r="B87" s="1">
        <f>INPC!B87</f>
        <v>2750000000000000</v>
      </c>
      <c r="C87" s="10">
        <f>INPC!C87</f>
        <v>2300</v>
      </c>
      <c r="D87" s="21">
        <f>'IGPC-Mtb'!B87*$D$385/'IGPC-Mtb'!$B$385</f>
        <v>4.5873415180811558E-12</v>
      </c>
      <c r="E87" s="1">
        <f t="shared" si="4"/>
        <v>4.5873415180811558E-12</v>
      </c>
      <c r="F87" s="1">
        <f t="shared" si="5"/>
        <v>4.5193010613450403E-12</v>
      </c>
      <c r="G87" s="1">
        <f t="shared" si="6"/>
        <v>4.4517790985614385E-12</v>
      </c>
      <c r="H87" s="1">
        <f t="shared" si="7"/>
        <v>4.1493890124962516E-12</v>
      </c>
    </row>
    <row r="88" spans="1:8">
      <c r="A88" s="9">
        <v>20149</v>
      </c>
      <c r="B88" s="1">
        <f>INPC!B88</f>
        <v>2750000000000000</v>
      </c>
      <c r="C88" s="10">
        <f>INPC!C88</f>
        <v>2300</v>
      </c>
      <c r="D88" s="21">
        <f>'IGPC-Mtb'!B88*$D$385/'IGPC-Mtb'!$B$385</f>
        <v>4.7147676713611888E-12</v>
      </c>
      <c r="E88" s="1">
        <f t="shared" si="4"/>
        <v>4.7147676713611888E-12</v>
      </c>
      <c r="F88" s="1">
        <f t="shared" si="5"/>
        <v>4.6506181833109021E-12</v>
      </c>
      <c r="G88" s="1">
        <f t="shared" si="6"/>
        <v>4.5835391801220942E-12</v>
      </c>
      <c r="H88" s="1">
        <f t="shared" si="7"/>
        <v>4.2206727929863905E-12</v>
      </c>
    </row>
    <row r="89" spans="1:8">
      <c r="A89" s="9">
        <v>20180</v>
      </c>
      <c r="B89" s="1">
        <f>INPC!B89</f>
        <v>2750000000000000</v>
      </c>
      <c r="C89" s="10">
        <f>INPC!C89</f>
        <v>2300</v>
      </c>
      <c r="D89" s="21">
        <f>'IGPC-Mtb'!B89*$D$385/'IGPC-Mtb'!$B$385</f>
        <v>4.7606410865420001E-12</v>
      </c>
      <c r="E89" s="1">
        <f t="shared" si="4"/>
        <v>4.7606410865420001E-12</v>
      </c>
      <c r="F89" s="1">
        <f t="shared" si="5"/>
        <v>4.7376488567412872E-12</v>
      </c>
      <c r="G89" s="1">
        <f t="shared" si="6"/>
        <v>4.6870070167892273E-12</v>
      </c>
      <c r="H89" s="1">
        <f t="shared" si="7"/>
        <v>4.2916978020256764E-12</v>
      </c>
    </row>
    <row r="90" spans="1:8">
      <c r="A90" s="9">
        <v>20210</v>
      </c>
      <c r="B90" s="1">
        <f>INPC!B90</f>
        <v>2750000000000000</v>
      </c>
      <c r="C90" s="10">
        <f>INPC!C90</f>
        <v>2300</v>
      </c>
      <c r="D90" s="21">
        <f>'IGPC-Mtb'!B90*$D$385/'IGPC-Mtb'!$B$385</f>
        <v>4.8090630247884124E-12</v>
      </c>
      <c r="E90" s="1">
        <f t="shared" si="4"/>
        <v>4.8090630247884124E-12</v>
      </c>
      <c r="F90" s="1">
        <f t="shared" si="5"/>
        <v>4.784790802488408E-12</v>
      </c>
      <c r="G90" s="1">
        <f t="shared" si="6"/>
        <v>4.7613349622405516E-12</v>
      </c>
      <c r="H90" s="1">
        <f t="shared" si="7"/>
        <v>4.3626377253786306E-12</v>
      </c>
    </row>
    <row r="91" spans="1:8">
      <c r="A91" s="9">
        <v>20241</v>
      </c>
      <c r="B91" s="1">
        <f>INPC!B91</f>
        <v>2750000000000000</v>
      </c>
      <c r="C91" s="10">
        <f>INPC!C91</f>
        <v>2300</v>
      </c>
      <c r="D91" s="21">
        <f>'IGPC-Mtb'!B91*$D$385/'IGPC-Mtb'!$B$385</f>
        <v>4.8549364399692237E-12</v>
      </c>
      <c r="E91" s="1">
        <f t="shared" si="4"/>
        <v>4.8549364399692237E-12</v>
      </c>
      <c r="F91" s="1">
        <f t="shared" si="5"/>
        <v>4.8319452936838883E-12</v>
      </c>
      <c r="G91" s="1">
        <f t="shared" si="6"/>
        <v>4.8080593428121608E-12</v>
      </c>
      <c r="H91" s="1">
        <f t="shared" si="7"/>
        <v>4.4335209110120305E-12</v>
      </c>
    </row>
    <row r="92" spans="1:8">
      <c r="A92" s="9">
        <v>20271</v>
      </c>
      <c r="B92" s="1">
        <f>INPC!B92</f>
        <v>2750000000000000</v>
      </c>
      <c r="C92" s="10">
        <f>INPC!C92</f>
        <v>2300</v>
      </c>
      <c r="D92" s="21">
        <f>'IGPC-Mtb'!B92*$D$385/'IGPC-Mtb'!$B$385</f>
        <v>4.9008098551500349E-12</v>
      </c>
      <c r="E92" s="1">
        <f t="shared" si="4"/>
        <v>4.9008098551500349E-12</v>
      </c>
      <c r="F92" s="1">
        <f t="shared" si="5"/>
        <v>4.8778192208330347E-12</v>
      </c>
      <c r="G92" s="1">
        <f t="shared" si="6"/>
        <v>4.854791952471762E-12</v>
      </c>
      <c r="H92" s="1">
        <f t="shared" si="7"/>
        <v>4.5040982273927423E-12</v>
      </c>
    </row>
    <row r="93" spans="1:8">
      <c r="A93" s="9">
        <v>20302</v>
      </c>
      <c r="B93" s="1">
        <f>INPC!B93</f>
        <v>2750000000000000</v>
      </c>
      <c r="C93" s="10">
        <f>INPC!C93</f>
        <v>2300</v>
      </c>
      <c r="D93" s="21">
        <f>'IGPC-Mtb'!B93*$D$385/'IGPC-Mtb'!$B$385</f>
        <v>4.9466832703308469E-12</v>
      </c>
      <c r="E93" s="1">
        <f t="shared" si="4"/>
        <v>4.9466832703308469E-12</v>
      </c>
      <c r="F93" s="1">
        <f t="shared" si="5"/>
        <v>4.9236931384422425E-12</v>
      </c>
      <c r="G93" s="1">
        <f t="shared" si="6"/>
        <v>4.9006667201890256E-12</v>
      </c>
      <c r="H93" s="1">
        <f t="shared" si="7"/>
        <v>4.5743517949797423E-12</v>
      </c>
    </row>
    <row r="94" spans="1:8">
      <c r="A94" s="9">
        <v>20333</v>
      </c>
      <c r="B94" s="1">
        <f>INPC!B94</f>
        <v>2750000000000000</v>
      </c>
      <c r="C94" s="10">
        <f>INPC!C94</f>
        <v>2300</v>
      </c>
      <c r="D94" s="21">
        <f>'IGPC-Mtb'!B94*$D$385/'IGPC-Mtb'!$B$385</f>
        <v>4.9925566855116581E-12</v>
      </c>
      <c r="E94" s="1">
        <f t="shared" si="4"/>
        <v>4.9925566855116581E-12</v>
      </c>
      <c r="F94" s="1">
        <f t="shared" si="5"/>
        <v>4.969567046775699E-12</v>
      </c>
      <c r="G94" s="1">
        <f t="shared" si="6"/>
        <v>4.9465414628184271E-12</v>
      </c>
      <c r="H94" s="1">
        <f t="shared" si="7"/>
        <v>4.644264178872151E-12</v>
      </c>
    </row>
    <row r="95" spans="1:8">
      <c r="A95" s="9">
        <v>20363</v>
      </c>
      <c r="B95" s="1">
        <f>INPC!B95</f>
        <v>2750000000000000</v>
      </c>
      <c r="C95" s="10">
        <f>INPC!C95</f>
        <v>2300</v>
      </c>
      <c r="D95" s="21">
        <f>'IGPC-Mtb'!B95*$D$385/'IGPC-Mtb'!$B$385</f>
        <v>5.0664638544140773E-12</v>
      </c>
      <c r="E95" s="1">
        <f t="shared" si="4"/>
        <v>5.0664638544140773E-12</v>
      </c>
      <c r="F95" s="1">
        <f t="shared" si="5"/>
        <v>5.0293745126266117E-12</v>
      </c>
      <c r="G95" s="1">
        <f t="shared" si="6"/>
        <v>5.001658305478366E-12</v>
      </c>
      <c r="H95" s="1">
        <f t="shared" si="7"/>
        <v>4.7159984668633503E-12</v>
      </c>
    </row>
    <row r="96" spans="1:8">
      <c r="A96" s="9">
        <v>20394</v>
      </c>
      <c r="B96" s="1">
        <f>INPC!B96</f>
        <v>2750000000000000</v>
      </c>
      <c r="C96" s="10">
        <f>INPC!C96</f>
        <v>2300</v>
      </c>
      <c r="D96" s="21">
        <f>'IGPC-Mtb'!B96*$D$385/'IGPC-Mtb'!$B$385</f>
        <v>5.1403710233164956E-12</v>
      </c>
      <c r="E96" s="1">
        <f t="shared" si="4"/>
        <v>5.1403710233164956E-12</v>
      </c>
      <c r="F96" s="1">
        <f t="shared" si="5"/>
        <v>5.1032836476047977E-12</v>
      </c>
      <c r="G96" s="1">
        <f t="shared" si="6"/>
        <v>5.0661044546915448E-12</v>
      </c>
      <c r="H96" s="1">
        <f t="shared" si="7"/>
        <v>4.7895853027904075E-12</v>
      </c>
    </row>
    <row r="97" spans="1:8">
      <c r="A97" s="9">
        <v>20424</v>
      </c>
      <c r="B97" s="1">
        <f>INPC!B97</f>
        <v>2750000000000000</v>
      </c>
      <c r="C97" s="10">
        <f>INPC!C97</f>
        <v>2300</v>
      </c>
      <c r="D97" s="21">
        <f>'IGPC-Mtb'!B97*$D$385/'IGPC-Mtb'!$B$385</f>
        <v>5.2117296691533136E-12</v>
      </c>
      <c r="E97" s="1">
        <f t="shared" si="4"/>
        <v>5.2117296691533136E-12</v>
      </c>
      <c r="F97" s="1">
        <f t="shared" si="5"/>
        <v>5.1759273732032367E-12</v>
      </c>
      <c r="G97" s="1">
        <f t="shared" si="6"/>
        <v>5.139179246160406E-12</v>
      </c>
      <c r="H97" s="1">
        <f t="shared" si="7"/>
        <v>4.8650974816674131E-12</v>
      </c>
    </row>
    <row r="98" spans="1:8">
      <c r="A98" s="9">
        <v>20455</v>
      </c>
      <c r="B98" s="1">
        <f>INPC!B98</f>
        <v>2750000000000000</v>
      </c>
      <c r="C98" s="10">
        <f>INPC!C98</f>
        <v>2300</v>
      </c>
      <c r="D98" s="21">
        <f>'IGPC-Mtb'!B98*$D$385/'IGPC-Mtb'!$B$385</f>
        <v>5.3773836684173544E-12</v>
      </c>
      <c r="E98" s="1">
        <f t="shared" si="4"/>
        <v>5.3773836684173544E-12</v>
      </c>
      <c r="F98" s="1">
        <f t="shared" si="5"/>
        <v>5.2939087645246781E-12</v>
      </c>
      <c r="G98" s="1">
        <f t="shared" si="6"/>
        <v>5.2422266086856497E-12</v>
      </c>
      <c r="H98" s="1">
        <f t="shared" si="7"/>
        <v>4.9422420234440625E-12</v>
      </c>
    </row>
    <row r="99" spans="1:8">
      <c r="A99" s="9">
        <v>20486</v>
      </c>
      <c r="B99" s="1">
        <f>INPC!B99</f>
        <v>2750000000000000</v>
      </c>
      <c r="C99" s="10">
        <f>INPC!C99</f>
        <v>2300</v>
      </c>
      <c r="D99" s="21">
        <f>'IGPC-Mtb'!B99*$D$385/'IGPC-Mtb'!$B$385</f>
        <v>5.5481347138125983E-12</v>
      </c>
      <c r="E99" s="1">
        <f t="shared" si="4"/>
        <v>5.5481347138125983E-12</v>
      </c>
      <c r="F99" s="1">
        <f t="shared" si="5"/>
        <v>5.4620919985144205E-12</v>
      </c>
      <c r="G99" s="1">
        <f t="shared" si="6"/>
        <v>5.3773293154803189E-12</v>
      </c>
      <c r="H99" s="1">
        <f t="shared" si="7"/>
        <v>5.0211843838791081E-12</v>
      </c>
    </row>
    <row r="100" spans="1:8">
      <c r="A100" s="9">
        <v>20515</v>
      </c>
      <c r="B100" s="1">
        <f>INPC!B100</f>
        <v>2750000000000000</v>
      </c>
      <c r="C100" s="10">
        <f>INPC!C100</f>
        <v>2300</v>
      </c>
      <c r="D100" s="21">
        <f>'IGPC-Mtb'!B100*$D$385/'IGPC-Mtb'!$B$385</f>
        <v>5.706143143879838E-12</v>
      </c>
      <c r="E100" s="1">
        <f t="shared" si="4"/>
        <v>5.706143143879838E-12</v>
      </c>
      <c r="F100" s="1">
        <f t="shared" si="5"/>
        <v>5.6265842976483951E-12</v>
      </c>
      <c r="G100" s="1">
        <f t="shared" si="6"/>
        <v>5.5422599855265222E-12</v>
      </c>
      <c r="H100" s="1">
        <f t="shared" si="7"/>
        <v>5.1016778736839077E-12</v>
      </c>
    </row>
    <row r="101" spans="1:8">
      <c r="A101" s="9">
        <v>20546</v>
      </c>
      <c r="B101" s="1">
        <f>INPC!B101</f>
        <v>2750000000000000</v>
      </c>
      <c r="C101" s="10">
        <f>INPC!C101</f>
        <v>2300</v>
      </c>
      <c r="D101" s="21">
        <f>'IGPC-Mtb'!B101*$D$385/'IGPC-Mtb'!$B$385</f>
        <v>5.777501789716656E-12</v>
      </c>
      <c r="E101" s="1">
        <f t="shared" si="4"/>
        <v>5.777501789716656E-12</v>
      </c>
      <c r="F101" s="1">
        <f t="shared" si="5"/>
        <v>5.7417116111961936E-12</v>
      </c>
      <c r="G101" s="1">
        <f t="shared" si="6"/>
        <v>5.6764469415683654E-12</v>
      </c>
      <c r="H101" s="1">
        <f t="shared" si="7"/>
        <v>5.1846477331726006E-12</v>
      </c>
    </row>
    <row r="102" spans="1:8">
      <c r="A102" s="9">
        <v>20576</v>
      </c>
      <c r="B102" s="1">
        <f>INPC!B102</f>
        <v>2750000000000000</v>
      </c>
      <c r="C102" s="10">
        <f>INPC!C102</f>
        <v>2300</v>
      </c>
      <c r="D102" s="21">
        <f>'IGPC-Mtb'!B102*$D$385/'IGPC-Mtb'!$B$385</f>
        <v>5.8514089586190744E-12</v>
      </c>
      <c r="E102" s="1">
        <f t="shared" si="4"/>
        <v>5.8514089586190744E-12</v>
      </c>
      <c r="F102" s="1">
        <f t="shared" si="5"/>
        <v>5.8143379443222748E-12</v>
      </c>
      <c r="G102" s="1">
        <f t="shared" si="6"/>
        <v>5.7780469670697155E-12</v>
      </c>
      <c r="H102" s="1">
        <f t="shared" si="7"/>
        <v>5.2701048119925387E-12</v>
      </c>
    </row>
    <row r="103" spans="1:8">
      <c r="A103" s="9">
        <v>20607</v>
      </c>
      <c r="B103" s="1">
        <f>INPC!B103</f>
        <v>2750000000000000</v>
      </c>
      <c r="C103" s="10">
        <f>INPC!C103</f>
        <v>2300</v>
      </c>
      <c r="D103" s="21">
        <f>'IGPC-Mtb'!B103*$D$385/'IGPC-Mtb'!$B$385</f>
        <v>5.9227676044558924E-12</v>
      </c>
      <c r="E103" s="1">
        <f t="shared" si="4"/>
        <v>5.9227676044558924E-12</v>
      </c>
      <c r="F103" s="1">
        <f t="shared" si="5"/>
        <v>5.886980161384276E-12</v>
      </c>
      <c r="G103" s="1">
        <f t="shared" si="6"/>
        <v>5.8502587892188771E-12</v>
      </c>
      <c r="H103" s="1">
        <f t="shared" si="7"/>
        <v>5.3581435902032009E-12</v>
      </c>
    </row>
    <row r="104" spans="1:8">
      <c r="A104" s="9">
        <v>20637</v>
      </c>
      <c r="B104" s="1">
        <f>INPC!B104</f>
        <v>2750000000000000</v>
      </c>
      <c r="C104" s="10">
        <f>INPC!C104</f>
        <v>2300</v>
      </c>
      <c r="D104" s="21">
        <f>'IGPC-Mtb'!B104*$D$385/'IGPC-Mtb'!$B$385</f>
        <v>6.0298055732111201E-12</v>
      </c>
      <c r="E104" s="1">
        <f t="shared" si="4"/>
        <v>6.0298055732111201E-12</v>
      </c>
      <c r="F104" s="1">
        <f t="shared" si="5"/>
        <v>5.9760469467853427E-12</v>
      </c>
      <c r="G104" s="1">
        <f t="shared" si="6"/>
        <v>5.9342087254763249E-12</v>
      </c>
      <c r="H104" s="1">
        <f t="shared" si="7"/>
        <v>5.4515161440680778E-12</v>
      </c>
    </row>
    <row r="105" spans="1:8">
      <c r="A105" s="9">
        <v>20668</v>
      </c>
      <c r="B105" s="1">
        <f>INPC!B105</f>
        <v>2750000000000000</v>
      </c>
      <c r="C105" s="10">
        <f>INPC!C105</f>
        <v>3700</v>
      </c>
      <c r="D105" s="21">
        <f>'IGPC-Mtb'!B105*$D$385/'IGPC-Mtb'!$B$385</f>
        <v>6.1368435419663463E-12</v>
      </c>
      <c r="E105" s="1">
        <f t="shared" si="4"/>
        <v>6.1368435419663463E-12</v>
      </c>
      <c r="F105" s="1">
        <f t="shared" si="5"/>
        <v>6.0830891322808466E-12</v>
      </c>
      <c r="G105" s="1">
        <f t="shared" si="6"/>
        <v>6.0291721459104428E-12</v>
      </c>
      <c r="H105" s="1">
        <f t="shared" si="7"/>
        <v>5.550343753997457E-12</v>
      </c>
    </row>
    <row r="106" spans="1:8">
      <c r="A106" s="9">
        <v>20699</v>
      </c>
      <c r="B106" s="1">
        <f>INPC!B106</f>
        <v>2750000000000000</v>
      </c>
      <c r="C106" s="10">
        <f>INPC!C106</f>
        <v>3700</v>
      </c>
      <c r="D106" s="21">
        <f>'IGPC-Mtb'!B106*$D$385/'IGPC-Mtb'!$B$385</f>
        <v>6.241332987655973E-12</v>
      </c>
      <c r="E106" s="1">
        <f t="shared" si="4"/>
        <v>6.241332987655973E-12</v>
      </c>
      <c r="F106" s="1">
        <f t="shared" si="5"/>
        <v>6.1888677509345824E-12</v>
      </c>
      <c r="G106" s="1">
        <f t="shared" si="6"/>
        <v>6.1353861914427721E-12</v>
      </c>
      <c r="H106" s="1">
        <f t="shared" si="7"/>
        <v>5.654567732375197E-12</v>
      </c>
    </row>
    <row r="107" spans="1:8">
      <c r="A107" s="9">
        <v>20729</v>
      </c>
      <c r="B107" s="1">
        <f>INPC!B107</f>
        <v>2750000000000000</v>
      </c>
      <c r="C107" s="10">
        <f>INPC!C107</f>
        <v>3700</v>
      </c>
      <c r="D107" s="21">
        <f>'IGPC-Mtb'!B107*$D$385/'IGPC-Mtb'!$B$385</f>
        <v>6.3407253872143981E-12</v>
      </c>
      <c r="E107" s="1">
        <f t="shared" si="4"/>
        <v>6.3407253872143981E-12</v>
      </c>
      <c r="F107" s="1">
        <f t="shared" si="5"/>
        <v>6.2908328959597165E-12</v>
      </c>
      <c r="G107" s="1">
        <f t="shared" si="6"/>
        <v>6.2390784978263919E-12</v>
      </c>
      <c r="H107" s="1">
        <f t="shared" si="7"/>
        <v>5.76127904012865E-12</v>
      </c>
    </row>
    <row r="108" spans="1:8">
      <c r="A108" s="9">
        <v>20760</v>
      </c>
      <c r="B108" s="1">
        <f>INPC!B108</f>
        <v>2750000000000000</v>
      </c>
      <c r="C108" s="10">
        <f>INPC!C108</f>
        <v>3700</v>
      </c>
      <c r="D108" s="21">
        <f>'IGPC-Mtb'!B108*$D$385/'IGPC-Mtb'!$B$385</f>
        <v>6.4401177867728232E-12</v>
      </c>
      <c r="E108" s="1">
        <f t="shared" si="4"/>
        <v>6.4401177867728232E-12</v>
      </c>
      <c r="F108" s="1">
        <f t="shared" si="5"/>
        <v>6.3902283485992457E-12</v>
      </c>
      <c r="G108" s="1">
        <f t="shared" si="6"/>
        <v>6.340206011395477E-12</v>
      </c>
      <c r="H108" s="1">
        <f t="shared" si="7"/>
        <v>5.8705283389269866E-12</v>
      </c>
    </row>
    <row r="109" spans="1:8">
      <c r="A109" s="9">
        <v>20790</v>
      </c>
      <c r="B109" s="1">
        <f>INPC!B109</f>
        <v>2750000000000000</v>
      </c>
      <c r="C109" s="10">
        <f>INPC!C109</f>
        <v>3700</v>
      </c>
      <c r="D109" s="21">
        <f>'IGPC-Mtb'!B109*$D$385/'IGPC-Mtb'!$B$385</f>
        <v>6.5369616632656479E-12</v>
      </c>
      <c r="E109" s="1">
        <f t="shared" si="4"/>
        <v>6.5369616632656479E-12</v>
      </c>
      <c r="F109" s="1">
        <f t="shared" si="5"/>
        <v>6.4883590436295342E-12</v>
      </c>
      <c r="G109" s="1">
        <f t="shared" si="6"/>
        <v>6.4387697894346611E-12</v>
      </c>
      <c r="H109" s="1">
        <f t="shared" si="7"/>
        <v>5.9824171611838182E-12</v>
      </c>
    </row>
    <row r="110" spans="1:8">
      <c r="A110" s="9">
        <v>20821</v>
      </c>
      <c r="B110" s="1">
        <f>INPC!B110</f>
        <v>2750000000000000</v>
      </c>
      <c r="C110" s="10">
        <f>INPC!C110</f>
        <v>3700</v>
      </c>
      <c r="D110" s="21">
        <f>'IGPC-Mtb'!B110*$D$385/'IGPC-Mtb'!$B$385</f>
        <v>6.7612316930385041E-12</v>
      </c>
      <c r="E110" s="1">
        <f t="shared" si="4"/>
        <v>6.7612316930385041E-12</v>
      </c>
      <c r="F110" s="1">
        <f t="shared" si="5"/>
        <v>6.6481510492654571E-12</v>
      </c>
      <c r="G110" s="1">
        <f t="shared" si="6"/>
        <v>6.5780704795413831E-12</v>
      </c>
      <c r="H110" s="1">
        <f t="shared" si="7"/>
        <v>6.0976794929984913E-12</v>
      </c>
    </row>
    <row r="111" spans="1:8">
      <c r="A111" s="9">
        <v>20852</v>
      </c>
      <c r="B111" s="1">
        <f>INPC!B111</f>
        <v>2750000000000000</v>
      </c>
      <c r="C111" s="10">
        <f>INPC!C111</f>
        <v>3700</v>
      </c>
      <c r="D111" s="21">
        <f>'IGPC-Mtb'!B111*$D$385/'IGPC-Mtb'!$B$385</f>
        <v>6.993147292008163E-12</v>
      </c>
      <c r="E111" s="1">
        <f t="shared" si="4"/>
        <v>6.993147292008163E-12</v>
      </c>
      <c r="F111" s="1">
        <f t="shared" si="5"/>
        <v>6.8762118280934298E-12</v>
      </c>
      <c r="G111" s="1">
        <f t="shared" si="6"/>
        <v>6.7612160028864745E-12</v>
      </c>
      <c r="H111" s="1">
        <f t="shared" si="7"/>
        <v>6.2164398103410635E-12</v>
      </c>
    </row>
    <row r="112" spans="1:8">
      <c r="A112" s="9">
        <v>20880</v>
      </c>
      <c r="B112" s="1">
        <f>INPC!B112</f>
        <v>2750000000000000</v>
      </c>
      <c r="C112" s="10">
        <f>INPC!C112</f>
        <v>3700</v>
      </c>
      <c r="D112" s="21">
        <f>'IGPC-Mtb'!B112*$D$385/'IGPC-Mtb'!$B$385</f>
        <v>7.2123202756498177E-12</v>
      </c>
      <c r="E112" s="1">
        <f t="shared" si="4"/>
        <v>7.2123202756498177E-12</v>
      </c>
      <c r="F112" s="1">
        <f t="shared" si="5"/>
        <v>7.1018883407693821E-12</v>
      </c>
      <c r="G112" s="1">
        <f t="shared" si="6"/>
        <v>6.986470550340912E-12</v>
      </c>
      <c r="H112" s="1">
        <f t="shared" si="7"/>
        <v>6.338980680804398E-12</v>
      </c>
    </row>
    <row r="113" spans="1:8">
      <c r="A113" s="9">
        <v>20911</v>
      </c>
      <c r="B113" s="1">
        <f>INPC!B113</f>
        <v>2750000000000000</v>
      </c>
      <c r="C113" s="10">
        <f>INPC!C113</f>
        <v>3700</v>
      </c>
      <c r="D113" s="21">
        <f>'IGPC-Mtb'!B113*$D$385/'IGPC-Mtb'!$B$385</f>
        <v>7.250548121633827E-12</v>
      </c>
      <c r="E113" s="1">
        <f t="shared" si="4"/>
        <v>7.250548121633827E-12</v>
      </c>
      <c r="F113" s="1">
        <f t="shared" si="5"/>
        <v>7.2314089379065237E-12</v>
      </c>
      <c r="G113" s="1">
        <f t="shared" si="6"/>
        <v>7.1510998099252448E-12</v>
      </c>
      <c r="H113" s="1">
        <f t="shared" si="7"/>
        <v>6.4600913224452379E-12</v>
      </c>
    </row>
    <row r="114" spans="1:8">
      <c r="A114" s="9">
        <v>20941</v>
      </c>
      <c r="B114" s="1">
        <f>INPC!B114</f>
        <v>2750000000000000</v>
      </c>
      <c r="C114" s="10">
        <f>INPC!C114</f>
        <v>3700</v>
      </c>
      <c r="D114" s="21">
        <f>'IGPC-Mtb'!B114*$D$385/'IGPC-Mtb'!$B$385</f>
        <v>7.2887759676178364E-12</v>
      </c>
      <c r="E114" s="1">
        <f t="shared" si="4"/>
        <v>7.2887759676178364E-12</v>
      </c>
      <c r="F114" s="1">
        <f t="shared" si="5"/>
        <v>7.2696369167257099E-12</v>
      </c>
      <c r="G114" s="1">
        <f t="shared" si="6"/>
        <v>7.2504809367476891E-12</v>
      </c>
      <c r="H114" s="1">
        <f t="shared" si="7"/>
        <v>6.5794284716999705E-12</v>
      </c>
    </row>
    <row r="115" spans="1:8">
      <c r="A115" s="9">
        <v>20972</v>
      </c>
      <c r="B115" s="1">
        <f>INPC!B115</f>
        <v>2750000000000000</v>
      </c>
      <c r="C115" s="10">
        <f>INPC!C115</f>
        <v>3700</v>
      </c>
      <c r="D115" s="21">
        <f>'IGPC-Mtb'!B115*$D$385/'IGPC-Mtb'!$B$385</f>
        <v>7.3295523366674469E-12</v>
      </c>
      <c r="E115" s="1">
        <f t="shared" si="4"/>
        <v>7.3295523366674469E-12</v>
      </c>
      <c r="F115" s="1">
        <f t="shared" si="5"/>
        <v>7.309135716683529E-12</v>
      </c>
      <c r="G115" s="1">
        <f t="shared" si="6"/>
        <v>7.2895541048723338E-12</v>
      </c>
      <c r="H115" s="1">
        <f t="shared" si="7"/>
        <v>6.697317679540229E-12</v>
      </c>
    </row>
    <row r="116" spans="1:8">
      <c r="A116" s="9">
        <v>21002</v>
      </c>
      <c r="B116" s="1">
        <f>INPC!B116</f>
        <v>2750000000000000</v>
      </c>
      <c r="C116" s="10">
        <f>INPC!C116</f>
        <v>3700</v>
      </c>
      <c r="D116" s="21">
        <f>'IGPC-Mtb'!B116*$D$385/'IGPC-Mtb'!$B$385</f>
        <v>7.3422949519954511E-12</v>
      </c>
      <c r="E116" s="1">
        <f t="shared" si="4"/>
        <v>7.3422949519954511E-12</v>
      </c>
      <c r="F116" s="1">
        <f t="shared" si="5"/>
        <v>7.3359208775653963E-12</v>
      </c>
      <c r="G116" s="1">
        <f t="shared" si="6"/>
        <v>7.3201721223486102E-12</v>
      </c>
      <c r="H116" s="1">
        <f t="shared" si="7"/>
        <v>6.8081368388217598E-12</v>
      </c>
    </row>
    <row r="117" spans="1:8">
      <c r="A117" s="9">
        <v>21033</v>
      </c>
      <c r="B117" s="1">
        <f>INPC!B117</f>
        <v>2750000000000000</v>
      </c>
      <c r="C117" s="10">
        <f>INPC!C117</f>
        <v>3700</v>
      </c>
      <c r="D117" s="21">
        <f>'IGPC-Mtb'!B117*$D$385/'IGPC-Mtb'!$B$385</f>
        <v>7.3550375673234537E-12</v>
      </c>
      <c r="E117" s="1">
        <f t="shared" si="4"/>
        <v>7.3550375673234537E-12</v>
      </c>
      <c r="F117" s="1">
        <f t="shared" si="5"/>
        <v>7.348663497690985E-12</v>
      </c>
      <c r="G117" s="1">
        <f t="shared" si="6"/>
        <v>7.3422875803489606E-12</v>
      </c>
      <c r="H117" s="1">
        <f t="shared" si="7"/>
        <v>6.9116477528500692E-12</v>
      </c>
    </row>
    <row r="118" spans="1:8">
      <c r="A118" s="9">
        <v>21064</v>
      </c>
      <c r="B118" s="1">
        <f>INPC!B118</f>
        <v>2750000000000000</v>
      </c>
      <c r="C118" s="10">
        <f>INPC!C118</f>
        <v>3700</v>
      </c>
      <c r="D118" s="21">
        <f>'IGPC-Mtb'!B118*$D$385/'IGPC-Mtb'!$B$385</f>
        <v>7.3703287057170574E-12</v>
      </c>
      <c r="E118" s="1">
        <f t="shared" si="4"/>
        <v>7.3703287057170574E-12</v>
      </c>
      <c r="F118" s="1">
        <f t="shared" si="5"/>
        <v>7.3626791668570893E-12</v>
      </c>
      <c r="G118" s="1">
        <f t="shared" si="6"/>
        <v>7.3558781483000773E-12</v>
      </c>
      <c r="H118" s="1">
        <f t="shared" si="7"/>
        <v>7.0080800697566921E-12</v>
      </c>
    </row>
    <row r="119" spans="1:8">
      <c r="A119" s="9">
        <v>21094</v>
      </c>
      <c r="B119" s="1">
        <f>INPC!B119</f>
        <v>2750000000000000</v>
      </c>
      <c r="C119" s="10">
        <f>INPC!C119</f>
        <v>3700</v>
      </c>
      <c r="D119" s="21">
        <f>'IGPC-Mtb'!B119*$D$385/'IGPC-Mtb'!$B$385</f>
        <v>7.4034595055698644E-12</v>
      </c>
      <c r="E119" s="1">
        <f t="shared" si="4"/>
        <v>7.4034595055698644E-12</v>
      </c>
      <c r="F119" s="1">
        <f t="shared" si="5"/>
        <v>7.3868755313403911E-12</v>
      </c>
      <c r="G119" s="1">
        <f t="shared" si="6"/>
        <v>7.3762475929526409E-12</v>
      </c>
      <c r="H119" s="1">
        <f t="shared" si="7"/>
        <v>7.0991611581884859E-12</v>
      </c>
    </row>
    <row r="120" spans="1:8">
      <c r="A120" s="9">
        <v>21125</v>
      </c>
      <c r="B120" s="1">
        <f>INPC!B120</f>
        <v>2750000000000000</v>
      </c>
      <c r="C120" s="10">
        <f>INPC!C120</f>
        <v>3700</v>
      </c>
      <c r="D120" s="21">
        <f>'IGPC-Mtb'!B120*$D$385/'IGPC-Mtb'!$B$385</f>
        <v>7.4365903054226747E-12</v>
      </c>
      <c r="E120" s="1">
        <f t="shared" si="4"/>
        <v>7.4365903054226747E-12</v>
      </c>
      <c r="F120" s="1">
        <f t="shared" si="5"/>
        <v>7.4200064141286431E-12</v>
      </c>
      <c r="G120" s="1">
        <f t="shared" si="6"/>
        <v>7.4034100846549845E-12</v>
      </c>
      <c r="H120" s="1">
        <f t="shared" si="7"/>
        <v>7.1847838253568592E-12</v>
      </c>
    </row>
    <row r="121" spans="1:8">
      <c r="A121" s="9">
        <v>21155</v>
      </c>
      <c r="B121" s="1">
        <f>INPC!B121</f>
        <v>2750000000000000</v>
      </c>
      <c r="C121" s="10">
        <f>INPC!C121</f>
        <v>3700</v>
      </c>
      <c r="D121" s="21">
        <f>'IGPC-Mtb'!B121*$D$385/'IGPC-Mtb'!$B$385</f>
        <v>7.4697211052754833E-12</v>
      </c>
      <c r="E121" s="1">
        <f t="shared" si="4"/>
        <v>7.4697211052754833E-12</v>
      </c>
      <c r="F121" s="1">
        <f t="shared" si="5"/>
        <v>7.4531372961795621E-12</v>
      </c>
      <c r="G121" s="1">
        <f t="shared" si="6"/>
        <v>7.4365411046861389E-12</v>
      </c>
      <c r="H121" s="1">
        <f t="shared" si="7"/>
        <v>7.2650913001520668E-12</v>
      </c>
    </row>
    <row r="122" spans="1:8">
      <c r="A122" s="9">
        <v>21186</v>
      </c>
      <c r="B122" s="1">
        <f>INPC!B122</f>
        <v>2750000000000000</v>
      </c>
      <c r="C122" s="10">
        <f>INPC!C122</f>
        <v>3700</v>
      </c>
      <c r="D122" s="21">
        <f>'IGPC-Mtb'!B122*$D$385/'IGPC-Mtb'!$B$385</f>
        <v>7.627729535342723E-12</v>
      </c>
      <c r="E122" s="1">
        <f t="shared" si="4"/>
        <v>7.627729535342723E-12</v>
      </c>
      <c r="F122" s="1">
        <f t="shared" si="5"/>
        <v>7.5483118838242703E-12</v>
      </c>
      <c r="G122" s="1">
        <f t="shared" si="6"/>
        <v>7.5108861011348186E-12</v>
      </c>
      <c r="H122" s="1">
        <f t="shared" si="7"/>
        <v>7.3384645170235818E-12</v>
      </c>
    </row>
    <row r="123" spans="1:8">
      <c r="A123" s="9">
        <v>21217</v>
      </c>
      <c r="B123" s="1">
        <f>INPC!B123</f>
        <v>2750000000000000</v>
      </c>
      <c r="C123" s="10">
        <f>INPC!C123</f>
        <v>3700</v>
      </c>
      <c r="D123" s="21">
        <f>'IGPC-Mtb'!B123*$D$385/'IGPC-Mtb'!$B$385</f>
        <v>7.7882864884755623E-12</v>
      </c>
      <c r="E123" s="1">
        <f t="shared" si="4"/>
        <v>7.7882864884755623E-12</v>
      </c>
      <c r="F123" s="1">
        <f t="shared" si="5"/>
        <v>7.7075899526282338E-12</v>
      </c>
      <c r="G123" s="1">
        <f t="shared" si="6"/>
        <v>7.6274703883762228E-12</v>
      </c>
      <c r="H123" s="1">
        <f t="shared" si="7"/>
        <v>7.4046176103169648E-12</v>
      </c>
    </row>
    <row r="124" spans="1:8">
      <c r="A124" s="9">
        <v>21245</v>
      </c>
      <c r="B124" s="1">
        <f>INPC!B124</f>
        <v>2750000000000000</v>
      </c>
      <c r="C124" s="10">
        <f>INPC!C124</f>
        <v>3700</v>
      </c>
      <c r="D124" s="21">
        <f>'IGPC-Mtb'!B124*$D$385/'IGPC-Mtb'!$B$385</f>
        <v>7.9437463954772025E-12</v>
      </c>
      <c r="E124" s="1">
        <f t="shared" si="4"/>
        <v>7.9437463954772025E-12</v>
      </c>
      <c r="F124" s="1">
        <f t="shared" si="5"/>
        <v>7.8656323788854734E-12</v>
      </c>
      <c r="G124" s="1">
        <f t="shared" si="6"/>
        <v>7.7855182110986756E-12</v>
      </c>
      <c r="H124" s="1">
        <f t="shared" si="7"/>
        <v>7.4644617936446321E-12</v>
      </c>
    </row>
    <row r="125" spans="1:8">
      <c r="A125" s="9">
        <v>21276</v>
      </c>
      <c r="B125" s="1">
        <f>INPC!B125</f>
        <v>2750000000000000</v>
      </c>
      <c r="C125" s="10">
        <f>INPC!C125</f>
        <v>3700</v>
      </c>
      <c r="D125" s="21">
        <f>'IGPC-Mtb'!B125*$D$385/'IGPC-Mtb'!$B$385</f>
        <v>8.0431387950356268E-12</v>
      </c>
      <c r="E125" s="1">
        <f t="shared" si="4"/>
        <v>8.0431387950356268E-12</v>
      </c>
      <c r="F125" s="1">
        <f t="shared" si="5"/>
        <v>7.9932881101200841E-12</v>
      </c>
      <c r="G125" s="1">
        <f t="shared" si="6"/>
        <v>7.9243615877858035E-12</v>
      </c>
      <c r="H125" s="1">
        <f t="shared" si="7"/>
        <v>7.5292732688071073E-12</v>
      </c>
    </row>
    <row r="126" spans="1:8">
      <c r="A126" s="9">
        <v>21306</v>
      </c>
      <c r="B126" s="1">
        <f>INPC!B126</f>
        <v>2750000000000000</v>
      </c>
      <c r="C126" s="10">
        <f>INPC!C126</f>
        <v>3700</v>
      </c>
      <c r="D126" s="21">
        <f>'IGPC-Mtb'!B126*$D$385/'IGPC-Mtb'!$B$385</f>
        <v>8.1425311945940511E-12</v>
      </c>
      <c r="E126" s="1">
        <f t="shared" si="4"/>
        <v>8.1425311945940511E-12</v>
      </c>
      <c r="F126" s="1">
        <f t="shared" si="5"/>
        <v>8.0926824070284135E-12</v>
      </c>
      <c r="G126" s="1">
        <f t="shared" si="6"/>
        <v>8.0427293631692639E-12</v>
      </c>
      <c r="H126" s="1">
        <f t="shared" si="7"/>
        <v>7.5990936299063113E-12</v>
      </c>
    </row>
    <row r="127" spans="1:8">
      <c r="A127" s="9">
        <v>21337</v>
      </c>
      <c r="B127" s="1">
        <f>INPC!B127</f>
        <v>2750000000000000</v>
      </c>
      <c r="C127" s="10">
        <f>INPC!C127</f>
        <v>3700</v>
      </c>
      <c r="D127" s="21">
        <f>'IGPC-Mtb'!B127*$D$385/'IGPC-Mtb'!$B$385</f>
        <v>8.241923594152477E-12</v>
      </c>
      <c r="E127" s="1">
        <f t="shared" si="4"/>
        <v>8.241923594152477E-12</v>
      </c>
      <c r="F127" s="1">
        <f t="shared" si="5"/>
        <v>8.1920766578961688E-12</v>
      </c>
      <c r="G127" s="1">
        <f t="shared" si="6"/>
        <v>8.1421267609871302E-12</v>
      </c>
      <c r="H127" s="1">
        <f t="shared" si="7"/>
        <v>7.6737513606014667E-12</v>
      </c>
    </row>
    <row r="128" spans="1:8">
      <c r="A128" s="9">
        <v>21367</v>
      </c>
      <c r="B128" s="1">
        <f>INPC!B128</f>
        <v>2750000000000000</v>
      </c>
      <c r="C128" s="10">
        <f>INPC!C128</f>
        <v>3700</v>
      </c>
      <c r="D128" s="21">
        <f>'IGPC-Mtb'!B128*$D$385/'IGPC-Mtb'!$B$385</f>
        <v>8.3209278091860969E-12</v>
      </c>
      <c r="E128" s="1">
        <f t="shared" si="4"/>
        <v>8.3209278091860969E-12</v>
      </c>
      <c r="F128" s="1">
        <f t="shared" si="5"/>
        <v>8.2813314893059545E-12</v>
      </c>
      <c r="G128" s="1">
        <f t="shared" si="6"/>
        <v>8.2348038036475056E-12</v>
      </c>
      <c r="H128" s="1">
        <f t="shared" si="7"/>
        <v>7.7541830795466137E-12</v>
      </c>
    </row>
    <row r="129" spans="1:8">
      <c r="A129" s="9">
        <v>21398</v>
      </c>
      <c r="B129" s="1">
        <f>INPC!B129</f>
        <v>2750000000000000</v>
      </c>
      <c r="C129" s="10">
        <f>INPC!C129</f>
        <v>3700</v>
      </c>
      <c r="D129" s="21">
        <f>'IGPC-Mtb'!B129*$D$385/'IGPC-Mtb'!$B$385</f>
        <v>8.3999320242197167E-12</v>
      </c>
      <c r="E129" s="1">
        <f t="shared" si="4"/>
        <v>8.3999320242197167E-12</v>
      </c>
      <c r="F129" s="1">
        <f t="shared" si="5"/>
        <v>8.3603365946355717E-12</v>
      </c>
      <c r="G129" s="1">
        <f t="shared" si="6"/>
        <v>8.3206777628089018E-12</v>
      </c>
      <c r="H129" s="1">
        <f t="shared" si="7"/>
        <v>7.8404975544439537E-12</v>
      </c>
    </row>
    <row r="130" spans="1:8">
      <c r="A130" s="9">
        <v>21429</v>
      </c>
      <c r="B130" s="1">
        <f>INPC!B130</f>
        <v>2750000000000000</v>
      </c>
      <c r="C130" s="10">
        <f>INPC!C130</f>
        <v>3700</v>
      </c>
      <c r="D130" s="21">
        <f>'IGPC-Mtb'!B130*$D$385/'IGPC-Mtb'!$B$385</f>
        <v>8.4789362392533366E-12</v>
      </c>
      <c r="E130" s="1">
        <f t="shared" ref="E130:E193" si="8">D130</f>
        <v>8.4789362392533366E-12</v>
      </c>
      <c r="F130" s="1">
        <f t="shared" si="5"/>
        <v>8.4393416832962266E-12</v>
      </c>
      <c r="G130" s="1">
        <f t="shared" si="6"/>
        <v>8.3996843297530259E-12</v>
      </c>
      <c r="H130" s="1">
        <f t="shared" si="7"/>
        <v>7.9325868019518449E-12</v>
      </c>
    </row>
    <row r="131" spans="1:8">
      <c r="A131" s="9">
        <v>21459</v>
      </c>
      <c r="B131" s="1">
        <f>INPC!B131</f>
        <v>2750000000000000</v>
      </c>
      <c r="C131" s="10">
        <f>INPC!C131</f>
        <v>3700</v>
      </c>
      <c r="D131" s="21">
        <f>'IGPC-Mtb'!B131*$D$385/'IGPC-Mtb'!$B$385</f>
        <v>8.598716823336567E-12</v>
      </c>
      <c r="E131" s="1">
        <f t="shared" si="8"/>
        <v>8.598716823336567E-12</v>
      </c>
      <c r="F131" s="1">
        <f t="shared" ref="F131:F194" si="9">SQRT(E131*E130)</f>
        <v>8.5386164970951677E-12</v>
      </c>
      <c r="G131" s="1">
        <f t="shared" si="6"/>
        <v>8.4921357766384661E-12</v>
      </c>
      <c r="H131" s="1">
        <f t="shared" si="7"/>
        <v>8.0321426243354933E-12</v>
      </c>
    </row>
    <row r="132" spans="1:8">
      <c r="A132" s="9">
        <v>21490</v>
      </c>
      <c r="B132" s="1">
        <f>INPC!B132</f>
        <v>2750000000000000</v>
      </c>
      <c r="C132" s="10">
        <f>INPC!C132</f>
        <v>3700</v>
      </c>
      <c r="D132" s="21">
        <f>'IGPC-Mtb'!B132*$D$385/'IGPC-Mtb'!$B$385</f>
        <v>8.7184974074197957E-12</v>
      </c>
      <c r="E132" s="1">
        <f t="shared" si="8"/>
        <v>8.7184974074197957E-12</v>
      </c>
      <c r="F132" s="1">
        <f t="shared" si="9"/>
        <v>8.658399986798764E-12</v>
      </c>
      <c r="G132" s="1">
        <f t="shared" ref="G132:G195" si="10">GEOMEAN(E130:E132)</f>
        <v>8.5981606040487431E-12</v>
      </c>
      <c r="H132" s="1">
        <f t="shared" si="7"/>
        <v>8.139300080575074E-12</v>
      </c>
    </row>
    <row r="133" spans="1:8">
      <c r="A133" s="9">
        <v>21520</v>
      </c>
      <c r="B133" s="1">
        <f>INPC!B133</f>
        <v>2750000000000000</v>
      </c>
      <c r="C133" s="10">
        <f>INPC!C133</f>
        <v>3700</v>
      </c>
      <c r="D133" s="21">
        <f>'IGPC-Mtb'!B133*$D$385/'IGPC-Mtb'!$B$385</f>
        <v>8.8357294684374266E-12</v>
      </c>
      <c r="E133" s="1">
        <f t="shared" si="8"/>
        <v>8.8357294684374266E-12</v>
      </c>
      <c r="F133" s="1">
        <f t="shared" si="9"/>
        <v>8.7769177085828022E-12</v>
      </c>
      <c r="G133" s="1">
        <f t="shared" si="10"/>
        <v>8.7171108082367231E-12</v>
      </c>
      <c r="H133" s="1">
        <f t="shared" si="7"/>
        <v>8.2540145288215717E-12</v>
      </c>
    </row>
    <row r="134" spans="1:8">
      <c r="A134" s="9">
        <v>21551</v>
      </c>
      <c r="B134" s="1">
        <f>INPC!B134</f>
        <v>2750000000000000</v>
      </c>
      <c r="C134" s="10">
        <f>INPC!C134</f>
        <v>5900</v>
      </c>
      <c r="D134" s="21">
        <f>'IGPC-Mtb'!B134*$D$385/'IGPC-Mtb'!$B$385</f>
        <v>9.2791724818519382E-12</v>
      </c>
      <c r="E134" s="1">
        <f t="shared" si="8"/>
        <v>9.2791724818519382E-12</v>
      </c>
      <c r="F134" s="1">
        <f t="shared" si="9"/>
        <v>9.0547367571129758E-12</v>
      </c>
      <c r="G134" s="1">
        <f t="shared" si="10"/>
        <v>8.9412402981940359E-12</v>
      </c>
      <c r="H134" s="1">
        <f t="shared" si="7"/>
        <v>8.3899246253543537E-12</v>
      </c>
    </row>
    <row r="135" spans="1:8">
      <c r="A135" s="9">
        <v>21582</v>
      </c>
      <c r="B135" s="1">
        <f>INPC!B135</f>
        <v>2750000000000000</v>
      </c>
      <c r="C135" s="10">
        <f>INPC!C135</f>
        <v>5900</v>
      </c>
      <c r="D135" s="21">
        <f>'IGPC-Mtb'!B135*$D$385/'IGPC-Mtb'!$B$385</f>
        <v>9.7226154952664499E-12</v>
      </c>
      <c r="E135" s="1">
        <f t="shared" si="8"/>
        <v>9.7226154952664499E-12</v>
      </c>
      <c r="F135" s="1">
        <f t="shared" si="9"/>
        <v>9.4983064888065024E-12</v>
      </c>
      <c r="G135" s="1">
        <f t="shared" si="10"/>
        <v>9.2721031879320535E-12</v>
      </c>
      <c r="H135" s="1">
        <f t="shared" si="7"/>
        <v>8.5464644774873039E-12</v>
      </c>
    </row>
    <row r="136" spans="1:8">
      <c r="A136" s="9">
        <v>21610</v>
      </c>
      <c r="B136" s="1">
        <f>INPC!B136</f>
        <v>2750000000000000</v>
      </c>
      <c r="C136" s="10">
        <f>INPC!C136</f>
        <v>5900</v>
      </c>
      <c r="D136" s="21">
        <f>'IGPC-Mtb'!B136*$D$385/'IGPC-Mtb'!$B$385</f>
        <v>1.0163509985615362E-11</v>
      </c>
      <c r="E136" s="1">
        <f t="shared" si="8"/>
        <v>1.0163509985615362E-11</v>
      </c>
      <c r="F136" s="1">
        <f t="shared" si="9"/>
        <v>9.9406186765431872E-12</v>
      </c>
      <c r="G136" s="1">
        <f t="shared" si="10"/>
        <v>9.7150571301471414E-12</v>
      </c>
      <c r="H136" s="1">
        <f t="shared" si="7"/>
        <v>8.7237796516512084E-12</v>
      </c>
    </row>
    <row r="137" spans="1:8">
      <c r="A137" s="9">
        <v>21641</v>
      </c>
      <c r="B137" s="1">
        <f>INPC!B137</f>
        <v>2750000000000000</v>
      </c>
      <c r="C137" s="10">
        <f>INPC!C137</f>
        <v>5900</v>
      </c>
      <c r="D137" s="21">
        <f>'IGPC-Mtb'!B137*$D$385/'IGPC-Mtb'!$B$385</f>
        <v>1.0341906600207406E-11</v>
      </c>
      <c r="E137" s="1">
        <f t="shared" si="8"/>
        <v>1.0341906600207406E-11</v>
      </c>
      <c r="F137" s="1">
        <f t="shared" si="9"/>
        <v>1.0252320274040867E-11</v>
      </c>
      <c r="G137" s="1">
        <f t="shared" si="10"/>
        <v>1.0072620696915606E-11</v>
      </c>
      <c r="H137" s="1">
        <f t="shared" si="7"/>
        <v>8.9084594636873874E-12</v>
      </c>
    </row>
    <row r="138" spans="1:8">
      <c r="A138" s="9">
        <v>21671</v>
      </c>
      <c r="B138" s="1">
        <f>INPC!B138</f>
        <v>2750000000000000</v>
      </c>
      <c r="C138" s="10">
        <f>INPC!C138</f>
        <v>5900</v>
      </c>
      <c r="D138" s="21">
        <f>'IGPC-Mtb'!B138*$D$385/'IGPC-Mtb'!$B$385</f>
        <v>1.0520303214799452E-11</v>
      </c>
      <c r="E138" s="1">
        <f t="shared" si="8"/>
        <v>1.0520303214799452E-11</v>
      </c>
      <c r="F138" s="1">
        <f t="shared" si="9"/>
        <v>1.043072352491991E-11</v>
      </c>
      <c r="G138" s="1">
        <f t="shared" si="10"/>
        <v>1.0340880725241204E-11</v>
      </c>
      <c r="H138" s="1">
        <f t="shared" si="7"/>
        <v>9.1007044431749109E-12</v>
      </c>
    </row>
    <row r="139" spans="1:8">
      <c r="A139" s="9">
        <v>21702</v>
      </c>
      <c r="B139" s="1">
        <f>INPC!B139</f>
        <v>2750000000000000</v>
      </c>
      <c r="C139" s="10">
        <f>INPC!C139</f>
        <v>5900</v>
      </c>
      <c r="D139" s="21">
        <f>'IGPC-Mtb'!B139*$D$385/'IGPC-Mtb'!$B$385</f>
        <v>1.0698699829391496E-11</v>
      </c>
      <c r="E139" s="1">
        <f t="shared" si="8"/>
        <v>1.0698699829391496E-11</v>
      </c>
      <c r="F139" s="1">
        <f t="shared" si="9"/>
        <v>1.0609126552611281E-11</v>
      </c>
      <c r="G139" s="1">
        <f t="shared" si="10"/>
        <v>1.0519294739333208E-11</v>
      </c>
      <c r="H139" s="1">
        <f t="shared" si="7"/>
        <v>9.3007266069322329E-12</v>
      </c>
    </row>
    <row r="140" spans="1:8">
      <c r="A140" s="9">
        <v>21732</v>
      </c>
      <c r="B140" s="1">
        <f>INPC!B140</f>
        <v>2750000000000000</v>
      </c>
      <c r="C140" s="10">
        <f>INPC!C140</f>
        <v>5900</v>
      </c>
      <c r="D140" s="21">
        <f>'IGPC-Mtb'!B140*$D$385/'IGPC-Mtb'!$B$385</f>
        <v>1.0831223028802731E-11</v>
      </c>
      <c r="E140" s="1">
        <f t="shared" si="8"/>
        <v>1.0831223028802731E-11</v>
      </c>
      <c r="F140" s="1">
        <f t="shared" si="9"/>
        <v>1.0764757497052733E-11</v>
      </c>
      <c r="G140" s="1">
        <f t="shared" si="10"/>
        <v>1.0682648028960148E-11</v>
      </c>
      <c r="H140" s="1">
        <f t="shared" si="7"/>
        <v>9.5073399687167956E-12</v>
      </c>
    </row>
    <row r="141" spans="1:8">
      <c r="A141" s="9">
        <v>21763</v>
      </c>
      <c r="B141" s="1">
        <f>INPC!B141</f>
        <v>2750000000000000</v>
      </c>
      <c r="C141" s="10">
        <f>INPC!C141</f>
        <v>5900</v>
      </c>
      <c r="D141" s="21">
        <f>'IGPC-Mtb'!B141*$D$385/'IGPC-Mtb'!$B$385</f>
        <v>1.0963746228213962E-11</v>
      </c>
      <c r="E141" s="1">
        <f t="shared" si="8"/>
        <v>1.0963746228213962E-11</v>
      </c>
      <c r="F141" s="1">
        <f t="shared" si="9"/>
        <v>1.0897283176506892E-11</v>
      </c>
      <c r="G141" s="1">
        <f t="shared" si="10"/>
        <v>1.0830682515055692E-11</v>
      </c>
      <c r="H141" s="1">
        <f t="shared" ref="H141:H204" si="11">GEOMEAN(E130:E141)</f>
        <v>9.7207391854703641E-12</v>
      </c>
    </row>
    <row r="142" spans="1:8">
      <c r="A142" s="9">
        <v>21794</v>
      </c>
      <c r="B142" s="1">
        <f>INPC!B142</f>
        <v>2750000000000000</v>
      </c>
      <c r="C142" s="10">
        <f>INPC!C142</f>
        <v>5900</v>
      </c>
      <c r="D142" s="21">
        <f>'IGPC-Mtb'!B142*$D$385/'IGPC-Mtb'!$B$385</f>
        <v>1.1096269427625197E-11</v>
      </c>
      <c r="E142" s="1">
        <f t="shared" si="8"/>
        <v>1.1096269427625197E-11</v>
      </c>
      <c r="F142" s="1">
        <f t="shared" si="9"/>
        <v>1.1029808796365041E-11</v>
      </c>
      <c r="G142" s="1">
        <f t="shared" si="10"/>
        <v>1.0963212248513787E-11</v>
      </c>
      <c r="H142" s="1">
        <f t="shared" si="11"/>
        <v>9.9411263315616716E-12</v>
      </c>
    </row>
    <row r="143" spans="1:8">
      <c r="A143" s="9">
        <v>21824</v>
      </c>
      <c r="B143" s="1">
        <f>INPC!B143</f>
        <v>2750000000000000</v>
      </c>
      <c r="C143" s="10">
        <f>INPC!C143</f>
        <v>5900</v>
      </c>
      <c r="D143" s="21">
        <f>'IGPC-Mtb'!B143*$D$385/'IGPC-Mtb'!$B$385</f>
        <v>1.1346024688054059E-11</v>
      </c>
      <c r="E143" s="1">
        <f t="shared" si="8"/>
        <v>1.1346024688054059E-11</v>
      </c>
      <c r="F143" s="1">
        <f t="shared" si="9"/>
        <v>1.1220452168746808E-11</v>
      </c>
      <c r="G143" s="1">
        <f t="shared" si="10"/>
        <v>1.1134222541307475E-11</v>
      </c>
      <c r="H143" s="1">
        <f t="shared" si="11"/>
        <v>1.0173485395039607E-11</v>
      </c>
    </row>
    <row r="144" spans="1:8">
      <c r="A144" s="9">
        <v>21855</v>
      </c>
      <c r="B144" s="1">
        <f>INPC!B144</f>
        <v>2750000000000000</v>
      </c>
      <c r="C144" s="10">
        <f>INPC!C144</f>
        <v>5900</v>
      </c>
      <c r="D144" s="21">
        <f>'IGPC-Mtb'!B144*$D$385/'IGPC-Mtb'!$B$385</f>
        <v>1.1598328471548524E-11</v>
      </c>
      <c r="E144" s="1">
        <f t="shared" si="8"/>
        <v>1.1598328471548524E-11</v>
      </c>
      <c r="F144" s="1">
        <f t="shared" si="9"/>
        <v>1.1471482954629268E-11</v>
      </c>
      <c r="G144" s="1">
        <f t="shared" si="10"/>
        <v>1.1345022821656173E-11</v>
      </c>
      <c r="H144" s="1">
        <f t="shared" si="11"/>
        <v>1.0418357263527222E-11</v>
      </c>
    </row>
    <row r="145" spans="1:8">
      <c r="A145" s="9">
        <v>21885</v>
      </c>
      <c r="B145" s="1">
        <f>INPC!B145</f>
        <v>2750000000000000</v>
      </c>
      <c r="C145" s="10">
        <f>INPC!C145</f>
        <v>5900</v>
      </c>
      <c r="D145" s="21">
        <f>'IGPC-Mtb'!B145*$D$385/'IGPC-Mtb'!$B$385</f>
        <v>1.1848083731977386E-11</v>
      </c>
      <c r="E145" s="1">
        <f t="shared" si="8"/>
        <v>1.1848083731977386E-11</v>
      </c>
      <c r="F145" s="1">
        <f t="shared" si="9"/>
        <v>1.1722540973777152E-11</v>
      </c>
      <c r="G145" s="1">
        <f t="shared" si="10"/>
        <v>1.1595667339579998E-11</v>
      </c>
      <c r="H145" s="1">
        <f t="shared" si="11"/>
        <v>1.0676192309612391E-11</v>
      </c>
    </row>
    <row r="146" spans="1:8">
      <c r="A146" s="9">
        <v>21916</v>
      </c>
      <c r="B146" s="1">
        <f>INPC!B146</f>
        <v>2750000000000000</v>
      </c>
      <c r="C146" s="10">
        <f>INPC!C146</f>
        <v>5900</v>
      </c>
      <c r="D146" s="21">
        <f>'IGPC-Mtb'!B146*$D$385/'IGPC-Mtb'!$B$385</f>
        <v>1.2286429699260695E-11</v>
      </c>
      <c r="E146" s="1">
        <f t="shared" si="8"/>
        <v>1.2286429699260695E-11</v>
      </c>
      <c r="F146" s="1">
        <f t="shared" si="9"/>
        <v>1.2065266173769E-11</v>
      </c>
      <c r="G146" s="1">
        <f t="shared" si="10"/>
        <v>1.1907568072717951E-11</v>
      </c>
      <c r="H146" s="1">
        <f t="shared" si="11"/>
        <v>1.0928890948824412E-11</v>
      </c>
    </row>
    <row r="147" spans="1:8">
      <c r="A147" s="9">
        <v>21947</v>
      </c>
      <c r="B147" s="1">
        <f>INPC!B147</f>
        <v>2750000000000000</v>
      </c>
      <c r="C147" s="10">
        <f>INPC!C147</f>
        <v>5900</v>
      </c>
      <c r="D147" s="21">
        <f>'IGPC-Mtb'!B147*$D$385/'IGPC-Mtb'!$B$385</f>
        <v>1.2724775666544008E-11</v>
      </c>
      <c r="E147" s="1">
        <f t="shared" si="8"/>
        <v>1.2724775666544008E-11</v>
      </c>
      <c r="F147" s="1">
        <f t="shared" si="9"/>
        <v>1.2503681924371561E-11</v>
      </c>
      <c r="G147" s="1">
        <f t="shared" si="10"/>
        <v>1.2281214493669324E-11</v>
      </c>
      <c r="H147" s="1">
        <f t="shared" si="11"/>
        <v>1.1176736471712913E-11</v>
      </c>
    </row>
    <row r="148" spans="1:8">
      <c r="A148" s="9">
        <v>21976</v>
      </c>
      <c r="B148" s="1">
        <f>INPC!B148</f>
        <v>2750000000000000</v>
      </c>
      <c r="C148" s="10">
        <f>INPC!C148</f>
        <v>5900</v>
      </c>
      <c r="D148" s="21">
        <f>'IGPC-Mtb'!B148*$D$385/'IGPC-Mtb'!$B$385</f>
        <v>1.317586424915532E-11</v>
      </c>
      <c r="E148" s="1">
        <f t="shared" si="8"/>
        <v>1.317586424915532E-11</v>
      </c>
      <c r="F148" s="1">
        <f t="shared" si="9"/>
        <v>1.2948355755976847E-11</v>
      </c>
      <c r="G148" s="1">
        <f t="shared" si="10"/>
        <v>1.2723843402645656E-11</v>
      </c>
      <c r="H148" s="1">
        <f t="shared" si="11"/>
        <v>1.1421144526385221E-11</v>
      </c>
    </row>
    <row r="149" spans="1:8">
      <c r="A149" s="9">
        <v>22007</v>
      </c>
      <c r="B149" s="1">
        <f>INPC!B149</f>
        <v>2750000000000000</v>
      </c>
      <c r="C149" s="10">
        <f>INPC!C149</f>
        <v>5900</v>
      </c>
      <c r="D149" s="21">
        <f>'IGPC-Mtb'!B149*$D$385/'IGPC-Mtb'!$B$385</f>
        <v>1.3379746094403372E-11</v>
      </c>
      <c r="E149" s="1">
        <f t="shared" si="8"/>
        <v>1.3379746094403372E-11</v>
      </c>
      <c r="F149" s="1">
        <f t="shared" si="9"/>
        <v>1.3277413838094559E-11</v>
      </c>
      <c r="G149" s="1">
        <f t="shared" si="10"/>
        <v>1.3090584530072755E-11</v>
      </c>
      <c r="H149" s="1">
        <f t="shared" si="11"/>
        <v>1.16689084439075E-11</v>
      </c>
    </row>
    <row r="150" spans="1:8">
      <c r="A150" s="9">
        <v>22037</v>
      </c>
      <c r="B150" s="1">
        <f>INPC!B150</f>
        <v>2750000000000000</v>
      </c>
      <c r="C150" s="10">
        <f>INPC!C150</f>
        <v>5900</v>
      </c>
      <c r="D150" s="21">
        <f>'IGPC-Mtb'!B150*$D$385/'IGPC-Mtb'!$B$385</f>
        <v>1.3583627939651423E-11</v>
      </c>
      <c r="E150" s="1">
        <f t="shared" si="8"/>
        <v>1.3583627939651423E-11</v>
      </c>
      <c r="F150" s="1">
        <f t="shared" si="9"/>
        <v>1.3481301601602853E-11</v>
      </c>
      <c r="G150" s="1">
        <f t="shared" si="10"/>
        <v>1.3378710423913427E-11</v>
      </c>
      <c r="H150" s="1">
        <f t="shared" si="11"/>
        <v>1.1920080609987858E-11</v>
      </c>
    </row>
    <row r="151" spans="1:8">
      <c r="A151" s="9">
        <v>22068</v>
      </c>
      <c r="B151" s="1">
        <f>INPC!B151</f>
        <v>2750000000000000</v>
      </c>
      <c r="C151" s="10">
        <f>INPC!C151</f>
        <v>5900</v>
      </c>
      <c r="D151" s="21">
        <f>'IGPC-Mtb'!B151*$D$385/'IGPC-Mtb'!$B$385</f>
        <v>1.3790058307965074E-11</v>
      </c>
      <c r="E151" s="1">
        <f t="shared" si="8"/>
        <v>1.3790058307965074E-11</v>
      </c>
      <c r="F151" s="1">
        <f t="shared" si="9"/>
        <v>1.3686453935241831E-11</v>
      </c>
      <c r="G151" s="1">
        <f t="shared" si="10"/>
        <v>1.3583444647526789E-11</v>
      </c>
      <c r="H151" s="1">
        <f t="shared" si="11"/>
        <v>1.2174901342321318E-11</v>
      </c>
    </row>
    <row r="152" spans="1:8">
      <c r="A152" s="9">
        <v>22098</v>
      </c>
      <c r="B152" s="1">
        <f>INPC!B152</f>
        <v>2750000000000000</v>
      </c>
      <c r="C152" s="10">
        <f>INPC!C152</f>
        <v>5900</v>
      </c>
      <c r="D152" s="21">
        <f>'IGPC-Mtb'!B152*$D$385/'IGPC-Mtb'!$B$385</f>
        <v>1.3960809353360318E-11</v>
      </c>
      <c r="E152" s="1">
        <f t="shared" si="8"/>
        <v>1.3960809353360318E-11</v>
      </c>
      <c r="F152" s="1">
        <f t="shared" si="9"/>
        <v>1.3875171170447699E-11</v>
      </c>
      <c r="G152" s="1">
        <f t="shared" si="10"/>
        <v>1.3777301383140818E-11</v>
      </c>
      <c r="H152" s="1">
        <f t="shared" si="11"/>
        <v>1.2435164711441693E-11</v>
      </c>
    </row>
    <row r="153" spans="1:8">
      <c r="A153" s="9">
        <v>22129</v>
      </c>
      <c r="B153" s="1">
        <f>INPC!B153</f>
        <v>2750000000000000</v>
      </c>
      <c r="C153" s="10">
        <f>INPC!C153</f>
        <v>5900</v>
      </c>
      <c r="D153" s="21">
        <f>'IGPC-Mtb'!B153*$D$385/'IGPC-Mtb'!$B$385</f>
        <v>1.413156039875556E-11</v>
      </c>
      <c r="E153" s="1">
        <f t="shared" si="8"/>
        <v>1.413156039875556E-11</v>
      </c>
      <c r="F153" s="1">
        <f t="shared" si="9"/>
        <v>1.4045925408904993E-11</v>
      </c>
      <c r="G153" s="1">
        <f t="shared" si="10"/>
        <v>1.3960113181366566E-11</v>
      </c>
      <c r="H153" s="1">
        <f t="shared" si="11"/>
        <v>1.2700986980660192E-11</v>
      </c>
    </row>
    <row r="154" spans="1:8">
      <c r="A154" s="9">
        <v>22160</v>
      </c>
      <c r="B154" s="1">
        <f>INPC!B154</f>
        <v>2750000000000000</v>
      </c>
      <c r="C154" s="10">
        <f>INPC!C154</f>
        <v>5900</v>
      </c>
      <c r="D154" s="21">
        <f>'IGPC-Mtb'!B154*$D$385/'IGPC-Mtb'!$B$385</f>
        <v>1.4304859967216407E-11</v>
      </c>
      <c r="E154" s="1">
        <f t="shared" si="8"/>
        <v>1.4304859967216407E-11</v>
      </c>
      <c r="F154" s="1">
        <f t="shared" si="9"/>
        <v>1.4217946146418586E-11</v>
      </c>
      <c r="G154" s="1">
        <f t="shared" si="10"/>
        <v>1.4131711914372509E-11</v>
      </c>
      <c r="H154" s="1">
        <f t="shared" si="11"/>
        <v>1.2972679509854643E-11</v>
      </c>
    </row>
    <row r="155" spans="1:8">
      <c r="A155" s="9">
        <v>22190</v>
      </c>
      <c r="B155" s="1">
        <f>INPC!B155</f>
        <v>2750000000000000</v>
      </c>
      <c r="C155" s="10">
        <f>INPC!C155</f>
        <v>9440</v>
      </c>
      <c r="D155" s="21">
        <f>'IGPC-Mtb'!B155*$D$385/'IGPC-Mtb'!$B$385</f>
        <v>1.4641265011875691E-11</v>
      </c>
      <c r="E155" s="1">
        <f t="shared" si="8"/>
        <v>1.4641265011875691E-11</v>
      </c>
      <c r="F155" s="1">
        <f t="shared" si="9"/>
        <v>1.4472085051497825E-11</v>
      </c>
      <c r="G155" s="1">
        <f t="shared" si="10"/>
        <v>1.4357674736804462E-11</v>
      </c>
      <c r="H155" s="1">
        <f t="shared" si="11"/>
        <v>1.3251272820066987E-11</v>
      </c>
    </row>
    <row r="156" spans="1:8">
      <c r="A156" s="9">
        <v>22221</v>
      </c>
      <c r="B156" s="1">
        <f>INPC!B156</f>
        <v>2750000000000000</v>
      </c>
      <c r="C156" s="10">
        <f>INPC!C156</f>
        <v>9440</v>
      </c>
      <c r="D156" s="21">
        <f>'IGPC-Mtb'!B156*$D$385/'IGPC-Mtb'!$B$385</f>
        <v>1.4977670056534973E-11</v>
      </c>
      <c r="E156" s="1">
        <f t="shared" si="8"/>
        <v>1.4977670056534973E-11</v>
      </c>
      <c r="F156" s="1">
        <f t="shared" si="9"/>
        <v>1.4808512300638566E-11</v>
      </c>
      <c r="G156" s="1">
        <f t="shared" si="10"/>
        <v>1.4638688088037003E-11</v>
      </c>
      <c r="H156" s="1">
        <f t="shared" si="11"/>
        <v>1.3536664544523625E-11</v>
      </c>
    </row>
    <row r="157" spans="1:8">
      <c r="A157" s="9">
        <v>22251</v>
      </c>
      <c r="B157" s="1">
        <f>INPC!B157</f>
        <v>2750000000000000</v>
      </c>
      <c r="C157" s="10">
        <f>INPC!C157</f>
        <v>9440</v>
      </c>
      <c r="D157" s="21">
        <f>'IGPC-Mtb'!B157*$D$385/'IGPC-Mtb'!$B$385</f>
        <v>1.5314075101194258E-11</v>
      </c>
      <c r="E157" s="1">
        <f t="shared" si="8"/>
        <v>1.5314075101194258E-11</v>
      </c>
      <c r="F157" s="1">
        <f t="shared" si="9"/>
        <v>1.5144938563318275E-11</v>
      </c>
      <c r="G157" s="1">
        <f t="shared" si="10"/>
        <v>1.4975151031233906E-11</v>
      </c>
      <c r="H157" s="1">
        <f t="shared" si="11"/>
        <v>1.3829247679578312E-11</v>
      </c>
    </row>
    <row r="158" spans="1:8">
      <c r="A158" s="9">
        <v>22282</v>
      </c>
      <c r="B158" s="1">
        <f>INPC!B158</f>
        <v>2750000000000000</v>
      </c>
      <c r="C158" s="10">
        <f>INPC!C158</f>
        <v>9440</v>
      </c>
      <c r="D158" s="21">
        <f>'IGPC-Mtb'!B158*$D$385/'IGPC-Mtb'!$B$385</f>
        <v>1.5923172113872815E-11</v>
      </c>
      <c r="E158" s="1">
        <f t="shared" si="8"/>
        <v>1.5923172113872815E-11</v>
      </c>
      <c r="F158" s="1">
        <f t="shared" si="9"/>
        <v>1.5615654120179865E-11</v>
      </c>
      <c r="G158" s="1">
        <f t="shared" si="10"/>
        <v>1.5400029062416933E-11</v>
      </c>
      <c r="H158" s="1">
        <f t="shared" si="11"/>
        <v>1.413130312223445E-11</v>
      </c>
    </row>
    <row r="159" spans="1:8">
      <c r="A159" s="9">
        <v>22313</v>
      </c>
      <c r="B159" s="1">
        <f>INPC!B159</f>
        <v>2750000000000000</v>
      </c>
      <c r="C159" s="10">
        <f>INPC!C159</f>
        <v>9440</v>
      </c>
      <c r="D159" s="21">
        <f>'IGPC-Mtb'!B159*$D$385/'IGPC-Mtb'!$B$385</f>
        <v>1.6529720603485765E-11</v>
      </c>
      <c r="E159" s="1">
        <f t="shared" si="8"/>
        <v>1.6529720603485765E-11</v>
      </c>
      <c r="F159" s="1">
        <f t="shared" si="9"/>
        <v>1.6223611994976132E-11</v>
      </c>
      <c r="G159" s="1">
        <f t="shared" si="10"/>
        <v>1.5914584028798222E-11</v>
      </c>
      <c r="H159" s="1">
        <f t="shared" si="11"/>
        <v>1.4442758868685823E-11</v>
      </c>
    </row>
    <row r="160" spans="1:8">
      <c r="A160" s="9">
        <v>22341</v>
      </c>
      <c r="B160" s="1">
        <f>INPC!B160</f>
        <v>2750000000000000</v>
      </c>
      <c r="C160" s="10">
        <f>INPC!C160</f>
        <v>9440</v>
      </c>
      <c r="D160" s="21">
        <f>'IGPC-Mtb'!B160*$D$385/'IGPC-Mtb'!$B$385</f>
        <v>1.7138817616164319E-11</v>
      </c>
      <c r="E160" s="1">
        <f t="shared" si="8"/>
        <v>1.7138817616164319E-11</v>
      </c>
      <c r="F160" s="1">
        <f t="shared" si="9"/>
        <v>1.6831514093191263E-11</v>
      </c>
      <c r="G160" s="1">
        <f t="shared" si="10"/>
        <v>1.6523117320035805E-11</v>
      </c>
      <c r="H160" s="1">
        <f t="shared" si="11"/>
        <v>1.4762740052418766E-11</v>
      </c>
    </row>
    <row r="161" spans="1:8">
      <c r="A161" s="9">
        <v>22372</v>
      </c>
      <c r="B161" s="1">
        <f>INPC!B161</f>
        <v>2750000000000000</v>
      </c>
      <c r="C161" s="10">
        <f>INPC!C161</f>
        <v>9440</v>
      </c>
      <c r="D161" s="21">
        <f>'IGPC-Mtb'!B161*$D$385/'IGPC-Mtb'!$B$385</f>
        <v>1.7528741645201217E-11</v>
      </c>
      <c r="E161" s="1">
        <f t="shared" si="8"/>
        <v>1.7528741645201217E-11</v>
      </c>
      <c r="F161" s="1">
        <f t="shared" si="9"/>
        <v>1.7332683176530047E-11</v>
      </c>
      <c r="G161" s="1">
        <f t="shared" si="10"/>
        <v>1.7060786048714397E-11</v>
      </c>
      <c r="H161" s="1">
        <f t="shared" si="11"/>
        <v>1.5098792322322337E-11</v>
      </c>
    </row>
    <row r="162" spans="1:8">
      <c r="A162" s="9">
        <v>22402</v>
      </c>
      <c r="B162" s="1">
        <f>INPC!B162</f>
        <v>2750000000000000</v>
      </c>
      <c r="C162" s="10">
        <f>INPC!C162</f>
        <v>9440</v>
      </c>
      <c r="D162" s="21">
        <f>'IGPC-Mtb'!B162*$D$385/'IGPC-Mtb'!$B$385</f>
        <v>1.7916117151172516E-11</v>
      </c>
      <c r="E162" s="1">
        <f t="shared" si="8"/>
        <v>1.7916117151172516E-11</v>
      </c>
      <c r="F162" s="1">
        <f t="shared" si="9"/>
        <v>1.7721370963558701E-11</v>
      </c>
      <c r="G162" s="1">
        <f t="shared" si="10"/>
        <v>1.7525018978429214E-11</v>
      </c>
      <c r="H162" s="1">
        <f t="shared" si="11"/>
        <v>1.5451164679238154E-11</v>
      </c>
    </row>
    <row r="163" spans="1:8">
      <c r="A163" s="9">
        <v>22433</v>
      </c>
      <c r="B163" s="1">
        <f>INPC!B163</f>
        <v>2750000000000000</v>
      </c>
      <c r="C163" s="10">
        <f>INPC!C163</f>
        <v>9440</v>
      </c>
      <c r="D163" s="21">
        <f>'IGPC-Mtb'!B163*$D$385/'IGPC-Mtb'!$B$385</f>
        <v>1.8306041180209412E-11</v>
      </c>
      <c r="E163" s="1">
        <f t="shared" si="8"/>
        <v>1.8306041180209412E-11</v>
      </c>
      <c r="F163" s="1">
        <f t="shared" si="9"/>
        <v>1.8110029772444333E-11</v>
      </c>
      <c r="G163" s="1">
        <f t="shared" si="10"/>
        <v>1.791415618096275E-11</v>
      </c>
      <c r="H163" s="1">
        <f t="shared" si="11"/>
        <v>1.58202587482643E-11</v>
      </c>
    </row>
    <row r="164" spans="1:8">
      <c r="A164" s="9">
        <v>22463</v>
      </c>
      <c r="B164" s="1">
        <f>INPC!B164</f>
        <v>2750000000000000</v>
      </c>
      <c r="C164" s="10">
        <f>INPC!C164</f>
        <v>9440</v>
      </c>
      <c r="D164" s="21">
        <f>'IGPC-Mtb'!B164*$D$385/'IGPC-Mtb'!$B$385</f>
        <v>1.8601669855819088E-11</v>
      </c>
      <c r="E164" s="1">
        <f t="shared" si="8"/>
        <v>1.8601669855819088E-11</v>
      </c>
      <c r="F164" s="1">
        <f t="shared" si="9"/>
        <v>1.8453263516280373E-11</v>
      </c>
      <c r="G164" s="1">
        <f t="shared" si="10"/>
        <v>1.8272448797548415E-11</v>
      </c>
      <c r="H164" s="1">
        <f t="shared" si="11"/>
        <v>1.6203183869957484E-11</v>
      </c>
    </row>
    <row r="165" spans="1:8">
      <c r="A165" s="9">
        <v>22494</v>
      </c>
      <c r="B165" s="1">
        <f>INPC!B165</f>
        <v>2750000000000000</v>
      </c>
      <c r="C165" s="10">
        <f>INPC!C165</f>
        <v>9440</v>
      </c>
      <c r="D165" s="21">
        <f>'IGPC-Mtb'!B165*$D$385/'IGPC-Mtb'!$B$385</f>
        <v>1.8899847054494364E-11</v>
      </c>
      <c r="E165" s="1">
        <f t="shared" si="8"/>
        <v>1.8899847054494364E-11</v>
      </c>
      <c r="F165" s="1">
        <f t="shared" si="9"/>
        <v>1.8750165738818922E-11</v>
      </c>
      <c r="G165" s="1">
        <f t="shared" si="10"/>
        <v>1.8600939732391267E-11</v>
      </c>
      <c r="H165" s="1">
        <f t="shared" si="11"/>
        <v>1.6600558821342231E-11</v>
      </c>
    </row>
    <row r="166" spans="1:8">
      <c r="A166" s="9">
        <v>22525</v>
      </c>
      <c r="B166" s="1">
        <f>INPC!B166</f>
        <v>2750000000000000</v>
      </c>
      <c r="C166" s="10">
        <f>INPC!C166</f>
        <v>9440</v>
      </c>
      <c r="D166" s="21">
        <f>'IGPC-Mtb'!B166*$D$385/'IGPC-Mtb'!$B$385</f>
        <v>1.919802425316964E-11</v>
      </c>
      <c r="E166" s="1">
        <f t="shared" si="8"/>
        <v>1.919802425316964E-11</v>
      </c>
      <c r="F166" s="1">
        <f t="shared" si="9"/>
        <v>1.9048352215700434E-11</v>
      </c>
      <c r="G166" s="1">
        <f t="shared" si="10"/>
        <v>1.8898278840401843E-11</v>
      </c>
      <c r="H166" s="1">
        <f t="shared" si="11"/>
        <v>1.7012590622906102E-11</v>
      </c>
    </row>
    <row r="167" spans="1:8">
      <c r="A167" s="9">
        <v>22555</v>
      </c>
      <c r="B167" s="1">
        <f>INPC!B167</f>
        <v>2750000000000000</v>
      </c>
      <c r="C167" s="10">
        <f>INPC!C167</f>
        <v>13216</v>
      </c>
      <c r="D167" s="21">
        <f>'IGPC-Mtb'!B167*$D$385/'IGPC-Mtb'!$B$385</f>
        <v>1.9995711972702641E-11</v>
      </c>
      <c r="E167" s="1">
        <f t="shared" si="8"/>
        <v>1.9995711972702641E-11</v>
      </c>
      <c r="F167" s="1">
        <f t="shared" si="9"/>
        <v>1.9592808971950392E-11</v>
      </c>
      <c r="G167" s="1">
        <f t="shared" si="10"/>
        <v>1.9359043662805984E-11</v>
      </c>
      <c r="H167" s="1">
        <f t="shared" si="11"/>
        <v>1.7460243960417378E-11</v>
      </c>
    </row>
    <row r="168" spans="1:8">
      <c r="A168" s="9">
        <v>22586</v>
      </c>
      <c r="B168" s="1">
        <f>INPC!B168</f>
        <v>2750000000000000</v>
      </c>
      <c r="C168" s="10">
        <f>INPC!C168</f>
        <v>13216</v>
      </c>
      <c r="D168" s="21">
        <f>'IGPC-Mtb'!B168*$D$385/'IGPC-Mtb'!$B$385</f>
        <v>2.0795948215301241E-11</v>
      </c>
      <c r="E168" s="1">
        <f t="shared" si="8"/>
        <v>2.0795948215301241E-11</v>
      </c>
      <c r="F168" s="1">
        <f t="shared" si="9"/>
        <v>2.0391905029015878E-11</v>
      </c>
      <c r="G168" s="1">
        <f t="shared" si="10"/>
        <v>1.9985915422968829E-11</v>
      </c>
      <c r="H168" s="1">
        <f t="shared" si="11"/>
        <v>1.7944368527019467E-11</v>
      </c>
    </row>
    <row r="169" spans="1:8">
      <c r="A169" s="9">
        <v>22616</v>
      </c>
      <c r="B169" s="1">
        <f>INPC!B169</f>
        <v>2750000000000000</v>
      </c>
      <c r="C169" s="10">
        <f>INPC!C169</f>
        <v>13216</v>
      </c>
      <c r="D169" s="21">
        <f>'IGPC-Mtb'!B169*$D$385/'IGPC-Mtb'!$B$385</f>
        <v>2.1596184457899841E-11</v>
      </c>
      <c r="E169" s="1">
        <f t="shared" si="8"/>
        <v>2.1596184457899841E-11</v>
      </c>
      <c r="F169" s="1">
        <f t="shared" si="9"/>
        <v>2.1192289485437353E-11</v>
      </c>
      <c r="G169" s="1">
        <f t="shared" si="10"/>
        <v>2.0785678676646766E-11</v>
      </c>
      <c r="H169" s="1">
        <f t="shared" si="11"/>
        <v>1.8465824392481783E-11</v>
      </c>
    </row>
    <row r="170" spans="1:8">
      <c r="A170" s="9">
        <v>22647</v>
      </c>
      <c r="B170" s="1">
        <f>INPC!B170</f>
        <v>2750000000000000</v>
      </c>
      <c r="C170" s="10">
        <f>INPC!C170</f>
        <v>13216</v>
      </c>
      <c r="D170" s="21">
        <f>'IGPC-Mtb'!B170*$D$385/'IGPC-Mtb'!$B$385</f>
        <v>2.3069230789817015E-11</v>
      </c>
      <c r="E170" s="1">
        <f t="shared" si="8"/>
        <v>2.3069230789817015E-11</v>
      </c>
      <c r="F170" s="1">
        <f t="shared" si="9"/>
        <v>2.2320559209812614E-11</v>
      </c>
      <c r="G170" s="1">
        <f t="shared" si="10"/>
        <v>2.1800324414100245E-11</v>
      </c>
      <c r="H170" s="1">
        <f t="shared" si="11"/>
        <v>1.9045205430668955E-11</v>
      </c>
    </row>
    <row r="171" spans="1:8">
      <c r="A171" s="9">
        <v>22678</v>
      </c>
      <c r="B171" s="1">
        <f>INPC!B171</f>
        <v>2750000000000000</v>
      </c>
      <c r="C171" s="10">
        <f>INPC!C171</f>
        <v>13216</v>
      </c>
      <c r="D171" s="21">
        <f>'IGPC-Mtb'!B171*$D$385/'IGPC-Mtb'!$B$385</f>
        <v>2.4542277121734186E-11</v>
      </c>
      <c r="E171" s="1">
        <f t="shared" si="8"/>
        <v>2.4542277121734186E-11</v>
      </c>
      <c r="F171" s="1">
        <f t="shared" si="9"/>
        <v>2.3794357630096509E-11</v>
      </c>
      <c r="G171" s="1">
        <f t="shared" si="10"/>
        <v>2.3037835129267814E-11</v>
      </c>
      <c r="H171" s="1">
        <f t="shared" si="11"/>
        <v>1.9682931154141274E-11</v>
      </c>
    </row>
    <row r="172" spans="1:8">
      <c r="A172" s="9">
        <v>22706</v>
      </c>
      <c r="B172" s="1">
        <f>INPC!B172</f>
        <v>2750000000000000</v>
      </c>
      <c r="C172" s="10">
        <f>INPC!C172</f>
        <v>13216</v>
      </c>
      <c r="D172" s="21">
        <f>'IGPC-Mtb'!B172*$D$385/'IGPC-Mtb'!$B$385</f>
        <v>2.6015323453651357E-11</v>
      </c>
      <c r="E172" s="1">
        <f t="shared" si="8"/>
        <v>2.6015323453651357E-11</v>
      </c>
      <c r="F172" s="1">
        <f t="shared" si="9"/>
        <v>2.5268068339528102E-11</v>
      </c>
      <c r="G172" s="1">
        <f t="shared" si="10"/>
        <v>2.4512770536639646E-11</v>
      </c>
      <c r="H172" s="1">
        <f t="shared" si="11"/>
        <v>2.0379513132867723E-11</v>
      </c>
    </row>
    <row r="173" spans="1:8">
      <c r="A173" s="9">
        <v>22737</v>
      </c>
      <c r="B173" s="1">
        <f>INPC!B173</f>
        <v>2750000000000000</v>
      </c>
      <c r="C173" s="10">
        <f>INPC!C173</f>
        <v>13216</v>
      </c>
      <c r="D173" s="21">
        <f>'IGPC-Mtb'!B173*$D$385/'IGPC-Mtb'!$B$385</f>
        <v>2.688691834208678E-11</v>
      </c>
      <c r="E173" s="1">
        <f t="shared" si="8"/>
        <v>2.688691834208678E-11</v>
      </c>
      <c r="F173" s="1">
        <f t="shared" si="9"/>
        <v>2.6447530647326967E-11</v>
      </c>
      <c r="G173" s="1">
        <f t="shared" si="10"/>
        <v>2.5796554560919528E-11</v>
      </c>
      <c r="H173" s="1">
        <f t="shared" si="11"/>
        <v>2.1119144830643411E-11</v>
      </c>
    </row>
    <row r="174" spans="1:8">
      <c r="A174" s="9">
        <v>22767</v>
      </c>
      <c r="B174" s="1">
        <f>INPC!B174</f>
        <v>2750000000000000</v>
      </c>
      <c r="C174" s="10">
        <f>INPC!C174</f>
        <v>13216</v>
      </c>
      <c r="D174" s="21">
        <f>'IGPC-Mtb'!B174*$D$385/'IGPC-Mtb'!$B$385</f>
        <v>2.7758513230522196E-11</v>
      </c>
      <c r="E174" s="1">
        <f t="shared" si="8"/>
        <v>2.7758513230522196E-11</v>
      </c>
      <c r="F174" s="1">
        <f t="shared" si="9"/>
        <v>2.7319240079599319E-11</v>
      </c>
      <c r="G174" s="1">
        <f t="shared" si="10"/>
        <v>2.6877496859344565E-11</v>
      </c>
      <c r="H174" s="1">
        <f t="shared" si="11"/>
        <v>2.1903945698180874E-11</v>
      </c>
    </row>
    <row r="175" spans="1:8">
      <c r="A175" s="9">
        <v>22798</v>
      </c>
      <c r="B175" s="1">
        <f>INPC!B175</f>
        <v>2750000000000000</v>
      </c>
      <c r="C175" s="10">
        <f>INPC!C175</f>
        <v>13216</v>
      </c>
      <c r="D175" s="21">
        <f>'IGPC-Mtb'!B175*$D$385/'IGPC-Mtb'!$B$385</f>
        <v>2.8630108118957616E-11</v>
      </c>
      <c r="E175" s="1">
        <f t="shared" si="8"/>
        <v>2.8630108118957616E-11</v>
      </c>
      <c r="F175" s="1">
        <f t="shared" si="9"/>
        <v>2.819094242857741E-11</v>
      </c>
      <c r="G175" s="1">
        <f t="shared" si="10"/>
        <v>2.7749387772471258E-11</v>
      </c>
      <c r="H175" s="1">
        <f t="shared" si="11"/>
        <v>2.2735686223176866E-11</v>
      </c>
    </row>
    <row r="176" spans="1:8">
      <c r="A176" s="9">
        <v>22828</v>
      </c>
      <c r="B176" s="1">
        <f>INPC!B176</f>
        <v>2750000000000000</v>
      </c>
      <c r="C176" s="10">
        <f>INPC!C176</f>
        <v>13216</v>
      </c>
      <c r="D176" s="21">
        <f>'IGPC-Mtb'!B176*$D$385/'IGPC-Mtb'!$B$385</f>
        <v>2.93768253771786E-11</v>
      </c>
      <c r="E176" s="1">
        <f t="shared" si="8"/>
        <v>2.93768253771786E-11</v>
      </c>
      <c r="F176" s="1">
        <f t="shared" si="9"/>
        <v>2.900106354498678E-11</v>
      </c>
      <c r="G176" s="1">
        <f t="shared" si="10"/>
        <v>2.8580819926985538E-11</v>
      </c>
      <c r="H176" s="1">
        <f t="shared" si="11"/>
        <v>2.3618146439033669E-11</v>
      </c>
    </row>
    <row r="177" spans="1:8">
      <c r="A177" s="9">
        <v>22859</v>
      </c>
      <c r="B177" s="1">
        <f>INPC!B177</f>
        <v>2750000000000000</v>
      </c>
      <c r="C177" s="10">
        <f>INPC!C177</f>
        <v>13216</v>
      </c>
      <c r="D177" s="21">
        <f>'IGPC-Mtb'!B177*$D$385/'IGPC-Mtb'!$B$385</f>
        <v>3.0123542635399593E-11</v>
      </c>
      <c r="E177" s="1">
        <f t="shared" si="8"/>
        <v>3.0123542635399593E-11</v>
      </c>
      <c r="F177" s="1">
        <f t="shared" si="9"/>
        <v>2.9747841127418444E-11</v>
      </c>
      <c r="G177" s="1">
        <f t="shared" si="10"/>
        <v>2.9370497182691117E-11</v>
      </c>
      <c r="H177" s="1">
        <f t="shared" si="11"/>
        <v>2.4553672411528053E-11</v>
      </c>
    </row>
    <row r="178" spans="1:8">
      <c r="A178" s="9">
        <v>22890</v>
      </c>
      <c r="B178" s="1">
        <f>INPC!B178</f>
        <v>2750000000000000</v>
      </c>
      <c r="C178" s="10">
        <f>INPC!C178</f>
        <v>13216</v>
      </c>
      <c r="D178" s="21">
        <f>'IGPC-Mtb'!B178*$D$385/'IGPC-Mtb'!$B$385</f>
        <v>3.0867711370554977E-11</v>
      </c>
      <c r="E178" s="1">
        <f t="shared" si="8"/>
        <v>3.0867711370554977E-11</v>
      </c>
      <c r="F178" s="1">
        <f t="shared" si="9"/>
        <v>3.0493356973743015E-11</v>
      </c>
      <c r="G178" s="1">
        <f t="shared" si="10"/>
        <v>3.0116542560406059E-11</v>
      </c>
      <c r="H178" s="1">
        <f t="shared" si="11"/>
        <v>2.5544874999825187E-11</v>
      </c>
    </row>
    <row r="179" spans="1:8">
      <c r="A179" s="9">
        <v>22920</v>
      </c>
      <c r="B179" s="1">
        <f>INPC!B179</f>
        <v>2750000000000000</v>
      </c>
      <c r="C179" s="10">
        <f>INPC!C179</f>
        <v>13216</v>
      </c>
      <c r="D179" s="21">
        <f>'IGPC-Mtb'!B179*$D$385/'IGPC-Mtb'!$B$385</f>
        <v>3.1813213427892819E-11</v>
      </c>
      <c r="E179" s="1">
        <f t="shared" si="8"/>
        <v>3.1813213427892819E-11</v>
      </c>
      <c r="F179" s="1">
        <f t="shared" si="9"/>
        <v>3.1336896621427898E-11</v>
      </c>
      <c r="G179" s="1">
        <f t="shared" si="10"/>
        <v>3.0927109948138085E-11</v>
      </c>
      <c r="H179" s="1">
        <f t="shared" si="11"/>
        <v>2.6552760042253124E-11</v>
      </c>
    </row>
    <row r="180" spans="1:8">
      <c r="A180" s="9">
        <v>22951</v>
      </c>
      <c r="B180" s="1">
        <f>INPC!B180</f>
        <v>2750000000000000</v>
      </c>
      <c r="C180" s="10">
        <f>INPC!C180</f>
        <v>13216</v>
      </c>
      <c r="D180" s="21">
        <f>'IGPC-Mtb'!B180*$D$385/'IGPC-Mtb'!$B$385</f>
        <v>3.2068065734452884E-11</v>
      </c>
      <c r="E180" s="1">
        <f t="shared" si="8"/>
        <v>3.2068065734452884E-11</v>
      </c>
      <c r="F180" s="1">
        <f t="shared" si="9"/>
        <v>3.194038539889345E-11</v>
      </c>
      <c r="G180" s="1">
        <f t="shared" si="10"/>
        <v>3.1578748296082538E-11</v>
      </c>
      <c r="H180" s="1">
        <f t="shared" si="11"/>
        <v>2.7528603075886295E-11</v>
      </c>
    </row>
    <row r="181" spans="1:8">
      <c r="A181" s="9">
        <v>22981</v>
      </c>
      <c r="B181" s="1">
        <f>INPC!B181</f>
        <v>2750000000000000</v>
      </c>
      <c r="C181" s="10">
        <f>INPC!C181</f>
        <v>13216</v>
      </c>
      <c r="D181" s="21">
        <f>'IGPC-Mtb'!B181*$D$385/'IGPC-Mtb'!$B$385</f>
        <v>3.3701669019502894E-11</v>
      </c>
      <c r="E181" s="1">
        <f t="shared" si="8"/>
        <v>3.3701669019502894E-11</v>
      </c>
      <c r="F181" s="1">
        <f t="shared" si="9"/>
        <v>3.2874721861609618E-11</v>
      </c>
      <c r="G181" s="1">
        <f t="shared" si="10"/>
        <v>3.2517007495557526E-11</v>
      </c>
      <c r="H181" s="1">
        <f t="shared" si="11"/>
        <v>2.8568693012342827E-11</v>
      </c>
    </row>
    <row r="182" spans="1:8">
      <c r="A182" s="9">
        <v>23012</v>
      </c>
      <c r="B182" s="1">
        <f>INPC!B182</f>
        <v>2750000000000000</v>
      </c>
      <c r="C182" s="10">
        <f>INPC!C182</f>
        <v>21000</v>
      </c>
      <c r="D182" s="21">
        <f>'IGPC-Mtb'!B182*$D$385/'IGPC-Mtb'!$B$385</f>
        <v>3.629606550028435E-11</v>
      </c>
      <c r="E182" s="1">
        <f t="shared" si="8"/>
        <v>3.629606550028435E-11</v>
      </c>
      <c r="F182" s="1">
        <f t="shared" si="9"/>
        <v>3.4974819316199204E-11</v>
      </c>
      <c r="G182" s="1">
        <f t="shared" si="10"/>
        <v>3.3977746727265104E-11</v>
      </c>
      <c r="H182" s="1">
        <f t="shared" si="11"/>
        <v>2.9668294088939006E-11</v>
      </c>
    </row>
    <row r="183" spans="1:8">
      <c r="A183" s="9">
        <v>23043</v>
      </c>
      <c r="B183" s="1">
        <f>INPC!B183</f>
        <v>2750000000000000</v>
      </c>
      <c r="C183" s="10">
        <f>INPC!C183</f>
        <v>21000</v>
      </c>
      <c r="D183" s="21">
        <f>'IGPC-Mtb'!B183*$D$385/'IGPC-Mtb'!$B$385</f>
        <v>3.88904619810658E-11</v>
      </c>
      <c r="E183" s="1">
        <f t="shared" si="8"/>
        <v>3.88904619810658E-11</v>
      </c>
      <c r="F183" s="1">
        <f t="shared" si="9"/>
        <v>3.7570876425778019E-11</v>
      </c>
      <c r="G183" s="1">
        <f t="shared" si="10"/>
        <v>3.6234145208251543E-11</v>
      </c>
      <c r="H183" s="1">
        <f t="shared" si="11"/>
        <v>3.0828561647441291E-11</v>
      </c>
    </row>
    <row r="184" spans="1:8">
      <c r="A184" s="9">
        <v>23071</v>
      </c>
      <c r="B184" s="1">
        <f>INPC!B184</f>
        <v>2750000000000000</v>
      </c>
      <c r="C184" s="10">
        <f>INPC!C184</f>
        <v>21000</v>
      </c>
      <c r="D184" s="21">
        <f>'IGPC-Mtb'!B184*$D$385/'IGPC-Mtb'!$B$385</f>
        <v>4.1487406984912858E-11</v>
      </c>
      <c r="E184" s="1">
        <f t="shared" si="8"/>
        <v>4.1487406984912858E-11</v>
      </c>
      <c r="F184" s="1">
        <f t="shared" si="9"/>
        <v>4.0167952699132642E-11</v>
      </c>
      <c r="G184" s="1">
        <f t="shared" si="10"/>
        <v>3.883348033425899E-11</v>
      </c>
      <c r="H184" s="1">
        <f t="shared" si="11"/>
        <v>3.2051167294408104E-11</v>
      </c>
    </row>
    <row r="185" spans="1:8">
      <c r="A185" s="9">
        <v>23102</v>
      </c>
      <c r="B185" s="1">
        <f>INPC!B185</f>
        <v>2750000000000000</v>
      </c>
      <c r="C185" s="10">
        <f>INPC!C185</f>
        <v>21000</v>
      </c>
      <c r="D185" s="21">
        <f>'IGPC-Mtb'!B185*$D$385/'IGPC-Mtb'!$B$385</f>
        <v>4.2894191717124409E-11</v>
      </c>
      <c r="E185" s="1">
        <f t="shared" si="8"/>
        <v>4.2894191717124409E-11</v>
      </c>
      <c r="F185" s="1">
        <f t="shared" si="9"/>
        <v>4.2184935570144217E-11</v>
      </c>
      <c r="G185" s="1">
        <f t="shared" si="10"/>
        <v>4.1056881653818485E-11</v>
      </c>
      <c r="H185" s="1">
        <f t="shared" si="11"/>
        <v>3.3323348832685953E-11</v>
      </c>
    </row>
    <row r="186" spans="1:8">
      <c r="A186" s="9">
        <v>23132</v>
      </c>
      <c r="B186" s="1">
        <f>INPC!B186</f>
        <v>2750000000000000</v>
      </c>
      <c r="C186" s="10">
        <f>INPC!C186</f>
        <v>21000</v>
      </c>
      <c r="D186" s="21">
        <f>'IGPC-Mtb'!B186*$D$385/'IGPC-Mtb'!$B$385</f>
        <v>4.4300976449335959E-11</v>
      </c>
      <c r="E186" s="1">
        <f t="shared" si="8"/>
        <v>4.4300976449335959E-11</v>
      </c>
      <c r="F186" s="1">
        <f t="shared" si="9"/>
        <v>4.359190953690409E-11</v>
      </c>
      <c r="G186" s="1">
        <f t="shared" si="10"/>
        <v>4.2878806935851227E-11</v>
      </c>
      <c r="H186" s="1">
        <f t="shared" si="11"/>
        <v>3.464708733909633E-11</v>
      </c>
    </row>
    <row r="187" spans="1:8">
      <c r="A187" s="9">
        <v>23163</v>
      </c>
      <c r="B187" s="1">
        <f>INPC!B187</f>
        <v>2750000000000000</v>
      </c>
      <c r="C187" s="10">
        <f>INPC!C187</f>
        <v>21000</v>
      </c>
      <c r="D187" s="21">
        <f>'IGPC-Mtb'!B187*$D$385/'IGPC-Mtb'!$B$385</f>
        <v>4.5707761181547516E-11</v>
      </c>
      <c r="E187" s="1">
        <f t="shared" si="8"/>
        <v>4.5707761181547516E-11</v>
      </c>
      <c r="F187" s="1">
        <f t="shared" si="9"/>
        <v>4.499887167091647E-11</v>
      </c>
      <c r="G187" s="1">
        <f t="shared" si="10"/>
        <v>4.4286080548384171E-11</v>
      </c>
      <c r="H187" s="1">
        <f t="shared" si="11"/>
        <v>3.6024446017053281E-11</v>
      </c>
    </row>
    <row r="188" spans="1:8">
      <c r="A188" s="9">
        <v>23193</v>
      </c>
      <c r="B188" s="1">
        <f>INPC!B188</f>
        <v>2750000000000000</v>
      </c>
      <c r="C188" s="10">
        <f>INPC!C188</f>
        <v>21000</v>
      </c>
      <c r="D188" s="21">
        <f>'IGPC-Mtb'!B188*$D$385/'IGPC-Mtb'!$B$385</f>
        <v>4.7326073328203929E-11</v>
      </c>
      <c r="E188" s="1">
        <f t="shared" si="8"/>
        <v>4.7326073328203929E-11</v>
      </c>
      <c r="F188" s="1">
        <f t="shared" si="9"/>
        <v>4.6509879137081739E-11</v>
      </c>
      <c r="G188" s="1">
        <f t="shared" si="10"/>
        <v>4.5761604168058854E-11</v>
      </c>
      <c r="H188" s="1">
        <f t="shared" si="11"/>
        <v>3.7484806948558677E-11</v>
      </c>
    </row>
    <row r="189" spans="1:8">
      <c r="A189" s="9">
        <v>23224</v>
      </c>
      <c r="B189" s="1">
        <f>INPC!B189</f>
        <v>2750000000000000</v>
      </c>
      <c r="C189" s="10">
        <f>INPC!C189</f>
        <v>21000</v>
      </c>
      <c r="D189" s="21">
        <f>'IGPC-Mtb'!B189*$D$385/'IGPC-Mtb'!$B$385</f>
        <v>4.8944385474860329E-11</v>
      </c>
      <c r="E189" s="1">
        <f t="shared" si="8"/>
        <v>4.8944385474860329E-11</v>
      </c>
      <c r="F189" s="1">
        <f t="shared" si="9"/>
        <v>4.8128427940117878E-11</v>
      </c>
      <c r="G189" s="1">
        <f t="shared" si="10"/>
        <v>4.7307620106042466E-11</v>
      </c>
      <c r="H189" s="1">
        <f t="shared" si="11"/>
        <v>3.9032078759424624E-11</v>
      </c>
    </row>
    <row r="190" spans="1:8">
      <c r="A190" s="9">
        <v>23255</v>
      </c>
      <c r="B190" s="1">
        <f>INPC!B190</f>
        <v>2750000000000000</v>
      </c>
      <c r="C190" s="10">
        <f>INPC!C190</f>
        <v>21000</v>
      </c>
      <c r="D190" s="21">
        <f>'IGPC-Mtb'!B190*$D$385/'IGPC-Mtb'!$B$385</f>
        <v>5.0562697621516749E-11</v>
      </c>
      <c r="E190" s="1">
        <f t="shared" si="8"/>
        <v>5.0562697621516749E-11</v>
      </c>
      <c r="F190" s="1">
        <f t="shared" si="9"/>
        <v>4.9746961344752704E-11</v>
      </c>
      <c r="G190" s="1">
        <f t="shared" si="10"/>
        <v>4.8926542848373833E-11</v>
      </c>
      <c r="H190" s="1">
        <f t="shared" si="11"/>
        <v>4.0670748504588173E-11</v>
      </c>
    </row>
    <row r="191" spans="1:8">
      <c r="A191" s="9">
        <v>23285</v>
      </c>
      <c r="B191" s="1">
        <f>INPC!B191</f>
        <v>2750000000000000</v>
      </c>
      <c r="C191" s="10">
        <f>INPC!C191</f>
        <v>21000</v>
      </c>
      <c r="D191" s="21">
        <f>'IGPC-Mtb'!B191*$D$385/'IGPC-Mtb'!$B$385</f>
        <v>5.257603084334125E-11</v>
      </c>
      <c r="E191" s="1">
        <f t="shared" si="8"/>
        <v>5.257603084334125E-11</v>
      </c>
      <c r="F191" s="1">
        <f t="shared" si="9"/>
        <v>5.15595379117327E-11</v>
      </c>
      <c r="G191" s="1">
        <f t="shared" si="10"/>
        <v>5.0672652416206269E-11</v>
      </c>
      <c r="H191" s="1">
        <f t="shared" si="11"/>
        <v>4.2409568465168276E-11</v>
      </c>
    </row>
    <row r="192" spans="1:8">
      <c r="A192" s="9">
        <v>23316</v>
      </c>
      <c r="B192" s="1">
        <f>INPC!B192</f>
        <v>2750000000000000</v>
      </c>
      <c r="C192" s="10">
        <f>INPC!C192</f>
        <v>21000</v>
      </c>
      <c r="D192" s="21">
        <f>'IGPC-Mtb'!B192*$D$385/'IGPC-Mtb'!$B$385</f>
        <v>5.4586815542100155E-11</v>
      </c>
      <c r="E192" s="1">
        <f t="shared" si="8"/>
        <v>5.4586815542100155E-11</v>
      </c>
      <c r="F192" s="1">
        <f t="shared" si="9"/>
        <v>5.3571989860198748E-11</v>
      </c>
      <c r="G192" s="1">
        <f t="shared" si="10"/>
        <v>5.2549501124259736E-11</v>
      </c>
      <c r="H192" s="1">
        <f t="shared" si="11"/>
        <v>4.4331773214816549E-11</v>
      </c>
    </row>
    <row r="193" spans="1:8">
      <c r="A193" s="9">
        <v>23346</v>
      </c>
      <c r="B193" s="1">
        <f>INPC!B193</f>
        <v>2750000000000000</v>
      </c>
      <c r="C193" s="10">
        <f>INPC!C193</f>
        <v>21000</v>
      </c>
      <c r="D193" s="21">
        <f>'IGPC-Mtb'!B193*$D$385/'IGPC-Mtb'!$B$385</f>
        <v>5.6605245810055855E-11</v>
      </c>
      <c r="E193" s="1">
        <f t="shared" si="8"/>
        <v>5.6605245810055855E-11</v>
      </c>
      <c r="F193" s="1">
        <f t="shared" si="9"/>
        <v>5.558686995819028E-11</v>
      </c>
      <c r="G193" s="1">
        <f t="shared" si="10"/>
        <v>5.4564571063981767E-11</v>
      </c>
      <c r="H193" s="1">
        <f t="shared" si="11"/>
        <v>4.6289470060122983E-11</v>
      </c>
    </row>
    <row r="194" spans="1:8">
      <c r="A194" s="9">
        <v>23377</v>
      </c>
      <c r="B194" s="1">
        <f>INPC!B194</f>
        <v>2750000000000000</v>
      </c>
      <c r="C194" s="10">
        <f>INPC!C194</f>
        <v>21000</v>
      </c>
      <c r="D194" s="21">
        <f>'IGPC-Mtb'!B194*$D$385/'IGPC-Mtb'!$B$385</f>
        <v>6.1144165389890614E-11</v>
      </c>
      <c r="E194" s="1">
        <f t="shared" ref="E194:E257" si="12">D194</f>
        <v>6.1144165389890614E-11</v>
      </c>
      <c r="F194" s="1">
        <f t="shared" si="9"/>
        <v>5.8830948587843357E-11</v>
      </c>
      <c r="G194" s="1">
        <f t="shared" si="10"/>
        <v>5.738078523682402E-11</v>
      </c>
      <c r="H194" s="1">
        <f t="shared" si="11"/>
        <v>4.8345586304693275E-11</v>
      </c>
    </row>
    <row r="195" spans="1:8">
      <c r="A195" s="9">
        <v>23408</v>
      </c>
      <c r="B195" s="1">
        <f>INPC!B195</f>
        <v>2750000000000000</v>
      </c>
      <c r="C195" s="10">
        <f>INPC!C195</f>
        <v>42000</v>
      </c>
      <c r="D195" s="21">
        <f>'IGPC-Mtb'!B195*$D$385/'IGPC-Mtb'!$B$385</f>
        <v>6.5321194694410064E-11</v>
      </c>
      <c r="E195" s="1">
        <f t="shared" si="12"/>
        <v>6.5321194694410064E-11</v>
      </c>
      <c r="F195" s="1">
        <f t="shared" ref="F195:F258" si="13">SQRT(E195*E194)</f>
        <v>6.3198179814455526E-11</v>
      </c>
      <c r="G195" s="1">
        <f t="shared" si="10"/>
        <v>6.0919351807698817E-11</v>
      </c>
      <c r="H195" s="1">
        <f t="shared" si="11"/>
        <v>5.0480589308049815E-11</v>
      </c>
    </row>
    <row r="196" spans="1:8">
      <c r="A196" s="9">
        <v>23437</v>
      </c>
      <c r="B196" s="1">
        <f>INPC!B196</f>
        <v>2750000000000000</v>
      </c>
      <c r="C196" s="10">
        <f>INPC!C196</f>
        <v>42000</v>
      </c>
      <c r="D196" s="21">
        <f>'IGPC-Mtb'!B196*$D$385/'IGPC-Mtb'!$B$385</f>
        <v>6.9623101629143946E-11</v>
      </c>
      <c r="E196" s="1">
        <f t="shared" si="12"/>
        <v>6.9623101629143946E-11</v>
      </c>
      <c r="F196" s="1">
        <f t="shared" si="13"/>
        <v>6.7437854182543578E-11</v>
      </c>
      <c r="G196" s="1">
        <f t="shared" ref="G196:G259" si="14">GEOMEAN(E194:E196)</f>
        <v>6.5271085556876998E-11</v>
      </c>
      <c r="H196" s="1">
        <f t="shared" si="11"/>
        <v>5.2706094833687466E-11</v>
      </c>
    </row>
    <row r="197" spans="1:8">
      <c r="A197" s="9">
        <v>23468</v>
      </c>
      <c r="B197" s="1">
        <f>INPC!B197</f>
        <v>2750000000000000</v>
      </c>
      <c r="C197" s="10">
        <f>INPC!C197</f>
        <v>42000</v>
      </c>
      <c r="D197" s="21">
        <f>'IGPC-Mtb'!B197*$D$385/'IGPC-Mtb'!$B$385</f>
        <v>7.1921869434315725E-11</v>
      </c>
      <c r="E197" s="1">
        <f t="shared" si="12"/>
        <v>7.1921869434315725E-11</v>
      </c>
      <c r="F197" s="1">
        <f t="shared" si="13"/>
        <v>7.0763151604372354E-11</v>
      </c>
      <c r="G197" s="1">
        <f t="shared" si="14"/>
        <v>6.8900570472457153E-11</v>
      </c>
      <c r="H197" s="1">
        <f t="shared" si="11"/>
        <v>5.5025759500658928E-11</v>
      </c>
    </row>
    <row r="198" spans="1:8">
      <c r="A198" s="9">
        <v>23498</v>
      </c>
      <c r="B198" s="1">
        <f>INPC!B198</f>
        <v>2750000000000000</v>
      </c>
      <c r="C198" s="10">
        <f>INPC!C198</f>
        <v>42000</v>
      </c>
      <c r="D198" s="21">
        <f>'IGPC-Mtb'!B198*$D$385/'IGPC-Mtb'!$B$385</f>
        <v>7.4286898839193125E-11</v>
      </c>
      <c r="E198" s="1">
        <f t="shared" si="12"/>
        <v>7.4286898839193125E-11</v>
      </c>
      <c r="F198" s="1">
        <f t="shared" si="13"/>
        <v>7.3094819508585343E-11</v>
      </c>
      <c r="G198" s="1">
        <f t="shared" si="14"/>
        <v>7.1918759465344021E-11</v>
      </c>
      <c r="H198" s="1">
        <f t="shared" si="11"/>
        <v>5.7447917475092224E-11</v>
      </c>
    </row>
    <row r="199" spans="1:8">
      <c r="A199" s="9">
        <v>23529</v>
      </c>
      <c r="B199" s="1">
        <f>INPC!B199</f>
        <v>2750000000000000</v>
      </c>
      <c r="C199" s="10">
        <f>INPC!C199</f>
        <v>42000</v>
      </c>
      <c r="D199" s="21">
        <f>'IGPC-Mtb'!B199*$D$385/'IGPC-Mtb'!$B$385</f>
        <v>7.6575472552102507E-11</v>
      </c>
      <c r="E199" s="1">
        <f t="shared" si="12"/>
        <v>7.6575472552102507E-11</v>
      </c>
      <c r="F199" s="1">
        <f t="shared" si="13"/>
        <v>7.5422505812532176E-11</v>
      </c>
      <c r="G199" s="1">
        <f t="shared" si="14"/>
        <v>7.4237093554588647E-11</v>
      </c>
      <c r="H199" s="1">
        <f t="shared" si="11"/>
        <v>5.9972101569243899E-11</v>
      </c>
    </row>
    <row r="200" spans="1:8">
      <c r="A200" s="9">
        <v>23559</v>
      </c>
      <c r="B200" s="1">
        <f>INPC!B200</f>
        <v>2750000000000000</v>
      </c>
      <c r="C200" s="10">
        <f>INPC!C200</f>
        <v>42000</v>
      </c>
      <c r="D200" s="21">
        <f>'IGPC-Mtb'!B200*$D$385/'IGPC-Mtb'!$B$385</f>
        <v>7.9562341584986454E-11</v>
      </c>
      <c r="E200" s="1">
        <f t="shared" si="12"/>
        <v>7.9562341584986454E-11</v>
      </c>
      <c r="F200" s="1">
        <f t="shared" si="13"/>
        <v>7.8054621286776697E-11</v>
      </c>
      <c r="G200" s="1">
        <f t="shared" si="14"/>
        <v>7.6777946127355166E-11</v>
      </c>
      <c r="H200" s="1">
        <f t="shared" si="11"/>
        <v>6.2625305602956575E-11</v>
      </c>
    </row>
    <row r="201" spans="1:8">
      <c r="A201" s="9">
        <v>23590</v>
      </c>
      <c r="B201" s="1">
        <f>INPC!B201</f>
        <v>2750000000000000</v>
      </c>
      <c r="C201" s="10">
        <f>INPC!C201</f>
        <v>42000</v>
      </c>
      <c r="D201" s="21">
        <f>'IGPC-Mtb'!B201*$D$385/'IGPC-Mtb'!$B$385</f>
        <v>8.2549210617870402E-11</v>
      </c>
      <c r="E201" s="1">
        <f t="shared" si="12"/>
        <v>8.2549210617870402E-11</v>
      </c>
      <c r="F201" s="1">
        <f t="shared" si="13"/>
        <v>8.1042016835404558E-11</v>
      </c>
      <c r="G201" s="1">
        <f t="shared" si="14"/>
        <v>7.95249470889239E-11</v>
      </c>
      <c r="H201" s="1">
        <f t="shared" si="11"/>
        <v>6.5413496216102653E-11</v>
      </c>
    </row>
    <row r="202" spans="1:8">
      <c r="A202" s="9">
        <v>23621</v>
      </c>
      <c r="B202" s="1">
        <f>INPC!B202</f>
        <v>2750000000000000</v>
      </c>
      <c r="C202" s="10">
        <f>INPC!C202</f>
        <v>42000</v>
      </c>
      <c r="D202" s="21">
        <f>'IGPC-Mtb'!B202*$D$385/'IGPC-Mtb'!$B$385</f>
        <v>8.5609986819656779E-11</v>
      </c>
      <c r="E202" s="1">
        <f t="shared" si="12"/>
        <v>8.5609986819656779E-11</v>
      </c>
      <c r="F202" s="1">
        <f t="shared" si="13"/>
        <v>8.4065669764589136E-11</v>
      </c>
      <c r="G202" s="1">
        <f t="shared" si="14"/>
        <v>8.2536928603702885E-11</v>
      </c>
      <c r="H202" s="1">
        <f t="shared" si="11"/>
        <v>6.8347905671258335E-11</v>
      </c>
    </row>
    <row r="203" spans="1:8">
      <c r="A203" s="9">
        <v>23651</v>
      </c>
      <c r="B203" s="1">
        <f>INPC!B203</f>
        <v>2750000000000000</v>
      </c>
      <c r="C203" s="10">
        <f>INPC!C203</f>
        <v>42000</v>
      </c>
      <c r="D203" s="21">
        <f>'IGPC-Mtb'!B203*$D$385/'IGPC-Mtb'!$B$385</f>
        <v>8.9718206001405018E-11</v>
      </c>
      <c r="E203" s="1">
        <f t="shared" si="12"/>
        <v>8.9718206001405018E-11</v>
      </c>
      <c r="F203" s="1">
        <f t="shared" si="13"/>
        <v>8.7640027574525187E-11</v>
      </c>
      <c r="G203" s="1">
        <f t="shared" si="14"/>
        <v>8.590912820750347E-11</v>
      </c>
      <c r="H203" s="1">
        <f t="shared" si="11"/>
        <v>7.1460537213368561E-11</v>
      </c>
    </row>
    <row r="204" spans="1:8">
      <c r="A204" s="9">
        <v>23682</v>
      </c>
      <c r="B204" s="1">
        <f>INPC!B204</f>
        <v>2750000000000000</v>
      </c>
      <c r="C204" s="10">
        <f>INPC!C204</f>
        <v>42000</v>
      </c>
      <c r="D204" s="21">
        <f>'IGPC-Mtb'!B204*$D$385/'IGPC-Mtb'!$B$385</f>
        <v>9.3828973706218847E-11</v>
      </c>
      <c r="E204" s="1">
        <f t="shared" si="12"/>
        <v>9.3828973706218847E-11</v>
      </c>
      <c r="F204" s="1">
        <f t="shared" si="13"/>
        <v>9.1750570526155072E-11</v>
      </c>
      <c r="G204" s="1">
        <f t="shared" si="14"/>
        <v>8.9656268398050576E-11</v>
      </c>
      <c r="H204" s="1">
        <f t="shared" si="11"/>
        <v>7.4760186703034037E-11</v>
      </c>
    </row>
    <row r="205" spans="1:8">
      <c r="A205" s="9">
        <v>23712</v>
      </c>
      <c r="B205" s="1">
        <f>INPC!B205</f>
        <v>2750000000000000</v>
      </c>
      <c r="C205" s="10">
        <f>INPC!C205</f>
        <v>42000</v>
      </c>
      <c r="D205" s="21">
        <f>'IGPC-Mtb'!B205*$D$385/'IGPC-Mtb'!$B$385</f>
        <v>9.7993260395410295E-11</v>
      </c>
      <c r="E205" s="1">
        <f t="shared" si="12"/>
        <v>9.7993260395410295E-11</v>
      </c>
      <c r="F205" s="1">
        <f t="shared" si="13"/>
        <v>9.5888513665754615E-11</v>
      </c>
      <c r="G205" s="1">
        <f t="shared" si="14"/>
        <v>9.3785979422549363E-11</v>
      </c>
      <c r="H205" s="1">
        <f t="shared" ref="H205:H268" si="15">GEOMEAN(E194:E205)</f>
        <v>7.8258587418231851E-11</v>
      </c>
    </row>
    <row r="206" spans="1:8">
      <c r="A206" s="9">
        <v>23743</v>
      </c>
      <c r="B206" s="1">
        <f>INPC!B206</f>
        <v>2750000000000000</v>
      </c>
      <c r="C206" s="10">
        <f>INPC!C206</f>
        <v>42000</v>
      </c>
      <c r="D206" s="21">
        <f>'IGPC-Mtb'!B206*$D$385/'IGPC-Mtb'!$B$385</f>
        <v>1.0534320091660255E-10</v>
      </c>
      <c r="E206" s="1">
        <f t="shared" si="12"/>
        <v>1.0534320091660255E-10</v>
      </c>
      <c r="F206" s="1">
        <f t="shared" si="13"/>
        <v>1.0160178993652946E-10</v>
      </c>
      <c r="G206" s="1">
        <f t="shared" si="14"/>
        <v>9.8941819984822141E-11</v>
      </c>
      <c r="H206" s="1">
        <f t="shared" si="15"/>
        <v>8.1887880161667415E-11</v>
      </c>
    </row>
    <row r="207" spans="1:8">
      <c r="A207" s="9">
        <v>23774</v>
      </c>
      <c r="B207" s="1">
        <f>INPC!B207</f>
        <v>2750000000000000</v>
      </c>
      <c r="C207" s="10">
        <f>INPC!C207</f>
        <v>42000</v>
      </c>
      <c r="D207" s="21">
        <f>'IGPC-Mtb'!B207*$D$385/'IGPC-Mtb'!$B$385</f>
        <v>1.126931414377948E-10</v>
      </c>
      <c r="E207" s="1">
        <f t="shared" si="12"/>
        <v>1.126931414377948E-10</v>
      </c>
      <c r="F207" s="1">
        <f t="shared" si="13"/>
        <v>1.0895621249109536E-10</v>
      </c>
      <c r="G207" s="1">
        <f t="shared" si="14"/>
        <v>1.0517198428705132E-10</v>
      </c>
      <c r="H207" s="1">
        <f t="shared" si="15"/>
        <v>8.5695215615018061E-11</v>
      </c>
    </row>
    <row r="208" spans="1:8">
      <c r="A208" s="9">
        <v>23802</v>
      </c>
      <c r="B208" s="1">
        <f>INPC!B208</f>
        <v>2750000000000000</v>
      </c>
      <c r="C208" s="10">
        <f>INPC!C208</f>
        <v>66000</v>
      </c>
      <c r="D208" s="21">
        <f>'IGPC-Mtb'!B208*$D$385/'IGPC-Mtb'!$B$385</f>
        <v>1.2000740263606864E-10</v>
      </c>
      <c r="E208" s="1">
        <f t="shared" si="12"/>
        <v>1.2000740263606864E-10</v>
      </c>
      <c r="F208" s="1">
        <f t="shared" si="13"/>
        <v>1.1629278223023504E-10</v>
      </c>
      <c r="G208" s="1">
        <f t="shared" si="14"/>
        <v>1.1252197441153256E-10</v>
      </c>
      <c r="H208" s="1">
        <f t="shared" si="15"/>
        <v>8.9672882792709407E-11</v>
      </c>
    </row>
    <row r="209" spans="1:8">
      <c r="A209" s="9">
        <v>23833</v>
      </c>
      <c r="B209" s="1">
        <f>INPC!B209</f>
        <v>2750000000000000</v>
      </c>
      <c r="C209" s="10">
        <f>INPC!C209</f>
        <v>66000</v>
      </c>
      <c r="D209" s="21">
        <f>'IGPC-Mtb'!B209*$D$385/'IGPC-Mtb'!$B$385</f>
        <v>1.2516816184390994E-10</v>
      </c>
      <c r="E209" s="1">
        <f t="shared" si="12"/>
        <v>1.2516816184390994E-10</v>
      </c>
      <c r="F209" s="1">
        <f t="shared" si="13"/>
        <v>1.2256062171684142E-10</v>
      </c>
      <c r="G209" s="1">
        <f t="shared" si="14"/>
        <v>1.1917901692393001E-10</v>
      </c>
      <c r="H209" s="1">
        <f t="shared" si="15"/>
        <v>9.391043968267383E-11</v>
      </c>
    </row>
    <row r="210" spans="1:8">
      <c r="A210" s="9">
        <v>23863</v>
      </c>
      <c r="B210" s="1">
        <f>INPC!B210</f>
        <v>2750000000000000</v>
      </c>
      <c r="C210" s="10">
        <f>INPC!C210</f>
        <v>66000</v>
      </c>
      <c r="D210" s="21">
        <f>'IGPC-Mtb'!B210*$D$385/'IGPC-Mtb'!$B$385</f>
        <v>1.3032892105175126E-10</v>
      </c>
      <c r="E210" s="1">
        <f t="shared" si="12"/>
        <v>1.3032892105175126E-10</v>
      </c>
      <c r="F210" s="1">
        <f t="shared" si="13"/>
        <v>1.2772247837850533E-10</v>
      </c>
      <c r="G210" s="1">
        <f t="shared" si="14"/>
        <v>1.2509719453766389E-10</v>
      </c>
      <c r="H210" s="1">
        <f t="shared" si="15"/>
        <v>9.8414235123225737E-11</v>
      </c>
    </row>
    <row r="211" spans="1:8">
      <c r="A211" s="9">
        <v>23894</v>
      </c>
      <c r="B211" s="1">
        <f>INPC!B211</f>
        <v>2750000000000000</v>
      </c>
      <c r="C211" s="10">
        <f>INPC!C211</f>
        <v>66000</v>
      </c>
      <c r="D211" s="21">
        <f>'IGPC-Mtb'!B211*$D$385/'IGPC-Mtb'!$B$385</f>
        <v>1.3547948616733014E-10</v>
      </c>
      <c r="E211" s="1">
        <f t="shared" si="12"/>
        <v>1.3547948616733014E-10</v>
      </c>
      <c r="F211" s="1">
        <f t="shared" si="13"/>
        <v>1.3287925066327623E-10</v>
      </c>
      <c r="G211" s="1">
        <f t="shared" si="14"/>
        <v>1.3025749993432313E-10</v>
      </c>
      <c r="H211" s="1">
        <f t="shared" si="15"/>
        <v>1.032063873201939E-10</v>
      </c>
    </row>
    <row r="212" spans="1:8">
      <c r="A212" s="9">
        <v>23924</v>
      </c>
      <c r="B212" s="1">
        <f>INPC!B212</f>
        <v>2750000000000000</v>
      </c>
      <c r="C212" s="10">
        <f>INPC!C212</f>
        <v>66000</v>
      </c>
      <c r="D212" s="21">
        <f>'IGPC-Mtb'!B212*$D$385/'IGPC-Mtb'!$B$385</f>
        <v>1.4035735931488977E-10</v>
      </c>
      <c r="E212" s="1">
        <f t="shared" si="12"/>
        <v>1.4035735931488977E-10</v>
      </c>
      <c r="F212" s="1">
        <f t="shared" si="13"/>
        <v>1.3789685609100954E-10</v>
      </c>
      <c r="G212" s="1">
        <f t="shared" si="14"/>
        <v>1.3532660185201338E-10</v>
      </c>
      <c r="H212" s="1">
        <f t="shared" si="15"/>
        <v>1.0820580129787151E-10</v>
      </c>
    </row>
    <row r="213" spans="1:8">
      <c r="A213" s="9">
        <v>23955</v>
      </c>
      <c r="B213" s="1">
        <f>INPC!B213</f>
        <v>2750000000000000</v>
      </c>
      <c r="C213" s="10">
        <f>INPC!C213</f>
        <v>66000</v>
      </c>
      <c r="D213" s="21">
        <f>'IGPC-Mtb'!B213*$D$385/'IGPC-Mtb'!$B$385</f>
        <v>1.452352324624494E-10</v>
      </c>
      <c r="E213" s="1">
        <f t="shared" si="12"/>
        <v>1.452352324624494E-10</v>
      </c>
      <c r="F213" s="1">
        <f t="shared" si="13"/>
        <v>1.4277546605742022E-10</v>
      </c>
      <c r="G213" s="1">
        <f t="shared" si="14"/>
        <v>1.4030082924949649E-10</v>
      </c>
      <c r="H213" s="1">
        <f t="shared" si="15"/>
        <v>1.1342195631119632E-10</v>
      </c>
    </row>
    <row r="214" spans="1:8">
      <c r="A214" s="9">
        <v>23986</v>
      </c>
      <c r="B214" s="1">
        <f>INPC!B214</f>
        <v>2750000000000000</v>
      </c>
      <c r="C214" s="10">
        <f>INPC!C214</f>
        <v>66000</v>
      </c>
      <c r="D214" s="21">
        <f>'IGPC-Mtb'!B214*$D$385/'IGPC-Mtb'!$B$385</f>
        <v>1.5024053176328907E-10</v>
      </c>
      <c r="E214" s="1">
        <f t="shared" si="12"/>
        <v>1.5024053176328907E-10</v>
      </c>
      <c r="F214" s="1">
        <f t="shared" si="13"/>
        <v>1.477166834041548E-10</v>
      </c>
      <c r="G214" s="1">
        <f t="shared" si="14"/>
        <v>1.4522167055619982E-10</v>
      </c>
      <c r="H214" s="1">
        <f t="shared" si="15"/>
        <v>1.18864551836992E-10</v>
      </c>
    </row>
    <row r="215" spans="1:8">
      <c r="A215" s="9">
        <v>24016</v>
      </c>
      <c r="B215" s="1">
        <f>INPC!B215</f>
        <v>2750000000000000</v>
      </c>
      <c r="C215" s="10">
        <f>INPC!C215</f>
        <v>66000</v>
      </c>
      <c r="D215" s="21">
        <f>'IGPC-Mtb'!B215*$D$385/'IGPC-Mtb'!$B$385</f>
        <v>1.5504704626501188E-10</v>
      </c>
      <c r="E215" s="1">
        <f t="shared" si="12"/>
        <v>1.5504704626501188E-10</v>
      </c>
      <c r="F215" s="1">
        <f t="shared" si="13"/>
        <v>1.5262486913731547E-10</v>
      </c>
      <c r="G215" s="1">
        <f t="shared" si="14"/>
        <v>1.5012079804022624E-10</v>
      </c>
      <c r="H215" s="1">
        <f t="shared" si="15"/>
        <v>1.2440875202875499E-10</v>
      </c>
    </row>
    <row r="216" spans="1:8">
      <c r="A216" s="9">
        <v>24047</v>
      </c>
      <c r="B216" s="1">
        <f>INPC!B216</f>
        <v>2750000000000000</v>
      </c>
      <c r="C216" s="10">
        <f>INPC!C216</f>
        <v>66000</v>
      </c>
      <c r="D216" s="21">
        <f>'IGPC-Mtb'!B216*$D$385/'IGPC-Mtb'!$B$385</f>
        <v>1.5985610928980027E-10</v>
      </c>
      <c r="E216" s="1">
        <f t="shared" si="12"/>
        <v>1.5985610928980027E-10</v>
      </c>
      <c r="F216" s="1">
        <f t="shared" si="13"/>
        <v>1.5743321623088458E-10</v>
      </c>
      <c r="G216" s="1">
        <f t="shared" si="14"/>
        <v>1.5499818614604903E-10</v>
      </c>
      <c r="H216" s="1">
        <f t="shared" si="15"/>
        <v>1.3005696735094495E-10</v>
      </c>
    </row>
    <row r="217" spans="1:8">
      <c r="A217" s="9">
        <v>24077</v>
      </c>
      <c r="B217" s="1">
        <f>INPC!B217</f>
        <v>2750000000000000</v>
      </c>
      <c r="C217" s="10">
        <f>INPC!C217</f>
        <v>66000</v>
      </c>
      <c r="D217" s="21">
        <f>'IGPC-Mtb'!B217*$D$385/'IGPC-Mtb'!$B$385</f>
        <v>1.6452500354598068E-10</v>
      </c>
      <c r="E217" s="1">
        <f t="shared" si="12"/>
        <v>1.6452500354598068E-10</v>
      </c>
      <c r="F217" s="1">
        <f t="shared" si="13"/>
        <v>1.6217375542223553E-10</v>
      </c>
      <c r="G217" s="1">
        <f t="shared" si="14"/>
        <v>1.5976251237328547E-10</v>
      </c>
      <c r="H217" s="1">
        <f t="shared" si="15"/>
        <v>1.3579588133792316E-10</v>
      </c>
    </row>
    <row r="218" spans="1:8">
      <c r="A218" s="9">
        <v>24108</v>
      </c>
      <c r="B218" s="1">
        <f>INPC!B218</f>
        <v>2750000000000000</v>
      </c>
      <c r="C218" s="10">
        <f>INPC!C218</f>
        <v>66000</v>
      </c>
      <c r="D218" s="21">
        <f>'IGPC-Mtb'!B218*$D$385/'IGPC-Mtb'!$B$385</f>
        <v>1.7242287652627706E-10</v>
      </c>
      <c r="E218" s="1">
        <f t="shared" si="12"/>
        <v>1.7242287652627706E-10</v>
      </c>
      <c r="F218" s="1">
        <f t="shared" si="13"/>
        <v>1.6842765322800744E-10</v>
      </c>
      <c r="G218" s="1">
        <f t="shared" si="14"/>
        <v>1.6552058446012843E-10</v>
      </c>
      <c r="H218" s="1">
        <f t="shared" si="15"/>
        <v>1.4148778988075403E-10</v>
      </c>
    </row>
    <row r="219" spans="1:8">
      <c r="A219" s="9">
        <v>24139</v>
      </c>
      <c r="B219" s="1">
        <f>INPC!B219</f>
        <v>2750000000000000</v>
      </c>
      <c r="C219" s="10">
        <f>INPC!C219</f>
        <v>66000</v>
      </c>
      <c r="D219" s="21">
        <f>'IGPC-Mtb'!B219*$D$385/'IGPC-Mtb'!$B$385</f>
        <v>1.8031820098350785E-10</v>
      </c>
      <c r="E219" s="1">
        <f t="shared" si="12"/>
        <v>1.8031820098350785E-10</v>
      </c>
      <c r="F219" s="1">
        <f t="shared" si="13"/>
        <v>1.7632635340078856E-10</v>
      </c>
      <c r="G219" s="1">
        <f t="shared" si="14"/>
        <v>1.7230139234067283E-10</v>
      </c>
      <c r="H219" s="1">
        <f t="shared" si="15"/>
        <v>1.4714001729118709E-10</v>
      </c>
    </row>
    <row r="220" spans="1:8">
      <c r="A220" s="9">
        <v>24167</v>
      </c>
      <c r="B220" s="1">
        <f>INPC!B220</f>
        <v>2750000000000000</v>
      </c>
      <c r="C220" s="10">
        <f>INPC!C220</f>
        <v>84000</v>
      </c>
      <c r="D220" s="21">
        <f>'IGPC-Mtb'!B220*$D$385/'IGPC-Mtb'!$B$385</f>
        <v>1.8814216679490181E-10</v>
      </c>
      <c r="E220" s="1">
        <f t="shared" si="12"/>
        <v>1.8814216679490181E-10</v>
      </c>
      <c r="F220" s="1">
        <f t="shared" si="13"/>
        <v>1.8418864526782252E-10</v>
      </c>
      <c r="G220" s="1">
        <f t="shared" si="14"/>
        <v>1.8018011694121545E-10</v>
      </c>
      <c r="H220" s="1">
        <f t="shared" si="15"/>
        <v>1.5275800509264534E-10</v>
      </c>
    </row>
    <row r="221" spans="1:8">
      <c r="A221" s="9">
        <v>24198</v>
      </c>
      <c r="B221" s="1">
        <f>INPC!B221</f>
        <v>2750000000000000</v>
      </c>
      <c r="C221" s="10">
        <f>INPC!C221</f>
        <v>84000</v>
      </c>
      <c r="D221" s="21">
        <f>'IGPC-Mtb'!B221*$D$385/'IGPC-Mtb'!$B$385</f>
        <v>1.9547936470076609E-10</v>
      </c>
      <c r="E221" s="1">
        <f t="shared" si="12"/>
        <v>1.9547936470076609E-10</v>
      </c>
      <c r="F221" s="1">
        <f t="shared" si="13"/>
        <v>1.9177567947602996E-10</v>
      </c>
      <c r="G221" s="1">
        <f t="shared" si="14"/>
        <v>1.8787783286826385E-10</v>
      </c>
      <c r="H221" s="1">
        <f t="shared" si="15"/>
        <v>1.5853965126143342E-10</v>
      </c>
    </row>
    <row r="222" spans="1:8">
      <c r="A222" s="9">
        <v>24228</v>
      </c>
      <c r="B222" s="1">
        <f>INPC!B222</f>
        <v>2750000000000000</v>
      </c>
      <c r="C222" s="10">
        <f>INPC!C222</f>
        <v>84000</v>
      </c>
      <c r="D222" s="21">
        <f>'IGPC-Mtb'!B222*$D$385/'IGPC-Mtb'!$B$385</f>
        <v>2.028165626066303E-10</v>
      </c>
      <c r="E222" s="1">
        <f t="shared" si="12"/>
        <v>2.028165626066303E-10</v>
      </c>
      <c r="F222" s="1">
        <f t="shared" si="13"/>
        <v>1.9911417028714266E-10</v>
      </c>
      <c r="G222" s="1">
        <f t="shared" si="14"/>
        <v>1.9538752248473954E-10</v>
      </c>
      <c r="H222" s="1">
        <f t="shared" si="15"/>
        <v>1.6449136961428932E-10</v>
      </c>
    </row>
    <row r="223" spans="1:8">
      <c r="A223" s="9">
        <v>24259</v>
      </c>
      <c r="B223" s="1">
        <f>INPC!B223</f>
        <v>2750000000000000</v>
      </c>
      <c r="C223" s="10">
        <f>INPC!C223</f>
        <v>84000</v>
      </c>
      <c r="D223" s="21">
        <f>'IGPC-Mtb'!B223*$D$385/'IGPC-Mtb'!$B$385</f>
        <v>2.1039332168066106E-10</v>
      </c>
      <c r="E223" s="1">
        <f t="shared" si="12"/>
        <v>2.1039332168066106E-10</v>
      </c>
      <c r="F223" s="1">
        <f t="shared" si="13"/>
        <v>2.0657020670624962E-10</v>
      </c>
      <c r="G223" s="1">
        <f t="shared" si="14"/>
        <v>2.0280504874445002E-10</v>
      </c>
      <c r="H223" s="1">
        <f t="shared" si="15"/>
        <v>1.7063691240835161E-10</v>
      </c>
    </row>
    <row r="224" spans="1:8">
      <c r="A224" s="9">
        <v>24289</v>
      </c>
      <c r="B224" s="1">
        <f>INPC!B224</f>
        <v>2750000000000000</v>
      </c>
      <c r="C224" s="10">
        <f>INPC!C224</f>
        <v>84000</v>
      </c>
      <c r="D224" s="21">
        <f>'IGPC-Mtb'!B224*$D$385/'IGPC-Mtb'!$B$385</f>
        <v>2.1712651961997791E-10</v>
      </c>
      <c r="E224" s="1">
        <f t="shared" si="12"/>
        <v>2.1712651961997791E-10</v>
      </c>
      <c r="F224" s="1">
        <f t="shared" si="13"/>
        <v>2.1373340798248732E-10</v>
      </c>
      <c r="G224" s="1">
        <f t="shared" si="14"/>
        <v>2.100306838398256E-10</v>
      </c>
      <c r="H224" s="1">
        <f t="shared" si="15"/>
        <v>1.7695498066351013E-10</v>
      </c>
    </row>
    <row r="225" spans="1:8">
      <c r="A225" s="9">
        <v>24320</v>
      </c>
      <c r="B225" s="1">
        <f>INPC!B225</f>
        <v>2750000000000000</v>
      </c>
      <c r="C225" s="10">
        <f>INPC!C225</f>
        <v>84000</v>
      </c>
      <c r="D225" s="21">
        <f>'IGPC-Mtb'!B225*$D$385/'IGPC-Mtb'!$B$385</f>
        <v>2.2385971755929481E-10</v>
      </c>
      <c r="E225" s="1">
        <f t="shared" si="12"/>
        <v>2.2385971755929481E-10</v>
      </c>
      <c r="F225" s="1">
        <f t="shared" si="13"/>
        <v>2.204674156349662E-10</v>
      </c>
      <c r="G225" s="1">
        <f t="shared" si="14"/>
        <v>2.1705689739422361E-10</v>
      </c>
      <c r="H225" s="1">
        <f t="shared" si="15"/>
        <v>1.8345157933781357E-10</v>
      </c>
    </row>
    <row r="226" spans="1:8">
      <c r="A226" s="9">
        <v>24351</v>
      </c>
      <c r="B226" s="1">
        <f>INPC!B226</f>
        <v>2750000000000000</v>
      </c>
      <c r="C226" s="10">
        <f>INPC!C226</f>
        <v>84000</v>
      </c>
      <c r="D226" s="21">
        <f>'IGPC-Mtb'!B226*$D$385/'IGPC-Mtb'!$B$385</f>
        <v>2.3034316023818285E-10</v>
      </c>
      <c r="E226" s="1">
        <f t="shared" si="12"/>
        <v>2.3034316023818285E-10</v>
      </c>
      <c r="F226" s="1">
        <f t="shared" si="13"/>
        <v>2.2707830101670876E-10</v>
      </c>
      <c r="G226" s="1">
        <f t="shared" si="14"/>
        <v>2.2371136504512467E-10</v>
      </c>
      <c r="H226" s="1">
        <f t="shared" si="15"/>
        <v>1.9010219832097806E-10</v>
      </c>
    </row>
    <row r="227" spans="1:8">
      <c r="A227" s="9">
        <v>24381</v>
      </c>
      <c r="B227" s="1">
        <f>INPC!B227</f>
        <v>2750000000000000</v>
      </c>
      <c r="C227" s="10">
        <f>INPC!C227</f>
        <v>84000</v>
      </c>
      <c r="D227" s="21">
        <f>'IGPC-Mtb'!B227*$D$385/'IGPC-Mtb'!$B$385</f>
        <v>2.3610282236644032E-10</v>
      </c>
      <c r="E227" s="1">
        <f t="shared" si="12"/>
        <v>2.3610282236644032E-10</v>
      </c>
      <c r="F227" s="1">
        <f t="shared" si="13"/>
        <v>2.3320521058724264E-10</v>
      </c>
      <c r="G227" s="1">
        <f t="shared" si="14"/>
        <v>2.3004748182030233E-10</v>
      </c>
      <c r="H227" s="1">
        <f t="shared" si="15"/>
        <v>1.9688242313855811E-10</v>
      </c>
    </row>
    <row r="228" spans="1:8">
      <c r="A228" s="9">
        <v>24412</v>
      </c>
      <c r="B228" s="1">
        <f>INPC!B228</f>
        <v>2750000000000000</v>
      </c>
      <c r="C228" s="10">
        <f>INPC!C228</f>
        <v>84000</v>
      </c>
      <c r="D228" s="21">
        <f>'IGPC-Mtb'!B228*$D$385/'IGPC-Mtb'!$B$385</f>
        <v>2.418599359716322E-10</v>
      </c>
      <c r="E228" s="1">
        <f t="shared" si="12"/>
        <v>2.418599359716322E-10</v>
      </c>
      <c r="F228" s="1">
        <f t="shared" si="13"/>
        <v>2.3896404227470902E-10</v>
      </c>
      <c r="G228" s="1">
        <f t="shared" si="14"/>
        <v>2.3605514884269648E-10</v>
      </c>
      <c r="H228" s="1">
        <f t="shared" si="15"/>
        <v>2.0379483378459288E-10</v>
      </c>
    </row>
    <row r="229" spans="1:8">
      <c r="A229" s="9">
        <v>24442</v>
      </c>
      <c r="B229" s="1">
        <f>INPC!B229</f>
        <v>2750000000000000</v>
      </c>
      <c r="C229" s="10">
        <f>INPC!C229</f>
        <v>84000</v>
      </c>
      <c r="D229" s="21">
        <f>'IGPC-Mtb'!B229*$D$385/'IGPC-Mtb'!$B$385</f>
        <v>2.4771899049944803E-10</v>
      </c>
      <c r="E229" s="1">
        <f t="shared" si="12"/>
        <v>2.4771899049944803E-10</v>
      </c>
      <c r="F229" s="1">
        <f t="shared" si="13"/>
        <v>2.4477193299304943E-10</v>
      </c>
      <c r="G229" s="1">
        <f t="shared" si="14"/>
        <v>2.4184742695906598E-10</v>
      </c>
      <c r="H229" s="1">
        <f t="shared" si="15"/>
        <v>2.1086465344281664E-10</v>
      </c>
    </row>
    <row r="230" spans="1:8">
      <c r="A230" s="9">
        <v>24473</v>
      </c>
      <c r="B230" s="1">
        <f>INPC!B230</f>
        <v>2750000000000000</v>
      </c>
      <c r="C230" s="10">
        <f>INPC!C230</f>
        <v>84000</v>
      </c>
      <c r="D230" s="21">
        <f>'IGPC-Mtb'!B230*$D$385/'IGPC-Mtb'!$B$385</f>
        <v>2.5485230656006422E-10</v>
      </c>
      <c r="E230" s="1">
        <f t="shared" si="12"/>
        <v>2.5485230656006422E-10</v>
      </c>
      <c r="F230" s="1">
        <f t="shared" si="13"/>
        <v>2.5126033532476823E-10</v>
      </c>
      <c r="G230" s="1">
        <f t="shared" si="14"/>
        <v>2.4808695837308294E-10</v>
      </c>
      <c r="H230" s="1">
        <f t="shared" si="15"/>
        <v>2.1784366084060401E-10</v>
      </c>
    </row>
    <row r="231" spans="1:8">
      <c r="A231" s="9">
        <v>24504</v>
      </c>
      <c r="B231" s="1">
        <f>INPC!B231</f>
        <v>2750000000000000</v>
      </c>
      <c r="C231" s="10">
        <f>INPC!C231</f>
        <v>84000</v>
      </c>
      <c r="D231" s="21">
        <f>'IGPC-Mtb'!B231*$D$385/'IGPC-Mtb'!$B$385</f>
        <v>2.5969450038470547E-10</v>
      </c>
      <c r="E231" s="1">
        <f t="shared" si="12"/>
        <v>2.5969450038470547E-10</v>
      </c>
      <c r="F231" s="1">
        <f t="shared" si="13"/>
        <v>2.5726201123369476E-10</v>
      </c>
      <c r="G231" s="1">
        <f t="shared" si="14"/>
        <v>2.5404084046184534E-10</v>
      </c>
      <c r="H231" s="1">
        <f t="shared" si="15"/>
        <v>2.2456747655810113E-10</v>
      </c>
    </row>
    <row r="232" spans="1:8">
      <c r="A232" s="9">
        <v>24532</v>
      </c>
      <c r="B232" s="1">
        <f>INPC!B232</f>
        <v>2750000000000</v>
      </c>
      <c r="C232" s="10">
        <f>INPC!C232</f>
        <v>105</v>
      </c>
      <c r="D232" s="21">
        <f>'IGPC-Mtb'!B232*$D$385/'IGPC-Mtb'!$B$385</f>
        <v>2.6708521727494732E-10</v>
      </c>
      <c r="E232" s="1">
        <f t="shared" si="12"/>
        <v>2.6708521727494732E-10</v>
      </c>
      <c r="F232" s="1">
        <f t="shared" si="13"/>
        <v>2.6336393462347484E-10</v>
      </c>
      <c r="G232" s="1">
        <f t="shared" si="14"/>
        <v>2.6049559921677057E-10</v>
      </c>
      <c r="H232" s="1">
        <f t="shared" si="15"/>
        <v>2.3122094299401593E-10</v>
      </c>
    </row>
    <row r="233" spans="1:8">
      <c r="A233" s="9">
        <v>24563</v>
      </c>
      <c r="B233" s="1">
        <f>INPC!B233</f>
        <v>2750000000000</v>
      </c>
      <c r="C233" s="10">
        <f>INPC!C233</f>
        <v>105</v>
      </c>
      <c r="D233" s="21">
        <f>'IGPC-Mtb'!B233*$D$385/'IGPC-Mtb'!$B$385</f>
        <v>2.7345652493894894E-10</v>
      </c>
      <c r="E233" s="1">
        <f t="shared" si="12"/>
        <v>2.7345652493894894E-10</v>
      </c>
      <c r="F233" s="1">
        <f t="shared" si="13"/>
        <v>2.702520959744276E-10</v>
      </c>
      <c r="G233" s="1">
        <f t="shared" si="14"/>
        <v>2.6668604950406683E-10</v>
      </c>
      <c r="H233" s="1">
        <f t="shared" si="15"/>
        <v>2.3778043415484253E-10</v>
      </c>
    </row>
    <row r="234" spans="1:8">
      <c r="A234" s="9">
        <v>24593</v>
      </c>
      <c r="B234" s="1">
        <f>INPC!B234</f>
        <v>2750000000000</v>
      </c>
      <c r="C234" s="10">
        <f>INPC!C234</f>
        <v>105</v>
      </c>
      <c r="D234" s="21">
        <f>'IGPC-Mtb'!B234*$D$385/'IGPC-Mtb'!$B$385</f>
        <v>2.8033753721607064E-10</v>
      </c>
      <c r="E234" s="1">
        <f t="shared" si="12"/>
        <v>2.8033753721607064E-10</v>
      </c>
      <c r="F234" s="1">
        <f t="shared" si="13"/>
        <v>2.7687565573204508E-10</v>
      </c>
      <c r="G234" s="1">
        <f t="shared" si="14"/>
        <v>2.7357293630808534E-10</v>
      </c>
      <c r="H234" s="1">
        <f t="shared" si="15"/>
        <v>2.4428170093704321E-10</v>
      </c>
    </row>
    <row r="235" spans="1:8">
      <c r="A235" s="9">
        <v>24624</v>
      </c>
      <c r="B235" s="1">
        <f>INPC!B235</f>
        <v>2750000000000</v>
      </c>
      <c r="C235" s="10">
        <f>INPC!C235</f>
        <v>105</v>
      </c>
      <c r="D235" s="21">
        <f>'IGPC-Mtb'!B235*$D$385/'IGPC-Mtb'!$B$385</f>
        <v>2.8619914026695212E-10</v>
      </c>
      <c r="E235" s="1">
        <f t="shared" si="12"/>
        <v>2.8619914026695212E-10</v>
      </c>
      <c r="F235" s="1">
        <f t="shared" si="13"/>
        <v>2.8325317674439969E-10</v>
      </c>
      <c r="G235" s="1">
        <f t="shared" si="14"/>
        <v>2.7994923798014853E-10</v>
      </c>
      <c r="H235" s="1">
        <f t="shared" si="15"/>
        <v>2.5062667927365093E-10</v>
      </c>
    </row>
    <row r="236" spans="1:8">
      <c r="A236" s="9">
        <v>24654</v>
      </c>
      <c r="B236" s="1">
        <f>INPC!B236</f>
        <v>2750000000000</v>
      </c>
      <c r="C236" s="10">
        <f>INPC!C236</f>
        <v>105</v>
      </c>
      <c r="D236" s="21">
        <f>'IGPC-Mtb'!B236*$D$385/'IGPC-Mtb'!$B$385</f>
        <v>2.9002192486535308E-10</v>
      </c>
      <c r="E236" s="1">
        <f t="shared" si="12"/>
        <v>2.9002192486535308E-10</v>
      </c>
      <c r="F236" s="1">
        <f t="shared" si="13"/>
        <v>2.8810419218579697E-10</v>
      </c>
      <c r="G236" s="1">
        <f t="shared" si="14"/>
        <v>2.8549168885285294E-10</v>
      </c>
      <c r="H236" s="1">
        <f t="shared" si="15"/>
        <v>2.5674606522142122E-10</v>
      </c>
    </row>
    <row r="237" spans="1:8">
      <c r="A237" s="9">
        <v>24685</v>
      </c>
      <c r="B237" s="1">
        <f>INPC!B237</f>
        <v>2750000000000</v>
      </c>
      <c r="C237" s="10">
        <f>INPC!C237</f>
        <v>105</v>
      </c>
      <c r="D237" s="21">
        <f>'IGPC-Mtb'!B237*$D$385/'IGPC-Mtb'!$B$385</f>
        <v>2.9384470946375404E-10</v>
      </c>
      <c r="E237" s="1">
        <f t="shared" si="12"/>
        <v>2.9384470946375404E-10</v>
      </c>
      <c r="F237" s="1">
        <f t="shared" si="13"/>
        <v>2.9192705981148505E-10</v>
      </c>
      <c r="G237" s="1">
        <f t="shared" si="14"/>
        <v>2.9000512782664905E-10</v>
      </c>
      <c r="H237" s="1">
        <f t="shared" si="15"/>
        <v>2.626327957943923E-10</v>
      </c>
    </row>
    <row r="238" spans="1:8">
      <c r="A238" s="9">
        <v>24716</v>
      </c>
      <c r="B238" s="1">
        <f>INPC!B238</f>
        <v>2750000000000</v>
      </c>
      <c r="C238" s="10">
        <f>INPC!C238</f>
        <v>105</v>
      </c>
      <c r="D238" s="21">
        <f>'IGPC-Mtb'!B238*$D$385/'IGPC-Mtb'!$B$385</f>
        <v>2.9741264175559498E-10</v>
      </c>
      <c r="E238" s="1">
        <f t="shared" si="12"/>
        <v>2.9741264175559498E-10</v>
      </c>
      <c r="F238" s="1">
        <f t="shared" si="13"/>
        <v>2.9562329290419653E-10</v>
      </c>
      <c r="G238" s="1">
        <f t="shared" si="14"/>
        <v>2.9374425196878775E-10</v>
      </c>
      <c r="H238" s="1">
        <f t="shared" si="15"/>
        <v>2.6828576634130838E-10</v>
      </c>
    </row>
    <row r="239" spans="1:8">
      <c r="A239" s="9">
        <v>24746</v>
      </c>
      <c r="B239" s="1">
        <f>INPC!B239</f>
        <v>2750000000000</v>
      </c>
      <c r="C239" s="10">
        <f>INPC!C239</f>
        <v>105</v>
      </c>
      <c r="D239" s="21">
        <f>'IGPC-Mtb'!B239*$D$385/'IGPC-Mtb'!$B$385</f>
        <v>3.0123542635399594E-10</v>
      </c>
      <c r="E239" s="1">
        <f t="shared" si="12"/>
        <v>3.0123542635399594E-10</v>
      </c>
      <c r="F239" s="1">
        <f t="shared" si="13"/>
        <v>2.9931793120746195E-10</v>
      </c>
      <c r="G239" s="1">
        <f t="shared" si="14"/>
        <v>2.9748228944243002E-10</v>
      </c>
      <c r="H239" s="1">
        <f t="shared" si="15"/>
        <v>2.7378818603402971E-10</v>
      </c>
    </row>
    <row r="240" spans="1:8">
      <c r="A240" s="9">
        <v>24777</v>
      </c>
      <c r="B240" s="1">
        <f>INPC!B240</f>
        <v>2750000000000</v>
      </c>
      <c r="C240" s="10">
        <f>INPC!C240</f>
        <v>105</v>
      </c>
      <c r="D240" s="21">
        <f>'IGPC-Mtb'!B240*$D$385/'IGPC-Mtb'!$B$385</f>
        <v>3.0480335864583683E-10</v>
      </c>
      <c r="E240" s="1">
        <f t="shared" si="12"/>
        <v>3.0480335864583683E-10</v>
      </c>
      <c r="F240" s="1">
        <f t="shared" si="13"/>
        <v>3.0301414108224156E-10</v>
      </c>
      <c r="G240" s="1">
        <f t="shared" si="14"/>
        <v>3.0113534956500321E-10</v>
      </c>
      <c r="H240" s="1">
        <f t="shared" si="15"/>
        <v>2.7911682884117963E-10</v>
      </c>
    </row>
    <row r="241" spans="1:8">
      <c r="A241" s="9">
        <v>24807</v>
      </c>
      <c r="B241" s="1">
        <f>INPC!B241</f>
        <v>2750000000000</v>
      </c>
      <c r="C241" s="10">
        <f>INPC!C241</f>
        <v>105</v>
      </c>
      <c r="D241" s="21">
        <f>'IGPC-Mtb'!B241*$D$385/'IGPC-Mtb'!$B$385</f>
        <v>3.0811643863111765E-10</v>
      </c>
      <c r="E241" s="1">
        <f t="shared" si="12"/>
        <v>3.0811643863111765E-10</v>
      </c>
      <c r="F241" s="1">
        <f t="shared" si="13"/>
        <v>3.0645542147065781E-10</v>
      </c>
      <c r="G241" s="1">
        <f t="shared" si="14"/>
        <v>3.0470544913876289E-10</v>
      </c>
      <c r="H241" s="1">
        <f t="shared" si="15"/>
        <v>2.8423811843376121E-10</v>
      </c>
    </row>
    <row r="242" spans="1:8">
      <c r="A242" s="9">
        <v>24838</v>
      </c>
      <c r="B242" s="1">
        <f>INPC!B242</f>
        <v>2750000000000</v>
      </c>
      <c r="C242" s="10">
        <f>INPC!C242</f>
        <v>105</v>
      </c>
      <c r="D242" s="21">
        <f>'IGPC-Mtb'!B242*$D$385/'IGPC-Mtb'!$B$385</f>
        <v>3.1678141705415986E-10</v>
      </c>
      <c r="E242" s="1">
        <f t="shared" si="12"/>
        <v>3.1678141705415986E-10</v>
      </c>
      <c r="F242" s="1">
        <f t="shared" si="13"/>
        <v>3.1241888874913842E-10</v>
      </c>
      <c r="G242" s="1">
        <f t="shared" si="14"/>
        <v>3.0985946850720537E-10</v>
      </c>
      <c r="H242" s="1">
        <f t="shared" si="15"/>
        <v>2.8943757685186961E-10</v>
      </c>
    </row>
    <row r="243" spans="1:8">
      <c r="A243" s="9">
        <v>24869</v>
      </c>
      <c r="B243" s="1">
        <f>INPC!B243</f>
        <v>2750000000000</v>
      </c>
      <c r="C243" s="10">
        <f>INPC!C243</f>
        <v>105</v>
      </c>
      <c r="D243" s="21">
        <f>'IGPC-Mtb'!B243*$D$385/'IGPC-Mtb'!$B$385</f>
        <v>3.2264302010504133E-10</v>
      </c>
      <c r="E243" s="1">
        <f t="shared" si="12"/>
        <v>3.2264302010504133E-10</v>
      </c>
      <c r="F243" s="1">
        <f t="shared" si="13"/>
        <v>3.1969878497033545E-10</v>
      </c>
      <c r="G243" s="1">
        <f t="shared" si="14"/>
        <v>3.1579041715506677E-10</v>
      </c>
      <c r="H243" s="1">
        <f t="shared" si="15"/>
        <v>2.9472018002060416E-10</v>
      </c>
    </row>
    <row r="244" spans="1:8">
      <c r="A244" s="9">
        <v>24898</v>
      </c>
      <c r="B244" s="1">
        <f>INPC!B244</f>
        <v>2750000000000</v>
      </c>
      <c r="C244" s="10">
        <f>INPC!C244</f>
        <v>129.6</v>
      </c>
      <c r="D244" s="21">
        <f>'IGPC-Mtb'!B244*$D$385/'IGPC-Mtb'!$B$385</f>
        <v>3.2977888468872311E-10</v>
      </c>
      <c r="E244" s="1">
        <f t="shared" si="12"/>
        <v>3.2977888468872311E-10</v>
      </c>
      <c r="F244" s="1">
        <f t="shared" si="13"/>
        <v>3.2619143968357265E-10</v>
      </c>
      <c r="G244" s="1">
        <f t="shared" si="14"/>
        <v>3.230241101440369E-10</v>
      </c>
      <c r="H244" s="1">
        <f t="shared" si="15"/>
        <v>2.9994453715090316E-10</v>
      </c>
    </row>
    <row r="245" spans="1:8">
      <c r="A245" s="9">
        <v>24929</v>
      </c>
      <c r="B245" s="1">
        <f>INPC!B245</f>
        <v>2750000000000</v>
      </c>
      <c r="C245" s="10">
        <f>INPC!C245</f>
        <v>129.6</v>
      </c>
      <c r="D245" s="21">
        <f>'IGPC-Mtb'!B245*$D$385/'IGPC-Mtb'!$B$385</f>
        <v>3.3742445388552509E-10</v>
      </c>
      <c r="E245" s="1">
        <f t="shared" si="12"/>
        <v>3.3742445388552509E-10</v>
      </c>
      <c r="F245" s="1">
        <f t="shared" si="13"/>
        <v>3.3357976567692164E-10</v>
      </c>
      <c r="G245" s="1">
        <f t="shared" si="14"/>
        <v>3.2989360053207493E-10</v>
      </c>
      <c r="H245" s="1">
        <f t="shared" si="15"/>
        <v>3.0524482643247634E-10</v>
      </c>
    </row>
    <row r="246" spans="1:8">
      <c r="A246" s="9">
        <v>24959</v>
      </c>
      <c r="B246" s="1">
        <f>INPC!B246</f>
        <v>2750000000000</v>
      </c>
      <c r="C246" s="10">
        <f>INPC!C246</f>
        <v>129.6</v>
      </c>
      <c r="D246" s="21">
        <f>'IGPC-Mtb'!B246*$D$385/'IGPC-Mtb'!$B$385</f>
        <v>3.4303120462984644E-10</v>
      </c>
      <c r="E246" s="1">
        <f t="shared" si="12"/>
        <v>3.4303120462984644E-10</v>
      </c>
      <c r="F246" s="1">
        <f t="shared" si="13"/>
        <v>3.4021627957509579E-10</v>
      </c>
      <c r="G246" s="1">
        <f t="shared" si="14"/>
        <v>3.3670095045187934E-10</v>
      </c>
      <c r="H246" s="1">
        <f t="shared" si="15"/>
        <v>3.1042213133598373E-10</v>
      </c>
    </row>
    <row r="247" spans="1:8">
      <c r="A247" s="9">
        <v>24990</v>
      </c>
      <c r="B247" s="1">
        <f>INPC!B247</f>
        <v>2750000000000</v>
      </c>
      <c r="C247" s="10">
        <f>INPC!C247</f>
        <v>129.6</v>
      </c>
      <c r="D247" s="21">
        <f>'IGPC-Mtb'!B247*$D$385/'IGPC-Mtb'!$B$385</f>
        <v>3.4940251229384806E-10</v>
      </c>
      <c r="E247" s="1">
        <f t="shared" si="12"/>
        <v>3.4940251229384806E-10</v>
      </c>
      <c r="F247" s="1">
        <f t="shared" si="13"/>
        <v>3.4620220203351314E-10</v>
      </c>
      <c r="G247" s="1">
        <f t="shared" si="14"/>
        <v>3.4325120338867736E-10</v>
      </c>
      <c r="H247" s="1">
        <f t="shared" si="15"/>
        <v>3.1562700281959825E-10</v>
      </c>
    </row>
    <row r="248" spans="1:8">
      <c r="A248" s="9">
        <v>25020</v>
      </c>
      <c r="B248" s="1">
        <f>INPC!B248</f>
        <v>2750000000000</v>
      </c>
      <c r="C248" s="10">
        <f>INPC!C248</f>
        <v>129.6</v>
      </c>
      <c r="D248" s="21">
        <f>'IGPC-Mtb'!B248*$D$385/'IGPC-Mtb'!$B$385</f>
        <v>3.5704808149064993E-10</v>
      </c>
      <c r="E248" s="1">
        <f t="shared" si="12"/>
        <v>3.5704808149064993E-10</v>
      </c>
      <c r="F248" s="1">
        <f t="shared" si="13"/>
        <v>3.5320461022264656E-10</v>
      </c>
      <c r="G248" s="1">
        <f t="shared" si="14"/>
        <v>3.4978038535309865E-10</v>
      </c>
      <c r="H248" s="1">
        <f t="shared" si="15"/>
        <v>3.2114325683402502E-10</v>
      </c>
    </row>
    <row r="249" spans="1:8">
      <c r="A249" s="9">
        <v>25051</v>
      </c>
      <c r="B249" s="1">
        <f>INPC!B249</f>
        <v>2750000000000</v>
      </c>
      <c r="C249" s="10">
        <f>INPC!C249</f>
        <v>129.6</v>
      </c>
      <c r="D249" s="21">
        <f>'IGPC-Mtb'!B249*$D$385/'IGPC-Mtb'!$B$385</f>
        <v>3.6239997992841126E-10</v>
      </c>
      <c r="E249" s="1">
        <f t="shared" si="12"/>
        <v>3.6239997992841126E-10</v>
      </c>
      <c r="F249" s="1">
        <f t="shared" si="13"/>
        <v>3.5971407751947835E-10</v>
      </c>
      <c r="G249" s="1">
        <f t="shared" si="14"/>
        <v>3.5624351236364055E-10</v>
      </c>
      <c r="H249" s="1">
        <f t="shared" si="15"/>
        <v>3.2680447754016173E-10</v>
      </c>
    </row>
    <row r="250" spans="1:8">
      <c r="A250" s="9">
        <v>25082</v>
      </c>
      <c r="B250" s="1">
        <f>INPC!B250</f>
        <v>2750000000000</v>
      </c>
      <c r="C250" s="10">
        <f>INPC!C250</f>
        <v>129.6</v>
      </c>
      <c r="D250" s="21">
        <f>'IGPC-Mtb'!B250*$D$385/'IGPC-Mtb'!$B$385</f>
        <v>3.677518783661727E-10</v>
      </c>
      <c r="E250" s="1">
        <f t="shared" si="12"/>
        <v>3.677518783661727E-10</v>
      </c>
      <c r="F250" s="1">
        <f t="shared" si="13"/>
        <v>3.6506612187182819E-10</v>
      </c>
      <c r="G250" s="1">
        <f t="shared" si="14"/>
        <v>3.6237363252132731E-10</v>
      </c>
      <c r="H250" s="1">
        <f t="shared" si="15"/>
        <v>3.3263730578863383E-10</v>
      </c>
    </row>
    <row r="251" spans="1:8">
      <c r="A251" s="9">
        <v>25112</v>
      </c>
      <c r="B251" s="1">
        <f>INPC!B251</f>
        <v>2750000000000</v>
      </c>
      <c r="C251" s="10">
        <f>INPC!C251</f>
        <v>129.6</v>
      </c>
      <c r="D251" s="21">
        <f>'IGPC-Mtb'!B251*$D$385/'IGPC-Mtb'!$B$385</f>
        <v>3.7335862911049411E-10</v>
      </c>
      <c r="E251" s="1">
        <f t="shared" si="12"/>
        <v>3.7335862911049411E-10</v>
      </c>
      <c r="F251" s="1">
        <f t="shared" si="13"/>
        <v>3.7054464934688159E-10</v>
      </c>
      <c r="G251" s="1">
        <f t="shared" si="14"/>
        <v>3.6780962169280378E-10</v>
      </c>
      <c r="H251" s="1">
        <f t="shared" si="15"/>
        <v>3.3864081454542165E-10</v>
      </c>
    </row>
    <row r="252" spans="1:8">
      <c r="A252" s="9">
        <v>25143</v>
      </c>
      <c r="B252" s="1">
        <f>INPC!B252</f>
        <v>2750000000000</v>
      </c>
      <c r="C252" s="10">
        <f>INPC!C252</f>
        <v>129.6</v>
      </c>
      <c r="D252" s="21">
        <f>'IGPC-Mtb'!B252*$D$385/'IGPC-Mtb'!$B$385</f>
        <v>3.7896537985481546E-10</v>
      </c>
      <c r="E252" s="1">
        <f t="shared" si="12"/>
        <v>3.7896537985481546E-10</v>
      </c>
      <c r="F252" s="1">
        <f t="shared" si="13"/>
        <v>3.7615155815566094E-10</v>
      </c>
      <c r="G252" s="1">
        <f t="shared" si="14"/>
        <v>3.7333056135401247E-10</v>
      </c>
      <c r="H252" s="1">
        <f t="shared" si="15"/>
        <v>3.448426304060048E-10</v>
      </c>
    </row>
    <row r="253" spans="1:8">
      <c r="A253" s="9">
        <v>25173</v>
      </c>
      <c r="B253" s="1">
        <f>INPC!B253</f>
        <v>2750000000000</v>
      </c>
      <c r="C253" s="10">
        <f>INPC!C253</f>
        <v>129.6</v>
      </c>
      <c r="D253" s="21">
        <f>'IGPC-Mtb'!B253*$D$385/'IGPC-Mtb'!$B$385</f>
        <v>3.8457213059913692E-10</v>
      </c>
      <c r="E253" s="1">
        <f t="shared" si="12"/>
        <v>3.8457213059913692E-10</v>
      </c>
      <c r="F253" s="1">
        <f t="shared" si="13"/>
        <v>3.8175846232150193E-10</v>
      </c>
      <c r="G253" s="1">
        <f t="shared" si="14"/>
        <v>3.7893772741873912E-10</v>
      </c>
      <c r="H253" s="1">
        <f t="shared" si="15"/>
        <v>3.5127145591159402E-10</v>
      </c>
    </row>
    <row r="254" spans="1:8">
      <c r="A254" s="9">
        <v>25204</v>
      </c>
      <c r="B254" s="1">
        <f>INPC!B254</f>
        <v>2750000000000</v>
      </c>
      <c r="C254" s="10">
        <f>INPC!C254</f>
        <v>129.6</v>
      </c>
      <c r="D254" s="21">
        <f>'IGPC-Mtb'!B254*$D$385/'IGPC-Mtb'!$B$385</f>
        <v>3.9425651824841936E-10</v>
      </c>
      <c r="E254" s="1">
        <f t="shared" si="12"/>
        <v>3.9425651824841936E-10</v>
      </c>
      <c r="F254" s="1">
        <f t="shared" si="13"/>
        <v>3.8938421799732991E-10</v>
      </c>
      <c r="G254" s="1">
        <f t="shared" si="14"/>
        <v>3.8587982766029191E-10</v>
      </c>
      <c r="H254" s="1">
        <f t="shared" si="15"/>
        <v>3.5773474755140273E-10</v>
      </c>
    </row>
    <row r="255" spans="1:8">
      <c r="A255" s="9">
        <v>25235</v>
      </c>
      <c r="B255" s="1">
        <f>INPC!B255</f>
        <v>2750000000000</v>
      </c>
      <c r="C255" s="10">
        <f>INPC!C255</f>
        <v>129.6</v>
      </c>
      <c r="D255" s="21">
        <f>'IGPC-Mtb'!B255*$D$385/'IGPC-Mtb'!$B$385</f>
        <v>3.9884385976650053E-10</v>
      </c>
      <c r="E255" s="1">
        <f t="shared" si="12"/>
        <v>3.9884385976650053E-10</v>
      </c>
      <c r="F255" s="1">
        <f t="shared" si="13"/>
        <v>3.9654355558538752E-10</v>
      </c>
      <c r="G255" s="1">
        <f t="shared" si="14"/>
        <v>3.9251223649718486E-10</v>
      </c>
      <c r="H255" s="1">
        <f t="shared" si="15"/>
        <v>3.6411159785880172E-10</v>
      </c>
    </row>
    <row r="256" spans="1:8">
      <c r="A256" s="9">
        <v>25263</v>
      </c>
      <c r="B256" s="1">
        <f>INPC!B256</f>
        <v>2750000000000</v>
      </c>
      <c r="C256" s="10">
        <f>INPC!C256</f>
        <v>129.6</v>
      </c>
      <c r="D256" s="21">
        <f>'IGPC-Mtb'!B256*$D$385/'IGPC-Mtb'!$B$385</f>
        <v>4.0394090589770185E-10</v>
      </c>
      <c r="E256" s="1">
        <f t="shared" si="12"/>
        <v>4.0394090589770185E-10</v>
      </c>
      <c r="F256" s="1">
        <f t="shared" si="13"/>
        <v>4.0138429220114756E-10</v>
      </c>
      <c r="G256" s="1">
        <f t="shared" si="14"/>
        <v>3.9899416326460597E-10</v>
      </c>
      <c r="H256" s="1">
        <f t="shared" si="15"/>
        <v>3.7031880104913152E-10</v>
      </c>
    </row>
    <row r="257" spans="1:8">
      <c r="A257" s="9">
        <v>25294</v>
      </c>
      <c r="B257" s="1">
        <f>INPC!B257</f>
        <v>2750000000000</v>
      </c>
      <c r="C257" s="10">
        <f>INPC!C257</f>
        <v>129.6</v>
      </c>
      <c r="D257" s="21">
        <f>'IGPC-Mtb'!B257*$D$385/'IGPC-Mtb'!$B$385</f>
        <v>4.0903795202890306E-10</v>
      </c>
      <c r="E257" s="1">
        <f t="shared" si="12"/>
        <v>4.0903795202890306E-10</v>
      </c>
      <c r="F257" s="1">
        <f t="shared" si="13"/>
        <v>4.0648143978427334E-10</v>
      </c>
      <c r="G257" s="1">
        <f t="shared" si="14"/>
        <v>4.0391946607993209E-10</v>
      </c>
      <c r="H257" s="1">
        <f t="shared" si="15"/>
        <v>3.7630617880879334E-10</v>
      </c>
    </row>
    <row r="258" spans="1:8">
      <c r="A258" s="9">
        <v>25324</v>
      </c>
      <c r="B258" s="1">
        <f>INPC!B258</f>
        <v>2750000000000</v>
      </c>
      <c r="C258" s="10">
        <f>INPC!C258</f>
        <v>156</v>
      </c>
      <c r="D258" s="21">
        <f>'IGPC-Mtb'!B258*$D$385/'IGPC-Mtb'!$B$385</f>
        <v>4.1668352122570503E-10</v>
      </c>
      <c r="E258" s="1">
        <f t="shared" ref="E258:E321" si="16">D258</f>
        <v>4.1668352122570503E-10</v>
      </c>
      <c r="F258" s="1">
        <f t="shared" si="13"/>
        <v>4.1284303817111213E-10</v>
      </c>
      <c r="G258" s="1">
        <f t="shared" si="14"/>
        <v>4.0985407299629744E-10</v>
      </c>
      <c r="H258" s="1">
        <f t="shared" si="15"/>
        <v>3.8245535026754077E-10</v>
      </c>
    </row>
    <row r="259" spans="1:8">
      <c r="A259" s="9">
        <v>25355</v>
      </c>
      <c r="B259" s="1">
        <f>INPC!B259</f>
        <v>2750000000000</v>
      </c>
      <c r="C259" s="10">
        <f>INPC!C259</f>
        <v>156</v>
      </c>
      <c r="D259" s="21">
        <f>'IGPC-Mtb'!B259*$D$385/'IGPC-Mtb'!$B$385</f>
        <v>4.2866157963402806E-10</v>
      </c>
      <c r="E259" s="1">
        <f t="shared" si="16"/>
        <v>4.2866157963402806E-10</v>
      </c>
      <c r="F259" s="1">
        <f t="shared" ref="F259:F322" si="17">SQRT(E259*E258)</f>
        <v>4.2263011773426626E-10</v>
      </c>
      <c r="G259" s="1">
        <f t="shared" si="14"/>
        <v>4.1804993825423378E-10</v>
      </c>
      <c r="H259" s="1">
        <f t="shared" si="15"/>
        <v>3.89027037057554E-10</v>
      </c>
    </row>
    <row r="260" spans="1:8">
      <c r="A260" s="9">
        <v>25385</v>
      </c>
      <c r="B260" s="1">
        <f>INPC!B260</f>
        <v>2750000000000</v>
      </c>
      <c r="C260" s="10">
        <f>INPC!C260</f>
        <v>156</v>
      </c>
      <c r="D260" s="21">
        <f>'IGPC-Mtb'!B260*$D$385/'IGPC-Mtb'!$B$385</f>
        <v>4.3528773960458974E-10</v>
      </c>
      <c r="E260" s="1">
        <f t="shared" si="16"/>
        <v>4.3528773960458974E-10</v>
      </c>
      <c r="F260" s="1">
        <f t="shared" si="17"/>
        <v>4.319619544059742E-10</v>
      </c>
      <c r="G260" s="1">
        <f t="shared" ref="G260:G323" si="18">GEOMEAN(E258:E260)</f>
        <v>4.2680789092083323E-10</v>
      </c>
      <c r="H260" s="1">
        <f t="shared" si="15"/>
        <v>3.9550374157968987E-10</v>
      </c>
    </row>
    <row r="261" spans="1:8">
      <c r="A261" s="9">
        <v>25416</v>
      </c>
      <c r="B261" s="1">
        <f>INPC!B261</f>
        <v>2750000000000</v>
      </c>
      <c r="C261" s="10">
        <f>INPC!C261</f>
        <v>156</v>
      </c>
      <c r="D261" s="21">
        <f>'IGPC-Mtb'!B261*$D$385/'IGPC-Mtb'!$B$385</f>
        <v>4.4063963804235108E-10</v>
      </c>
      <c r="E261" s="1">
        <f t="shared" si="16"/>
        <v>4.4063963804235108E-10</v>
      </c>
      <c r="F261" s="1">
        <f t="shared" si="17"/>
        <v>4.3795551374955834E-10</v>
      </c>
      <c r="G261" s="1">
        <f t="shared" si="18"/>
        <v>4.3483535938599999E-10</v>
      </c>
      <c r="H261" s="1">
        <f t="shared" si="15"/>
        <v>4.0199922221078918E-10</v>
      </c>
    </row>
    <row r="262" spans="1:8">
      <c r="A262" s="9">
        <v>25447</v>
      </c>
      <c r="B262" s="1">
        <f>INPC!B262</f>
        <v>2750000000000</v>
      </c>
      <c r="C262" s="10">
        <f>INPC!C262</f>
        <v>156</v>
      </c>
      <c r="D262" s="21">
        <f>'IGPC-Mtb'!B262*$D$385/'IGPC-Mtb'!$B$385</f>
        <v>4.48285207239153E-10</v>
      </c>
      <c r="E262" s="1">
        <f t="shared" si="16"/>
        <v>4.48285207239153E-10</v>
      </c>
      <c r="F262" s="1">
        <f t="shared" si="17"/>
        <v>4.4444598260936133E-10</v>
      </c>
      <c r="G262" s="1">
        <f t="shared" si="18"/>
        <v>4.413720232718563E-10</v>
      </c>
      <c r="H262" s="1">
        <f t="shared" si="15"/>
        <v>4.0868795527551163E-10</v>
      </c>
    </row>
    <row r="263" spans="1:8">
      <c r="A263" s="9">
        <v>25477</v>
      </c>
      <c r="B263" s="1">
        <f>INPC!B263</f>
        <v>2750000000000</v>
      </c>
      <c r="C263" s="10">
        <f>INPC!C263</f>
        <v>156</v>
      </c>
      <c r="D263" s="21">
        <f>'IGPC-Mtb'!B263*$D$385/'IGPC-Mtb'!$B$385</f>
        <v>4.5516621951627466E-10</v>
      </c>
      <c r="E263" s="1">
        <f t="shared" si="16"/>
        <v>4.5516621951627466E-10</v>
      </c>
      <c r="F263" s="1">
        <f t="shared" si="17"/>
        <v>4.5171261111918827E-10</v>
      </c>
      <c r="G263" s="1">
        <f t="shared" si="18"/>
        <v>4.4799104305734769E-10</v>
      </c>
      <c r="H263" s="1">
        <f t="shared" si="15"/>
        <v>4.1549151350679776E-10</v>
      </c>
    </row>
    <row r="264" spans="1:8">
      <c r="A264" s="9">
        <v>25508</v>
      </c>
      <c r="B264" s="1">
        <f>INPC!B264</f>
        <v>2750000000000</v>
      </c>
      <c r="C264" s="10">
        <f>INPC!C264</f>
        <v>156</v>
      </c>
      <c r="D264" s="21">
        <f>'IGPC-Mtb'!B264*$D$385/'IGPC-Mtb'!$B$385</f>
        <v>4.6255693640651656E-10</v>
      </c>
      <c r="E264" s="1">
        <f t="shared" si="16"/>
        <v>4.6255693640651656E-10</v>
      </c>
      <c r="F264" s="1">
        <f t="shared" si="17"/>
        <v>4.5884669777081758E-10</v>
      </c>
      <c r="G264" s="1">
        <f t="shared" si="18"/>
        <v>4.552988391552624E-10</v>
      </c>
      <c r="H264" s="1">
        <f t="shared" si="15"/>
        <v>4.2245063060633351E-10</v>
      </c>
    </row>
    <row r="265" spans="1:8">
      <c r="A265" s="9">
        <v>25538</v>
      </c>
      <c r="B265" s="1">
        <f>INPC!B265</f>
        <v>2750000000000</v>
      </c>
      <c r="C265" s="10">
        <f>INPC!C265</f>
        <v>156</v>
      </c>
      <c r="D265" s="21">
        <f>'IGPC-Mtb'!B265*$D$385/'IGPC-Mtb'!$B$385</f>
        <v>4.6892824407051823E-10</v>
      </c>
      <c r="E265" s="1">
        <f t="shared" si="16"/>
        <v>4.6892824407051823E-10</v>
      </c>
      <c r="F265" s="1">
        <f t="shared" si="17"/>
        <v>4.6573169526213933E-10</v>
      </c>
      <c r="G265" s="1">
        <f t="shared" si="18"/>
        <v>4.6218289744955137E-10</v>
      </c>
      <c r="H265" s="1">
        <f t="shared" si="15"/>
        <v>4.2949028506141843E-10</v>
      </c>
    </row>
    <row r="266" spans="1:8">
      <c r="A266" s="9">
        <v>25569</v>
      </c>
      <c r="B266" s="1">
        <f>INPC!B266</f>
        <v>2750000000000</v>
      </c>
      <c r="C266" s="10">
        <f>INPC!C266</f>
        <v>156</v>
      </c>
      <c r="D266" s="21">
        <f>'IGPC-Mtb'!B266*$D$385/'IGPC-Mtb'!$B$385</f>
        <v>4.7988689325260092E-10</v>
      </c>
      <c r="E266" s="1">
        <f t="shared" si="16"/>
        <v>4.7988689325260092E-10</v>
      </c>
      <c r="F266" s="1">
        <f t="shared" si="17"/>
        <v>4.7437592498502525E-10</v>
      </c>
      <c r="G266" s="1">
        <f t="shared" si="18"/>
        <v>4.7040308292816852E-10</v>
      </c>
      <c r="H266" s="1">
        <f t="shared" si="15"/>
        <v>4.3658285696594171E-10</v>
      </c>
    </row>
    <row r="267" spans="1:8">
      <c r="A267" s="9">
        <v>25600</v>
      </c>
      <c r="B267" s="1">
        <f>INPC!B267</f>
        <v>2750000000000</v>
      </c>
      <c r="C267" s="10">
        <f>INPC!C267</f>
        <v>156</v>
      </c>
      <c r="D267" s="21">
        <f>'IGPC-Mtb'!B267*$D$385/'IGPC-Mtb'!$B$385</f>
        <v>4.857484963034824E-10</v>
      </c>
      <c r="E267" s="1">
        <f t="shared" si="16"/>
        <v>4.857484963034824E-10</v>
      </c>
      <c r="F267" s="1">
        <f t="shared" si="17"/>
        <v>4.8280879941567004E-10</v>
      </c>
      <c r="G267" s="1">
        <f t="shared" si="18"/>
        <v>4.7813688553728456E-10</v>
      </c>
      <c r="H267" s="1">
        <f t="shared" si="15"/>
        <v>4.4381372092456269E-10</v>
      </c>
    </row>
    <row r="268" spans="1:8">
      <c r="A268" s="9">
        <v>25628</v>
      </c>
      <c r="B268" s="1">
        <f>INPC!B268</f>
        <v>2750000000000</v>
      </c>
      <c r="C268" s="10">
        <f>INPC!C268</f>
        <v>156</v>
      </c>
      <c r="D268" s="21">
        <f>'IGPC-Mtb'!B268*$D$385/'IGPC-Mtb'!$B$385</f>
        <v>4.9645229317900517E-10</v>
      </c>
      <c r="E268" s="1">
        <f t="shared" si="16"/>
        <v>4.9645229317900517E-10</v>
      </c>
      <c r="F268" s="1">
        <f t="shared" si="17"/>
        <v>4.9107123200012163E-10</v>
      </c>
      <c r="G268" s="1">
        <f t="shared" si="18"/>
        <v>4.8731445236064155E-10</v>
      </c>
      <c r="H268" s="1">
        <f t="shared" si="15"/>
        <v>4.5150652598191985E-10</v>
      </c>
    </row>
    <row r="269" spans="1:8">
      <c r="A269" s="9">
        <v>25659</v>
      </c>
      <c r="B269" s="1">
        <f>INPC!B269</f>
        <v>2750000000000</v>
      </c>
      <c r="C269" s="10">
        <f>INPC!C269</f>
        <v>156</v>
      </c>
      <c r="D269" s="21">
        <f>'IGPC-Mtb'!B269*$D$385/'IGPC-Mtb'!$B$385</f>
        <v>5.0154933931020648E-10</v>
      </c>
      <c r="E269" s="1">
        <f t="shared" si="16"/>
        <v>5.0154933931020648E-10</v>
      </c>
      <c r="F269" s="1">
        <f t="shared" si="17"/>
        <v>4.9899430822702471E-10</v>
      </c>
      <c r="G269" s="1">
        <f t="shared" si="18"/>
        <v>4.9453938323533712E-10</v>
      </c>
      <c r="H269" s="1">
        <f t="shared" ref="H269:H332" si="19">GEOMEAN(E258:E269)</f>
        <v>4.5924369584047328E-10</v>
      </c>
    </row>
    <row r="270" spans="1:8">
      <c r="A270" s="9">
        <v>25689</v>
      </c>
      <c r="B270" s="1">
        <f>INPC!B270</f>
        <v>2750000000000</v>
      </c>
      <c r="C270" s="10">
        <f>INPC!C270</f>
        <v>187</v>
      </c>
      <c r="D270" s="21">
        <f>'IGPC-Mtb'!B270*$D$385/'IGPC-Mtb'!$B$385</f>
        <v>5.091949085070083E-10</v>
      </c>
      <c r="E270" s="1">
        <f t="shared" si="16"/>
        <v>5.091949085070083E-10</v>
      </c>
      <c r="F270" s="1">
        <f t="shared" si="17"/>
        <v>5.0535766536366204E-10</v>
      </c>
      <c r="G270" s="1">
        <f t="shared" si="18"/>
        <v>5.0237159859390575E-10</v>
      </c>
      <c r="H270" s="1">
        <f t="shared" si="19"/>
        <v>4.6698150510186456E-10</v>
      </c>
    </row>
    <row r="271" spans="1:8">
      <c r="A271" s="9">
        <v>25720</v>
      </c>
      <c r="B271" s="1">
        <f>INPC!B271</f>
        <v>2750000000000</v>
      </c>
      <c r="C271" s="10">
        <f>INPC!C271</f>
        <v>187</v>
      </c>
      <c r="D271" s="21">
        <f>'IGPC-Mtb'!B271*$D$385/'IGPC-Mtb'!$B$385</f>
        <v>5.1760503462349049E-10</v>
      </c>
      <c r="E271" s="1">
        <f t="shared" si="16"/>
        <v>5.1760503462349049E-10</v>
      </c>
      <c r="F271" s="1">
        <f t="shared" si="17"/>
        <v>5.1338275024378748E-10</v>
      </c>
      <c r="G271" s="1">
        <f t="shared" si="18"/>
        <v>5.09407579253665E-10</v>
      </c>
      <c r="H271" s="1">
        <f t="shared" si="19"/>
        <v>4.7437669123802148E-10</v>
      </c>
    </row>
    <row r="272" spans="1:8">
      <c r="A272" s="9">
        <v>25750</v>
      </c>
      <c r="B272" s="1">
        <f>INPC!B272</f>
        <v>2750000000000</v>
      </c>
      <c r="C272" s="10">
        <f>INPC!C272</f>
        <v>187</v>
      </c>
      <c r="D272" s="21">
        <f>'IGPC-Mtb'!B272*$D$385/'IGPC-Mtb'!$B$385</f>
        <v>5.27544274579333E-10</v>
      </c>
      <c r="E272" s="1">
        <f t="shared" si="16"/>
        <v>5.27544274579333E-10</v>
      </c>
      <c r="F272" s="1">
        <f t="shared" si="17"/>
        <v>5.2255102383313709E-10</v>
      </c>
      <c r="G272" s="1">
        <f t="shared" si="18"/>
        <v>5.1806050688864715E-10</v>
      </c>
      <c r="H272" s="1">
        <f t="shared" si="19"/>
        <v>4.8203682232360909E-10</v>
      </c>
    </row>
    <row r="273" spans="1:8">
      <c r="A273" s="9">
        <v>25781</v>
      </c>
      <c r="B273" s="1">
        <f>INPC!B273</f>
        <v>2750000000000</v>
      </c>
      <c r="C273" s="10">
        <f>INPC!C273</f>
        <v>187</v>
      </c>
      <c r="D273" s="21">
        <f>'IGPC-Mtb'!B273*$D$385/'IGPC-Mtb'!$B$385</f>
        <v>5.4079659452045627E-10</v>
      </c>
      <c r="E273" s="1">
        <f t="shared" si="16"/>
        <v>5.4079659452045627E-10</v>
      </c>
      <c r="F273" s="1">
        <f t="shared" si="17"/>
        <v>5.3412933560259335E-10</v>
      </c>
      <c r="G273" s="1">
        <f t="shared" si="18"/>
        <v>5.2856343725627407E-10</v>
      </c>
      <c r="H273" s="1">
        <f t="shared" si="19"/>
        <v>4.9033483384673955E-10</v>
      </c>
    </row>
    <row r="274" spans="1:8">
      <c r="A274" s="9">
        <v>25812</v>
      </c>
      <c r="B274" s="1">
        <f>INPC!B274</f>
        <v>2750000000000</v>
      </c>
      <c r="C274" s="10">
        <f>INPC!C274</f>
        <v>187</v>
      </c>
      <c r="D274" s="21">
        <f>'IGPC-Mtb'!B274*$D$385/'IGPC-Mtb'!$B$385</f>
        <v>5.5073583447629878E-10</v>
      </c>
      <c r="E274" s="1">
        <f t="shared" si="16"/>
        <v>5.5073583447629878E-10</v>
      </c>
      <c r="F274" s="1">
        <f t="shared" si="17"/>
        <v>5.4574358792858402E-10</v>
      </c>
      <c r="G274" s="1">
        <f t="shared" si="18"/>
        <v>5.3960843836689705E-10</v>
      </c>
      <c r="H274" s="1">
        <f t="shared" si="19"/>
        <v>4.9881766413129697E-10</v>
      </c>
    </row>
    <row r="275" spans="1:8">
      <c r="A275" s="9">
        <v>25842</v>
      </c>
      <c r="B275" s="1">
        <f>INPC!B275</f>
        <v>2750000000000</v>
      </c>
      <c r="C275" s="10">
        <f>INPC!C275</f>
        <v>187</v>
      </c>
      <c r="D275" s="21">
        <f>'IGPC-Mtb'!B275*$D$385/'IGPC-Mtb'!$B$385</f>
        <v>5.5761684675342054E-10</v>
      </c>
      <c r="E275" s="1">
        <f t="shared" si="16"/>
        <v>5.5761684675342054E-10</v>
      </c>
      <c r="F275" s="1">
        <f t="shared" si="17"/>
        <v>5.541656606239577E-10</v>
      </c>
      <c r="G275" s="1">
        <f t="shared" si="18"/>
        <v>5.4967298105549276E-10</v>
      </c>
      <c r="H275" s="1">
        <f t="shared" si="19"/>
        <v>5.0732817218411505E-10</v>
      </c>
    </row>
    <row r="276" spans="1:8">
      <c r="A276" s="9">
        <v>25873</v>
      </c>
      <c r="B276" s="1">
        <f>INPC!B276</f>
        <v>2750000000000</v>
      </c>
      <c r="C276" s="10">
        <f>INPC!C276</f>
        <v>187</v>
      </c>
      <c r="D276" s="21">
        <f>'IGPC-Mtb'!B276*$D$385/'IGPC-Mtb'!$B$385</f>
        <v>5.644978590305423E-10</v>
      </c>
      <c r="E276" s="1">
        <f t="shared" si="16"/>
        <v>5.644978590305423E-10</v>
      </c>
      <c r="F276" s="1">
        <f t="shared" si="17"/>
        <v>5.6104680388686633E-10</v>
      </c>
      <c r="G276" s="1">
        <f t="shared" si="18"/>
        <v>5.5758854133559171E-10</v>
      </c>
      <c r="H276" s="1">
        <f t="shared" si="19"/>
        <v>5.158186866427893E-10</v>
      </c>
    </row>
    <row r="277" spans="1:8">
      <c r="A277" s="9">
        <v>25903</v>
      </c>
      <c r="B277" s="1">
        <f>INPC!B277</f>
        <v>2750000000000</v>
      </c>
      <c r="C277" s="10">
        <f>INPC!C277</f>
        <v>187</v>
      </c>
      <c r="D277" s="21">
        <f>'IGPC-Mtb'!B277*$D$385/'IGPC-Mtb'!$B$385</f>
        <v>5.6959490516174351E-10</v>
      </c>
      <c r="E277" s="1">
        <f t="shared" si="16"/>
        <v>5.6959490516174351E-10</v>
      </c>
      <c r="F277" s="1">
        <f t="shared" si="17"/>
        <v>5.6704065504909695E-10</v>
      </c>
      <c r="G277" s="1">
        <f t="shared" si="18"/>
        <v>5.6388182126428814E-10</v>
      </c>
      <c r="H277" s="1">
        <f t="shared" si="19"/>
        <v>5.2424630728971576E-10</v>
      </c>
    </row>
    <row r="278" spans="1:8">
      <c r="A278" s="9">
        <v>25934</v>
      </c>
      <c r="B278" s="1">
        <f>INPC!B278</f>
        <v>2750000000000</v>
      </c>
      <c r="C278" s="10">
        <f>INPC!C278</f>
        <v>187</v>
      </c>
      <c r="D278" s="21">
        <f>'IGPC-Mtb'!B278*$D$385/'IGPC-Mtb'!$B$385</f>
        <v>5.8080840665038643E-10</v>
      </c>
      <c r="E278" s="1">
        <f t="shared" si="16"/>
        <v>5.8080840665038643E-10</v>
      </c>
      <c r="F278" s="1">
        <f t="shared" si="17"/>
        <v>5.7517432948904303E-10</v>
      </c>
      <c r="G278" s="1">
        <f t="shared" si="18"/>
        <v>5.7159325627760745E-10</v>
      </c>
      <c r="H278" s="1">
        <f t="shared" si="19"/>
        <v>5.3265157289253447E-10</v>
      </c>
    </row>
    <row r="279" spans="1:8">
      <c r="A279" s="9">
        <v>25965</v>
      </c>
      <c r="B279" s="1">
        <f>INPC!B279</f>
        <v>2750000000000</v>
      </c>
      <c r="C279" s="10">
        <f>INPC!C279</f>
        <v>187</v>
      </c>
      <c r="D279" s="21">
        <f>'IGPC-Mtb'!B279*$D$385/'IGPC-Mtb'!$B$385</f>
        <v>5.8819912354062833E-10</v>
      </c>
      <c r="E279" s="1">
        <f t="shared" si="16"/>
        <v>5.8819912354062833E-10</v>
      </c>
      <c r="F279" s="1">
        <f t="shared" si="17"/>
        <v>5.8449208355356375E-10</v>
      </c>
      <c r="G279" s="1">
        <f t="shared" si="18"/>
        <v>5.7948356191270957E-10</v>
      </c>
      <c r="H279" s="1">
        <f t="shared" si="19"/>
        <v>5.4121433296853531E-10</v>
      </c>
    </row>
    <row r="280" spans="1:8">
      <c r="A280" s="9">
        <v>25993</v>
      </c>
      <c r="B280" s="1">
        <f>INPC!B280</f>
        <v>2750000000000</v>
      </c>
      <c r="C280" s="10">
        <f>INPC!C280</f>
        <v>187</v>
      </c>
      <c r="D280" s="21">
        <f>'IGPC-Mtb'!B280*$D$385/'IGPC-Mtb'!$B$385</f>
        <v>5.9737380657679057E-10</v>
      </c>
      <c r="E280" s="1">
        <f t="shared" si="16"/>
        <v>5.9737380657679057E-10</v>
      </c>
      <c r="F280" s="1">
        <f t="shared" si="17"/>
        <v>5.9276871497625203E-10</v>
      </c>
      <c r="G280" s="1">
        <f t="shared" si="18"/>
        <v>5.8875482714965242E-10</v>
      </c>
      <c r="H280" s="1">
        <f t="shared" si="19"/>
        <v>5.4962525154576216E-10</v>
      </c>
    </row>
    <row r="281" spans="1:8">
      <c r="A281" s="9">
        <v>26024</v>
      </c>
      <c r="B281" s="1">
        <f>INPC!B281</f>
        <v>2750000000000</v>
      </c>
      <c r="C281" s="10">
        <f>INPC!C281</f>
        <v>187</v>
      </c>
      <c r="D281" s="21">
        <f>'IGPC-Mtb'!B281*$D$385/'IGPC-Mtb'!$B$385</f>
        <v>6.0501937577359249E-10</v>
      </c>
      <c r="E281" s="1">
        <f t="shared" si="16"/>
        <v>6.0501937577359249E-10</v>
      </c>
      <c r="F281" s="1">
        <f t="shared" si="17"/>
        <v>6.0118443722254207E-10</v>
      </c>
      <c r="G281" s="1">
        <f t="shared" si="18"/>
        <v>5.9682445579094938E-10</v>
      </c>
      <c r="H281" s="1">
        <f t="shared" si="19"/>
        <v>5.5828331134986024E-10</v>
      </c>
    </row>
    <row r="282" spans="1:8">
      <c r="A282" s="9">
        <v>26054</v>
      </c>
      <c r="B282" s="1">
        <f>INPC!B282</f>
        <v>2750000000000</v>
      </c>
      <c r="C282" s="10">
        <f>INPC!C282</f>
        <v>225.6</v>
      </c>
      <c r="D282" s="21">
        <f>'IGPC-Mtb'!B282*$D$385/'IGPC-Mtb'!$B$385</f>
        <v>6.1444891111631486E-10</v>
      </c>
      <c r="E282" s="1">
        <f t="shared" si="16"/>
        <v>6.1444891111631486E-10</v>
      </c>
      <c r="F282" s="1">
        <f t="shared" si="17"/>
        <v>6.0971591470811758E-10</v>
      </c>
      <c r="G282" s="1">
        <f t="shared" si="18"/>
        <v>6.0557380290399019E-10</v>
      </c>
      <c r="H282" s="1">
        <f t="shared" si="19"/>
        <v>5.6709365694241291E-10</v>
      </c>
    </row>
    <row r="283" spans="1:8">
      <c r="A283" s="9">
        <v>26085</v>
      </c>
      <c r="B283" s="1">
        <f>INPC!B283</f>
        <v>2750000000000</v>
      </c>
      <c r="C283" s="10">
        <f>INPC!C283</f>
        <v>225.6</v>
      </c>
      <c r="D283" s="21">
        <f>'IGPC-Mtb'!B283*$D$385/'IGPC-Mtb'!$B$385</f>
        <v>6.2872064028367842E-10</v>
      </c>
      <c r="E283" s="1">
        <f t="shared" si="16"/>
        <v>6.2872064028367842E-10</v>
      </c>
      <c r="F283" s="1">
        <f t="shared" si="17"/>
        <v>6.2154381407802505E-10</v>
      </c>
      <c r="G283" s="1">
        <f t="shared" si="18"/>
        <v>6.1598612055544149E-10</v>
      </c>
      <c r="H283" s="1">
        <f t="shared" si="19"/>
        <v>5.7635897253971799E-10</v>
      </c>
    </row>
    <row r="284" spans="1:8">
      <c r="A284" s="9">
        <v>26115</v>
      </c>
      <c r="B284" s="1">
        <f>INPC!B284</f>
        <v>2750000000000</v>
      </c>
      <c r="C284" s="10">
        <f>INPC!C284</f>
        <v>225.6</v>
      </c>
      <c r="D284" s="21">
        <f>'IGPC-Mtb'!B284*$D$385/'IGPC-Mtb'!$B$385</f>
        <v>6.4018899407888135E-10</v>
      </c>
      <c r="E284" s="1">
        <f t="shared" si="16"/>
        <v>6.4018899407888135E-10</v>
      </c>
      <c r="F284" s="1">
        <f t="shared" si="17"/>
        <v>6.344289040230105E-10</v>
      </c>
      <c r="G284" s="1">
        <f t="shared" si="18"/>
        <v>6.2769774270897543E-10</v>
      </c>
      <c r="H284" s="1">
        <f t="shared" si="19"/>
        <v>5.8572959215088273E-10</v>
      </c>
    </row>
    <row r="285" spans="1:8">
      <c r="A285" s="9">
        <v>26146</v>
      </c>
      <c r="B285" s="1">
        <f>INPC!B285</f>
        <v>2750000000000</v>
      </c>
      <c r="C285" s="10">
        <f>INPC!C285</f>
        <v>225.6</v>
      </c>
      <c r="D285" s="21">
        <f>'IGPC-Mtb'!B285*$D$385/'IGPC-Mtb'!$B$385</f>
        <v>6.480894155822433E-10</v>
      </c>
      <c r="E285" s="1">
        <f t="shared" si="16"/>
        <v>6.480894155822433E-10</v>
      </c>
      <c r="F285" s="1">
        <f t="shared" si="17"/>
        <v>6.4412709229993298E-10</v>
      </c>
      <c r="G285" s="1">
        <f t="shared" si="18"/>
        <v>6.3895011131293811E-10</v>
      </c>
      <c r="H285" s="1">
        <f t="shared" si="19"/>
        <v>5.9463059069314528E-10</v>
      </c>
    </row>
    <row r="286" spans="1:8">
      <c r="A286" s="9">
        <v>26177</v>
      </c>
      <c r="B286" s="1">
        <f>INPC!B286</f>
        <v>2750000000000</v>
      </c>
      <c r="C286" s="10">
        <f>INPC!C286</f>
        <v>225.6</v>
      </c>
      <c r="D286" s="21">
        <f>'IGPC-Mtb'!B286*$D$385/'IGPC-Mtb'!$B$385</f>
        <v>6.5624468939216536E-10</v>
      </c>
      <c r="E286" s="1">
        <f t="shared" si="16"/>
        <v>6.5624468939216536E-10</v>
      </c>
      <c r="F286" s="1">
        <f t="shared" si="17"/>
        <v>6.5215430476775913E-10</v>
      </c>
      <c r="G286" s="1">
        <f t="shared" si="18"/>
        <v>6.4814122372628276E-10</v>
      </c>
      <c r="H286" s="1">
        <f t="shared" si="19"/>
        <v>6.0337982751735564E-10</v>
      </c>
    </row>
    <row r="287" spans="1:8">
      <c r="A287" s="9">
        <v>26207</v>
      </c>
      <c r="B287" s="1">
        <f>INPC!B287</f>
        <v>2750000000000</v>
      </c>
      <c r="C287" s="10">
        <f>INPC!C287</f>
        <v>225.6</v>
      </c>
      <c r="D287" s="21">
        <f>'IGPC-Mtb'!B287*$D$385/'IGPC-Mtb'!$B$385</f>
        <v>6.6516452012176769E-10</v>
      </c>
      <c r="E287" s="1">
        <f t="shared" si="16"/>
        <v>6.6516452012176769E-10</v>
      </c>
      <c r="F287" s="1">
        <f t="shared" si="17"/>
        <v>6.6068955183353556E-10</v>
      </c>
      <c r="G287" s="1">
        <f t="shared" si="18"/>
        <v>6.5646251992453609E-10</v>
      </c>
      <c r="H287" s="1">
        <f t="shared" si="19"/>
        <v>6.1231310196418264E-10</v>
      </c>
    </row>
    <row r="288" spans="1:8">
      <c r="A288" s="9">
        <v>26238</v>
      </c>
      <c r="B288" s="1">
        <f>INPC!B288</f>
        <v>2750000000000</v>
      </c>
      <c r="C288" s="10">
        <f>INPC!C288</f>
        <v>225.6</v>
      </c>
      <c r="D288" s="21">
        <f>'IGPC-Mtb'!B288*$D$385/'IGPC-Mtb'!$B$385</f>
        <v>6.7510376007760999E-10</v>
      </c>
      <c r="E288" s="1">
        <f t="shared" si="16"/>
        <v>6.7510376007760999E-10</v>
      </c>
      <c r="F288" s="1">
        <f t="shared" si="17"/>
        <v>6.7011571284698617E-10</v>
      </c>
      <c r="G288" s="1">
        <f t="shared" si="18"/>
        <v>6.6545976385355402E-10</v>
      </c>
      <c r="H288" s="1">
        <f t="shared" si="19"/>
        <v>6.2151159884325693E-10</v>
      </c>
    </row>
    <row r="289" spans="1:8">
      <c r="A289" s="9">
        <v>26268</v>
      </c>
      <c r="B289" s="1">
        <f>INPC!B289</f>
        <v>2750000000000</v>
      </c>
      <c r="C289" s="10">
        <f>INPC!C289</f>
        <v>225.6</v>
      </c>
      <c r="D289" s="21">
        <f>'IGPC-Mtb'!B289*$D$385/'IGPC-Mtb'!$B$385</f>
        <v>6.8274932927441201E-10</v>
      </c>
      <c r="E289" s="1">
        <f t="shared" si="16"/>
        <v>6.8274932927441201E-10</v>
      </c>
      <c r="F289" s="1">
        <f t="shared" si="17"/>
        <v>6.7891578224668033E-10</v>
      </c>
      <c r="G289" s="1">
        <f t="shared" si="18"/>
        <v>6.7430072760901829E-10</v>
      </c>
      <c r="H289" s="1">
        <f t="shared" si="19"/>
        <v>6.3096776162660631E-10</v>
      </c>
    </row>
    <row r="290" spans="1:8">
      <c r="A290" s="9">
        <v>26299</v>
      </c>
      <c r="B290" s="1">
        <f>INPC!B290</f>
        <v>2750000000000</v>
      </c>
      <c r="C290" s="10">
        <f>INPC!C290</f>
        <v>225.6</v>
      </c>
      <c r="D290" s="21">
        <f>'IGPC-Mtb'!B290*$D$385/'IGPC-Mtb'!$B$385</f>
        <v>6.9905987689425614E-10</v>
      </c>
      <c r="E290" s="1">
        <f t="shared" si="16"/>
        <v>6.9905987689425614E-10</v>
      </c>
      <c r="F290" s="1">
        <f t="shared" si="17"/>
        <v>6.9085646995031201E-10</v>
      </c>
      <c r="G290" s="1">
        <f t="shared" si="18"/>
        <v>6.8556514342006376E-10</v>
      </c>
      <c r="H290" s="1">
        <f t="shared" si="19"/>
        <v>6.4078739539465014E-10</v>
      </c>
    </row>
    <row r="291" spans="1:8">
      <c r="A291" s="9">
        <v>26330</v>
      </c>
      <c r="B291" s="1">
        <f>INPC!B291</f>
        <v>2750000000000</v>
      </c>
      <c r="C291" s="10">
        <f>INPC!C291</f>
        <v>225.6</v>
      </c>
      <c r="D291" s="21">
        <f>'IGPC-Mtb'!B291*$D$385/'IGPC-Mtb'!$B$385</f>
        <v>7.1231219683537941E-10</v>
      </c>
      <c r="E291" s="1">
        <f t="shared" si="16"/>
        <v>7.1231219683537941E-10</v>
      </c>
      <c r="F291" s="1">
        <f t="shared" si="17"/>
        <v>7.056549274468488E-10</v>
      </c>
      <c r="G291" s="1">
        <f t="shared" si="18"/>
        <v>6.9793559224041246E-10</v>
      </c>
      <c r="H291" s="1">
        <f t="shared" si="19"/>
        <v>6.5109265240384051E-10</v>
      </c>
    </row>
    <row r="292" spans="1:8">
      <c r="A292" s="9">
        <v>26359</v>
      </c>
      <c r="B292" s="1">
        <f>INPC!B292</f>
        <v>2750000000000</v>
      </c>
      <c r="C292" s="10">
        <f>INPC!C292</f>
        <v>225.6</v>
      </c>
      <c r="D292" s="21">
        <f>'IGPC-Mtb'!B292*$D$385/'IGPC-Mtb'!$B$385</f>
        <v>7.2479995985682253E-10</v>
      </c>
      <c r="E292" s="1">
        <f t="shared" si="16"/>
        <v>7.2479995985682253E-10</v>
      </c>
      <c r="F292" s="1">
        <f t="shared" si="17"/>
        <v>7.1852894977990138E-10</v>
      </c>
      <c r="G292" s="1">
        <f t="shared" si="18"/>
        <v>7.1197974589957769E-10</v>
      </c>
      <c r="H292" s="1">
        <f t="shared" si="19"/>
        <v>6.6166850004712447E-10</v>
      </c>
    </row>
    <row r="293" spans="1:8">
      <c r="A293" s="9">
        <v>26390</v>
      </c>
      <c r="B293" s="1">
        <f>INPC!B293</f>
        <v>2750000000000</v>
      </c>
      <c r="C293" s="10">
        <f>INPC!C293</f>
        <v>225.6</v>
      </c>
      <c r="D293" s="21">
        <f>'IGPC-Mtb'!B293*$D$385/'IGPC-Mtb'!$B$385</f>
        <v>7.3193582444050452E-10</v>
      </c>
      <c r="E293" s="1">
        <f t="shared" si="16"/>
        <v>7.3193582444050452E-10</v>
      </c>
      <c r="F293" s="1">
        <f t="shared" si="17"/>
        <v>7.2835915328376837E-10</v>
      </c>
      <c r="G293" s="1">
        <f t="shared" si="18"/>
        <v>7.2297039748323108E-10</v>
      </c>
      <c r="H293" s="1">
        <f t="shared" si="19"/>
        <v>6.7225251628283602E-10</v>
      </c>
    </row>
    <row r="294" spans="1:8">
      <c r="A294" s="9">
        <v>26420</v>
      </c>
      <c r="B294" s="1">
        <f>INPC!B294</f>
        <v>2750000000000</v>
      </c>
      <c r="C294" s="10">
        <f>INPC!C294</f>
        <v>268.8</v>
      </c>
      <c r="D294" s="21">
        <f>'IGPC-Mtb'!B294*$D$385/'IGPC-Mtb'!$B$385</f>
        <v>7.3754257518482587E-10</v>
      </c>
      <c r="E294" s="1">
        <f t="shared" si="16"/>
        <v>7.3754257518482587E-10</v>
      </c>
      <c r="F294" s="1">
        <f t="shared" si="17"/>
        <v>7.3473385169589013E-10</v>
      </c>
      <c r="G294" s="1">
        <f t="shared" si="18"/>
        <v>7.3140751795252054E-10</v>
      </c>
      <c r="H294" s="1">
        <f t="shared" si="19"/>
        <v>6.8256007190940424E-10</v>
      </c>
    </row>
    <row r="295" spans="1:8">
      <c r="A295" s="9">
        <v>26451</v>
      </c>
      <c r="B295" s="1">
        <f>INPC!B295</f>
        <v>2750000000000</v>
      </c>
      <c r="C295" s="10">
        <f>INPC!C295</f>
        <v>268.8</v>
      </c>
      <c r="D295" s="21">
        <f>'IGPC-Mtb'!B295*$D$385/'IGPC-Mtb'!$B$385</f>
        <v>7.4467843976850765E-10</v>
      </c>
      <c r="E295" s="1">
        <f t="shared" si="16"/>
        <v>7.4467843976850765E-10</v>
      </c>
      <c r="F295" s="1">
        <f t="shared" si="17"/>
        <v>7.4110191886911437E-10</v>
      </c>
      <c r="G295" s="1">
        <f t="shared" si="18"/>
        <v>7.3803387033522762E-10</v>
      </c>
      <c r="H295" s="1">
        <f t="shared" si="19"/>
        <v>6.9225611598620909E-10</v>
      </c>
    </row>
    <row r="296" spans="1:8">
      <c r="A296" s="9">
        <v>26481</v>
      </c>
      <c r="B296" s="1">
        <f>INPC!B296</f>
        <v>2750000000000</v>
      </c>
      <c r="C296" s="10">
        <f>INPC!C296</f>
        <v>268.8</v>
      </c>
      <c r="D296" s="21">
        <f>'IGPC-Mtb'!B296*$D$385/'IGPC-Mtb'!$B$385</f>
        <v>7.5385312280467E-10</v>
      </c>
      <c r="E296" s="1">
        <f t="shared" si="16"/>
        <v>7.5385312280467E-10</v>
      </c>
      <c r="F296" s="1">
        <f t="shared" si="17"/>
        <v>7.4925173827279101E-10</v>
      </c>
      <c r="G296" s="1">
        <f t="shared" si="18"/>
        <v>7.4532817346158353E-10</v>
      </c>
      <c r="H296" s="1">
        <f t="shared" si="19"/>
        <v>7.0174880095505861E-10</v>
      </c>
    </row>
    <row r="297" spans="1:8">
      <c r="A297" s="9">
        <v>26512</v>
      </c>
      <c r="B297" s="1">
        <f>INPC!B297</f>
        <v>2750000000000</v>
      </c>
      <c r="C297" s="10">
        <f>INPC!C297</f>
        <v>268.8</v>
      </c>
      <c r="D297" s="21">
        <f>'IGPC-Mtb'!B297*$D$385/'IGPC-Mtb'!$B$385</f>
        <v>7.6175354430803183E-10</v>
      </c>
      <c r="E297" s="1">
        <f t="shared" si="16"/>
        <v>7.6175354430803183E-10</v>
      </c>
      <c r="F297" s="1">
        <f t="shared" si="17"/>
        <v>7.5779303783034012E-10</v>
      </c>
      <c r="G297" s="1">
        <f t="shared" si="18"/>
        <v>7.5339604148428601E-10</v>
      </c>
      <c r="H297" s="1">
        <f t="shared" si="19"/>
        <v>7.1126260409380503E-10</v>
      </c>
    </row>
    <row r="298" spans="1:8">
      <c r="A298" s="9">
        <v>26543</v>
      </c>
      <c r="B298" s="1">
        <f>INPC!B298</f>
        <v>2750000000000</v>
      </c>
      <c r="C298" s="10">
        <f>INPC!C298</f>
        <v>268.8</v>
      </c>
      <c r="D298" s="21">
        <f>'IGPC-Mtb'!B298*$D$385/'IGPC-Mtb'!$B$385</f>
        <v>7.7831894423443608E-10</v>
      </c>
      <c r="E298" s="1">
        <f t="shared" si="16"/>
        <v>7.7831894423443608E-10</v>
      </c>
      <c r="F298" s="1">
        <f t="shared" si="17"/>
        <v>7.6999169759982934E-10</v>
      </c>
      <c r="G298" s="1">
        <f t="shared" si="18"/>
        <v>7.6457414492941175E-10</v>
      </c>
      <c r="H298" s="1">
        <f t="shared" si="19"/>
        <v>7.2144676789399259E-10</v>
      </c>
    </row>
    <row r="299" spans="1:8">
      <c r="A299" s="9">
        <v>26573</v>
      </c>
      <c r="B299" s="1">
        <f>INPC!B299</f>
        <v>2750000000000</v>
      </c>
      <c r="C299" s="10">
        <f>INPC!C299</f>
        <v>268.8</v>
      </c>
      <c r="D299" s="21">
        <f>'IGPC-Mtb'!B299*$D$385/'IGPC-Mtb'!$B$385</f>
        <v>7.8800333188371857E-10</v>
      </c>
      <c r="E299" s="1">
        <f t="shared" si="16"/>
        <v>7.8800333188371857E-10</v>
      </c>
      <c r="F299" s="1">
        <f t="shared" si="17"/>
        <v>7.8314616855664544E-10</v>
      </c>
      <c r="G299" s="1">
        <f t="shared" si="18"/>
        <v>7.7594936053425604E-10</v>
      </c>
      <c r="H299" s="1">
        <f t="shared" si="19"/>
        <v>7.3170755675266463E-10</v>
      </c>
    </row>
    <row r="300" spans="1:8">
      <c r="A300" s="9">
        <v>26604</v>
      </c>
      <c r="B300" s="1">
        <f>INPC!B300</f>
        <v>2750000000000</v>
      </c>
      <c r="C300" s="10">
        <f>INPC!C300</f>
        <v>268.8</v>
      </c>
      <c r="D300" s="21">
        <f>'IGPC-Mtb'!B300*$D$385/'IGPC-Mtb'!$B$385</f>
        <v>7.9590375338708062E-10</v>
      </c>
      <c r="E300" s="1">
        <f t="shared" si="16"/>
        <v>7.9590375338708062E-10</v>
      </c>
      <c r="F300" s="1">
        <f t="shared" si="17"/>
        <v>7.9194369088198252E-10</v>
      </c>
      <c r="G300" s="1">
        <f t="shared" si="18"/>
        <v>7.8737581210006038E-10</v>
      </c>
      <c r="H300" s="1">
        <f t="shared" si="19"/>
        <v>7.4181402913882486E-10</v>
      </c>
    </row>
    <row r="301" spans="1:8">
      <c r="A301" s="9">
        <v>26634</v>
      </c>
      <c r="B301" s="1">
        <f>INPC!B301</f>
        <v>2750000000000</v>
      </c>
      <c r="C301" s="10">
        <f>INPC!C301</f>
        <v>268.8</v>
      </c>
      <c r="D301" s="21">
        <f>'IGPC-Mtb'!B301*$D$385/'IGPC-Mtb'!$B$385</f>
        <v>8.0202020874452211E-10</v>
      </c>
      <c r="E301" s="1">
        <f t="shared" si="16"/>
        <v>8.0202020874452211E-10</v>
      </c>
      <c r="F301" s="1">
        <f t="shared" si="17"/>
        <v>7.989561279770342E-10</v>
      </c>
      <c r="G301" s="1">
        <f t="shared" si="18"/>
        <v>7.9528838431129903E-10</v>
      </c>
      <c r="H301" s="1">
        <f t="shared" si="19"/>
        <v>7.5183414377185944E-10</v>
      </c>
    </row>
    <row r="302" spans="1:8">
      <c r="A302" s="9">
        <v>26665</v>
      </c>
      <c r="B302" s="1">
        <f>INPC!B302</f>
        <v>2750000000000</v>
      </c>
      <c r="C302" s="10">
        <f>INPC!C302</f>
        <v>268.8</v>
      </c>
      <c r="D302" s="21">
        <f>'IGPC-Mtb'!B302*$D$385/'IGPC-Mtb'!$B$385</f>
        <v>8.129788579266048E-10</v>
      </c>
      <c r="E302" s="1">
        <f t="shared" si="16"/>
        <v>8.129788579266048E-10</v>
      </c>
      <c r="F302" s="1">
        <f t="shared" si="17"/>
        <v>8.0748094301920142E-10</v>
      </c>
      <c r="G302" s="1">
        <f t="shared" si="18"/>
        <v>8.036032884893835E-10</v>
      </c>
      <c r="H302" s="1">
        <f t="shared" si="19"/>
        <v>7.6135251112386442E-10</v>
      </c>
    </row>
    <row r="303" spans="1:8">
      <c r="A303" s="9">
        <v>26696</v>
      </c>
      <c r="B303" s="1">
        <f>INPC!B303</f>
        <v>2750000000000</v>
      </c>
      <c r="C303" s="10">
        <f>INPC!C303</f>
        <v>268.8</v>
      </c>
      <c r="D303" s="21">
        <f>'IGPC-Mtb'!B303*$D$385/'IGPC-Mtb'!$B$385</f>
        <v>8.1731134713812595E-10</v>
      </c>
      <c r="E303" s="1">
        <f t="shared" si="16"/>
        <v>8.1731134713812595E-10</v>
      </c>
      <c r="F303" s="1">
        <f t="shared" si="17"/>
        <v>8.1514222413441973E-10</v>
      </c>
      <c r="G303" s="1">
        <f t="shared" si="18"/>
        <v>8.1074453616756696E-10</v>
      </c>
      <c r="H303" s="1">
        <f t="shared" si="19"/>
        <v>7.7012675848503096E-10</v>
      </c>
    </row>
    <row r="304" spans="1:8">
      <c r="A304" s="9">
        <v>26724</v>
      </c>
      <c r="B304" s="1">
        <f>INPC!B304</f>
        <v>2750000000000</v>
      </c>
      <c r="C304" s="10">
        <f>INPC!C304</f>
        <v>268.8</v>
      </c>
      <c r="D304" s="21">
        <f>'IGPC-Mtb'!B304*$D$385/'IGPC-Mtb'!$B$385</f>
        <v>8.239375071086877E-10</v>
      </c>
      <c r="E304" s="1">
        <f t="shared" si="16"/>
        <v>8.239375071086877E-10</v>
      </c>
      <c r="F304" s="1">
        <f t="shared" si="17"/>
        <v>8.2061773920177399E-10</v>
      </c>
      <c r="G304" s="1">
        <f t="shared" si="18"/>
        <v>8.1806350343690644E-10</v>
      </c>
      <c r="H304" s="1">
        <f t="shared" si="19"/>
        <v>7.7839831923121512E-10</v>
      </c>
    </row>
    <row r="305" spans="1:8">
      <c r="A305" s="9">
        <v>26755</v>
      </c>
      <c r="B305" s="1">
        <f>INPC!B305</f>
        <v>2750000000000</v>
      </c>
      <c r="C305" s="10">
        <f>INPC!C305</f>
        <v>268.8</v>
      </c>
      <c r="D305" s="21">
        <f>'IGPC-Mtb'!B305*$D$385/'IGPC-Mtb'!$B$385</f>
        <v>8.3311219014484994E-10</v>
      </c>
      <c r="E305" s="1">
        <f t="shared" si="16"/>
        <v>8.3311219014484994E-10</v>
      </c>
      <c r="F305" s="1">
        <f t="shared" si="17"/>
        <v>8.2851214902969691E-10</v>
      </c>
      <c r="G305" s="1">
        <f t="shared" si="18"/>
        <v>8.2476159581307111E-10</v>
      </c>
      <c r="H305" s="1">
        <f t="shared" si="19"/>
        <v>7.8684241606772706E-10</v>
      </c>
    </row>
    <row r="306" spans="1:8">
      <c r="A306" s="9">
        <v>26785</v>
      </c>
      <c r="B306" s="1">
        <f>INPC!B306</f>
        <v>2750000000000</v>
      </c>
      <c r="C306" s="10">
        <f>INPC!C306</f>
        <v>312</v>
      </c>
      <c r="D306" s="21">
        <f>'IGPC-Mtb'!B306*$D$385/'IGPC-Mtb'!$B$385</f>
        <v>8.4203202087445216E-10</v>
      </c>
      <c r="E306" s="1">
        <f t="shared" si="16"/>
        <v>8.4203202087445216E-10</v>
      </c>
      <c r="F306" s="1">
        <f t="shared" si="17"/>
        <v>8.3756023131641632E-10</v>
      </c>
      <c r="G306" s="1">
        <f t="shared" si="18"/>
        <v>8.3299447940835414E-10</v>
      </c>
      <c r="H306" s="1">
        <f t="shared" si="19"/>
        <v>7.955782273480198E-10</v>
      </c>
    </row>
    <row r="307" spans="1:8">
      <c r="A307" s="9">
        <v>26816</v>
      </c>
      <c r="B307" s="1">
        <f>INPC!B307</f>
        <v>2750000000000</v>
      </c>
      <c r="C307" s="10">
        <f>INPC!C307</f>
        <v>312</v>
      </c>
      <c r="D307" s="21">
        <f>'IGPC-Mtb'!B307*$D$385/'IGPC-Mtb'!$B$385</f>
        <v>8.5502948850901542E-10</v>
      </c>
      <c r="E307" s="1">
        <f t="shared" si="16"/>
        <v>8.5502948850901542E-10</v>
      </c>
      <c r="F307" s="1">
        <f t="shared" si="17"/>
        <v>8.4850586805071384E-10</v>
      </c>
      <c r="G307" s="1">
        <f t="shared" si="18"/>
        <v>8.4334329509059365E-10</v>
      </c>
      <c r="H307" s="1">
        <f t="shared" si="19"/>
        <v>8.0479249046341811E-10</v>
      </c>
    </row>
    <row r="308" spans="1:8">
      <c r="A308" s="9">
        <v>26846</v>
      </c>
      <c r="B308" s="1">
        <f>INPC!B308</f>
        <v>2750000000000</v>
      </c>
      <c r="C308" s="10">
        <f>INPC!C308</f>
        <v>312</v>
      </c>
      <c r="D308" s="21">
        <f>'IGPC-Mtb'!B308*$D$385/'IGPC-Mtb'!$B$385</f>
        <v>8.6879151306325894E-10</v>
      </c>
      <c r="E308" s="1">
        <f t="shared" si="16"/>
        <v>8.6879151306325894E-10</v>
      </c>
      <c r="F308" s="1">
        <f t="shared" si="17"/>
        <v>8.618830332681181E-10</v>
      </c>
      <c r="G308" s="1">
        <f t="shared" si="18"/>
        <v>8.552145676902195E-10</v>
      </c>
      <c r="H308" s="1">
        <f t="shared" si="19"/>
        <v>8.1436603342227031E-10</v>
      </c>
    </row>
    <row r="309" spans="1:8">
      <c r="A309" s="9">
        <v>26877</v>
      </c>
      <c r="B309" s="1">
        <f>INPC!B309</f>
        <v>2750000000000</v>
      </c>
      <c r="C309" s="10">
        <f>INPC!C309</f>
        <v>312</v>
      </c>
      <c r="D309" s="21">
        <f>'IGPC-Mtb'!B309*$D$385/'IGPC-Mtb'!$B$385</f>
        <v>8.8382779915030266E-10</v>
      </c>
      <c r="E309" s="1">
        <f t="shared" si="16"/>
        <v>8.8382779915030266E-10</v>
      </c>
      <c r="F309" s="1">
        <f t="shared" si="17"/>
        <v>8.7627740522688449E-10</v>
      </c>
      <c r="G309" s="1">
        <f t="shared" si="18"/>
        <v>8.691367360038851E-10</v>
      </c>
      <c r="H309" s="1">
        <f t="shared" si="19"/>
        <v>8.2451599001951338E-10</v>
      </c>
    </row>
    <row r="310" spans="1:8">
      <c r="A310" s="9">
        <v>26908</v>
      </c>
      <c r="B310" s="1">
        <f>INPC!B310</f>
        <v>2750000000000</v>
      </c>
      <c r="C310" s="10">
        <f>INPC!C310</f>
        <v>312</v>
      </c>
      <c r="D310" s="21">
        <f>'IGPC-Mtb'!B310*$D$385/'IGPC-Mtb'!$B$385</f>
        <v>8.978446760111062E-10</v>
      </c>
      <c r="E310" s="1">
        <f t="shared" si="16"/>
        <v>8.978446760111062E-10</v>
      </c>
      <c r="F310" s="1">
        <f t="shared" si="17"/>
        <v>8.9080866855779563E-10</v>
      </c>
      <c r="G310" s="1">
        <f t="shared" si="18"/>
        <v>8.8340830875579057E-10</v>
      </c>
      <c r="H310" s="1">
        <f t="shared" si="19"/>
        <v>8.3439056251720249E-10</v>
      </c>
    </row>
    <row r="311" spans="1:8">
      <c r="A311" s="9">
        <v>26938</v>
      </c>
      <c r="B311" s="1">
        <f>INPC!B311</f>
        <v>2750000000000</v>
      </c>
      <c r="C311" s="10">
        <f>INPC!C311</f>
        <v>312</v>
      </c>
      <c r="D311" s="21">
        <f>'IGPC-Mtb'!B311*$D$385/'IGPC-Mtb'!$B$385</f>
        <v>9.0166746060950732E-10</v>
      </c>
      <c r="E311" s="1">
        <f t="shared" si="16"/>
        <v>9.0166746060950732E-10</v>
      </c>
      <c r="F311" s="1">
        <f t="shared" si="17"/>
        <v>8.9975403807968535E-10</v>
      </c>
      <c r="G311" s="1">
        <f t="shared" si="18"/>
        <v>8.9441365730018111E-10</v>
      </c>
      <c r="H311" s="1">
        <f t="shared" si="19"/>
        <v>8.4381241704276131E-10</v>
      </c>
    </row>
    <row r="312" spans="1:8">
      <c r="A312" s="9">
        <v>26969</v>
      </c>
      <c r="B312" s="1">
        <f>INPC!B312</f>
        <v>2750000000000</v>
      </c>
      <c r="C312" s="10">
        <f>INPC!C312</f>
        <v>312</v>
      </c>
      <c r="D312" s="21">
        <f>'IGPC-Mtb'!B312*$D$385/'IGPC-Mtb'!$B$385</f>
        <v>9.0650965443414841E-10</v>
      </c>
      <c r="E312" s="1">
        <f t="shared" si="16"/>
        <v>9.0650965443414841E-10</v>
      </c>
      <c r="F312" s="1">
        <f t="shared" si="17"/>
        <v>9.040853157372044E-10</v>
      </c>
      <c r="G312" s="1">
        <f t="shared" si="18"/>
        <v>9.0200029768498242E-10</v>
      </c>
      <c r="H312" s="1">
        <f t="shared" si="19"/>
        <v>8.5301218570567755E-10</v>
      </c>
    </row>
    <row r="313" spans="1:8">
      <c r="A313" s="9">
        <v>26999</v>
      </c>
      <c r="B313" s="1">
        <f>INPC!B313</f>
        <v>2750000000000</v>
      </c>
      <c r="C313" s="10">
        <f>INPC!C313</f>
        <v>312</v>
      </c>
      <c r="D313" s="21">
        <f>'IGPC-Mtb'!B313*$D$385/'IGPC-Mtb'!$B$385</f>
        <v>9.1288096209815003E-10</v>
      </c>
      <c r="E313" s="1">
        <f t="shared" si="16"/>
        <v>9.1288096209815003E-10</v>
      </c>
      <c r="F313" s="1">
        <f t="shared" si="17"/>
        <v>9.0968973034277292E-10</v>
      </c>
      <c r="G313" s="1">
        <f t="shared" si="18"/>
        <v>9.0700774103762055E-10</v>
      </c>
      <c r="H313" s="1">
        <f t="shared" si="19"/>
        <v>8.6226542441652432E-10</v>
      </c>
    </row>
    <row r="314" spans="1:8">
      <c r="A314" s="9">
        <v>27030</v>
      </c>
      <c r="B314" s="1">
        <f>INPC!B314</f>
        <v>2750000000000</v>
      </c>
      <c r="C314" s="10">
        <f>INPC!C314</f>
        <v>312</v>
      </c>
      <c r="D314" s="21">
        <f>'IGPC-Mtb'!B314*$D$385/'IGPC-Mtb'!$B$385</f>
        <v>9.248590205064731E-10</v>
      </c>
      <c r="E314" s="1">
        <f t="shared" si="16"/>
        <v>9.248590205064731E-10</v>
      </c>
      <c r="F314" s="1">
        <f t="shared" si="17"/>
        <v>9.18850473387864E-10</v>
      </c>
      <c r="G314" s="1">
        <f t="shared" si="18"/>
        <v>9.14718312189659E-10</v>
      </c>
      <c r="H314" s="1">
        <f t="shared" si="19"/>
        <v>8.7158014643255846E-10</v>
      </c>
    </row>
    <row r="315" spans="1:8">
      <c r="A315" s="9">
        <v>27061</v>
      </c>
      <c r="B315" s="1">
        <f>INPC!B315</f>
        <v>2750000000000</v>
      </c>
      <c r="C315" s="10">
        <f>INPC!C315</f>
        <v>312</v>
      </c>
      <c r="D315" s="21">
        <f>'IGPC-Mtb'!B315*$D$385/'IGPC-Mtb'!$B$385</f>
        <v>9.2587842973271328E-10</v>
      </c>
      <c r="E315" s="1">
        <f t="shared" si="16"/>
        <v>9.2587842973271328E-10</v>
      </c>
      <c r="F315" s="1">
        <f t="shared" si="17"/>
        <v>9.2536858474375959E-10</v>
      </c>
      <c r="G315" s="1">
        <f t="shared" si="18"/>
        <v>9.2118717805281627E-10</v>
      </c>
      <c r="H315" s="1">
        <f t="shared" si="19"/>
        <v>8.8068621545808154E-10</v>
      </c>
    </row>
    <row r="316" spans="1:8">
      <c r="A316" s="9">
        <v>27089</v>
      </c>
      <c r="B316" s="1">
        <f>INPC!B316</f>
        <v>2750000000000</v>
      </c>
      <c r="C316" s="10">
        <f>INPC!C316</f>
        <v>312</v>
      </c>
      <c r="D316" s="21">
        <f>'IGPC-Mtb'!B316*$D$385/'IGPC-Mtb'!$B$385</f>
        <v>9.5849952497240153E-10</v>
      </c>
      <c r="E316" s="1">
        <f t="shared" si="16"/>
        <v>9.5849952497240153E-10</v>
      </c>
      <c r="F316" s="1">
        <f t="shared" si="17"/>
        <v>9.4204778810896787E-10</v>
      </c>
      <c r="G316" s="1">
        <f t="shared" si="18"/>
        <v>9.3628299361679499E-10</v>
      </c>
      <c r="H316" s="1">
        <f t="shared" si="19"/>
        <v>8.9185859326420492E-10</v>
      </c>
    </row>
    <row r="317" spans="1:8">
      <c r="A317" s="9">
        <v>27120</v>
      </c>
      <c r="B317" s="1">
        <f>INPC!B317</f>
        <v>2750000000000</v>
      </c>
      <c r="C317" s="10">
        <f>INPC!C317</f>
        <v>312</v>
      </c>
      <c r="D317" s="21">
        <f>'IGPC-Mtb'!B317*$D$385/'IGPC-Mtb'!$B$385</f>
        <v>1.0171155554812165E-9</v>
      </c>
      <c r="E317" s="1">
        <f t="shared" si="16"/>
        <v>1.0171155554812165E-9</v>
      </c>
      <c r="F317" s="1">
        <f t="shared" si="17"/>
        <v>9.8737266357277001E-10</v>
      </c>
      <c r="G317" s="1">
        <f t="shared" si="18"/>
        <v>9.664336762314588E-10</v>
      </c>
      <c r="H317" s="1">
        <f t="shared" si="19"/>
        <v>9.0681403904371221E-10</v>
      </c>
    </row>
    <row r="318" spans="1:8">
      <c r="A318" s="9">
        <v>27150</v>
      </c>
      <c r="B318" s="1">
        <f>INPC!B318</f>
        <v>2750000000000</v>
      </c>
      <c r="C318" s="10">
        <f>INPC!C318</f>
        <v>376.8</v>
      </c>
      <c r="D318" s="21">
        <f>'IGPC-Mtb'!B318*$D$385/'IGPC-Mtb'!$B$385</f>
        <v>1.0466784230421837E-9</v>
      </c>
      <c r="E318" s="1">
        <f t="shared" si="16"/>
        <v>1.0466784230421837E-9</v>
      </c>
      <c r="F318" s="1">
        <f t="shared" si="17"/>
        <v>1.0317911153245866E-9</v>
      </c>
      <c r="G318" s="1">
        <f t="shared" si="18"/>
        <v>1.0067581558967772E-9</v>
      </c>
      <c r="H318" s="1">
        <f t="shared" si="19"/>
        <v>9.2340443726738348E-10</v>
      </c>
    </row>
    <row r="319" spans="1:8">
      <c r="A319" s="9">
        <v>27181</v>
      </c>
      <c r="B319" s="1">
        <f>INPC!B319</f>
        <v>2750000000000</v>
      </c>
      <c r="C319" s="10">
        <f>INPC!C319</f>
        <v>376.8</v>
      </c>
      <c r="D319" s="21">
        <f>'IGPC-Mtb'!B319*$D$385/'IGPC-Mtb'!$B$385</f>
        <v>1.0622244137423478E-9</v>
      </c>
      <c r="E319" s="1">
        <f t="shared" si="16"/>
        <v>1.0622244137423478E-9</v>
      </c>
      <c r="F319" s="1">
        <f t="shared" si="17"/>
        <v>1.0544227682920872E-9</v>
      </c>
      <c r="G319" s="1">
        <f t="shared" si="18"/>
        <v>1.0418374123232253E-9</v>
      </c>
      <c r="H319" s="1">
        <f t="shared" si="19"/>
        <v>9.4025334971332357E-10</v>
      </c>
    </row>
    <row r="320" spans="1:8">
      <c r="A320" s="9">
        <v>27211</v>
      </c>
      <c r="B320" s="1">
        <f>INPC!B320</f>
        <v>2750000000000</v>
      </c>
      <c r="C320" s="10">
        <f>INPC!C320</f>
        <v>376.8</v>
      </c>
      <c r="D320" s="21">
        <f>'IGPC-Mtb'!B320*$D$385/'IGPC-Mtb'!$B$385</f>
        <v>1.0843965644130732E-9</v>
      </c>
      <c r="E320" s="1">
        <f t="shared" si="16"/>
        <v>1.0843965644130732E-9</v>
      </c>
      <c r="F320" s="1">
        <f t="shared" si="17"/>
        <v>1.0732532342825213E-9</v>
      </c>
      <c r="G320" s="1">
        <f t="shared" si="18"/>
        <v>1.0643208280288955E-9</v>
      </c>
      <c r="H320" s="1">
        <f t="shared" si="19"/>
        <v>9.5778405539862118E-10</v>
      </c>
    </row>
    <row r="321" spans="1:8">
      <c r="A321" s="9">
        <v>27242</v>
      </c>
      <c r="B321" s="1">
        <f>INPC!B321</f>
        <v>2750000000000</v>
      </c>
      <c r="C321" s="10">
        <f>INPC!C321</f>
        <v>376.8</v>
      </c>
      <c r="D321" s="21">
        <f>'IGPC-Mtb'!B321*$D$385/'IGPC-Mtb'!$B$385</f>
        <v>1.1065687150837988E-9</v>
      </c>
      <c r="E321" s="1">
        <f t="shared" si="16"/>
        <v>1.1065687150837988E-9</v>
      </c>
      <c r="F321" s="1">
        <f t="shared" si="17"/>
        <v>1.0954265438284122E-9</v>
      </c>
      <c r="G321" s="1">
        <f t="shared" si="18"/>
        <v>1.0842454288094176E-9</v>
      </c>
      <c r="H321" s="1">
        <f t="shared" si="19"/>
        <v>9.7589216312307079E-10</v>
      </c>
    </row>
    <row r="322" spans="1:8">
      <c r="A322" s="9">
        <v>27273</v>
      </c>
      <c r="B322" s="1">
        <f>INPC!B322</f>
        <v>2750000000000</v>
      </c>
      <c r="C322" s="10">
        <f>INPC!C322</f>
        <v>376.8</v>
      </c>
      <c r="D322" s="21">
        <f>'IGPC-Mtb'!B322*$D$385/'IGPC-Mtb'!$B$385</f>
        <v>1.1238986719298832E-9</v>
      </c>
      <c r="E322" s="1">
        <f t="shared" ref="E322:E385" si="20">D322</f>
        <v>1.1238986719298832E-9</v>
      </c>
      <c r="F322" s="1">
        <f t="shared" si="17"/>
        <v>1.115200031062517E-9</v>
      </c>
      <c r="G322" s="1">
        <f t="shared" si="18"/>
        <v>1.1048361934220196E-9</v>
      </c>
      <c r="H322" s="1">
        <f t="shared" si="19"/>
        <v>9.9432645094677079E-10</v>
      </c>
    </row>
    <row r="323" spans="1:8">
      <c r="A323" s="9">
        <v>27303</v>
      </c>
      <c r="B323" s="1">
        <f>INPC!B323</f>
        <v>2750000000000</v>
      </c>
      <c r="C323" s="10">
        <f>INPC!C323</f>
        <v>376.8</v>
      </c>
      <c r="D323" s="21">
        <f>'IGPC-Mtb'!B323*$D$385/'IGPC-Mtb'!$B$385</f>
        <v>1.1478547887465291E-9</v>
      </c>
      <c r="E323" s="1">
        <f t="shared" si="20"/>
        <v>1.1478547887465291E-9</v>
      </c>
      <c r="F323" s="1">
        <f t="shared" ref="F323:F386" si="21">SQRT(E323*E322)</f>
        <v>1.1358135730130104E-9</v>
      </c>
      <c r="G323" s="1">
        <f t="shared" si="18"/>
        <v>1.1259804032144067E-9</v>
      </c>
      <c r="H323" s="1">
        <f t="shared" si="19"/>
        <v>1.0145318959141666E-9</v>
      </c>
    </row>
    <row r="324" spans="1:8">
      <c r="A324" s="9">
        <v>27334</v>
      </c>
      <c r="B324" s="1">
        <f>INPC!B324</f>
        <v>2750000000000</v>
      </c>
      <c r="C324" s="10">
        <f>INPC!C324</f>
        <v>376.8</v>
      </c>
      <c r="D324" s="21">
        <f>'IGPC-Mtb'!B324*$D$385/'IGPC-Mtb'!$B$385</f>
        <v>1.1735948717090958E-9</v>
      </c>
      <c r="E324" s="1">
        <f t="shared" si="20"/>
        <v>1.1735948717090958E-9</v>
      </c>
      <c r="F324" s="1">
        <f t="shared" si="21"/>
        <v>1.160653476942905E-9</v>
      </c>
      <c r="G324" s="1">
        <f t="shared" ref="G324:G387" si="22">GEOMEAN(E322:E324)</f>
        <v>1.1482702256807877E-9</v>
      </c>
      <c r="H324" s="1">
        <f t="shared" si="19"/>
        <v>1.0365999562328071E-9</v>
      </c>
    </row>
    <row r="325" spans="1:8">
      <c r="A325" s="9">
        <v>27364</v>
      </c>
      <c r="B325" s="1">
        <f>INPC!B325</f>
        <v>2750000000000</v>
      </c>
      <c r="C325" s="10">
        <f>INPC!C325</f>
        <v>415.2</v>
      </c>
      <c r="D325" s="21">
        <f>'IGPC-Mtb'!B325*$D$385/'IGPC-Mtb'!$B$385</f>
        <v>1.1998446592847824E-9</v>
      </c>
      <c r="E325" s="1">
        <f t="shared" si="20"/>
        <v>1.1998446592847824E-9</v>
      </c>
      <c r="F325" s="1">
        <f t="shared" si="21"/>
        <v>1.1866471838689744E-9</v>
      </c>
      <c r="G325" s="1">
        <f t="shared" si="22"/>
        <v>1.1735728634207569E-9</v>
      </c>
      <c r="H325" s="1">
        <f t="shared" si="19"/>
        <v>1.060483116983886E-9</v>
      </c>
    </row>
    <row r="326" spans="1:8">
      <c r="A326" s="9">
        <v>27395</v>
      </c>
      <c r="B326" s="1">
        <f>INPC!B326</f>
        <v>2750000000000</v>
      </c>
      <c r="C326" s="10">
        <f>INPC!C326</f>
        <v>415.2</v>
      </c>
      <c r="D326" s="21">
        <f>'IGPC-Mtb'!B326*$D$385/'IGPC-Mtb'!$B$385</f>
        <v>1.2367982437359918E-9</v>
      </c>
      <c r="E326" s="1">
        <f t="shared" si="20"/>
        <v>1.2367982437359918E-9</v>
      </c>
      <c r="F326" s="1">
        <f t="shared" si="21"/>
        <v>1.2181813359920715E-9</v>
      </c>
      <c r="G326" s="1">
        <f t="shared" si="22"/>
        <v>1.2031340793399578E-9</v>
      </c>
      <c r="H326" s="1">
        <f t="shared" si="19"/>
        <v>1.0864815834377121E-9</v>
      </c>
    </row>
    <row r="327" spans="1:8">
      <c r="A327" s="9">
        <v>27426</v>
      </c>
      <c r="B327" s="1">
        <f>INPC!B327</f>
        <v>2750000000000</v>
      </c>
      <c r="C327" s="10">
        <f>INPC!C327</f>
        <v>415.2</v>
      </c>
      <c r="D327" s="21">
        <f>'IGPC-Mtb'!B327*$D$385/'IGPC-Mtb'!$B$385</f>
        <v>1.2645771451510386E-9</v>
      </c>
      <c r="E327" s="1">
        <f t="shared" si="20"/>
        <v>1.2645771451510386E-9</v>
      </c>
      <c r="F327" s="1">
        <f t="shared" si="21"/>
        <v>1.2506105677593962E-9</v>
      </c>
      <c r="G327" s="1">
        <f t="shared" si="22"/>
        <v>1.2334543199784843E-9</v>
      </c>
      <c r="H327" s="1">
        <f t="shared" si="19"/>
        <v>1.1150773200938421E-9</v>
      </c>
    </row>
    <row r="328" spans="1:8">
      <c r="A328" s="9">
        <v>27454</v>
      </c>
      <c r="B328" s="1">
        <f>INPC!B328</f>
        <v>2750000000000</v>
      </c>
      <c r="C328" s="10">
        <f>INPC!C328</f>
        <v>415.2</v>
      </c>
      <c r="D328" s="21">
        <f>'IGPC-Mtb'!B328*$D$385/'IGPC-Mtb'!$B$385</f>
        <v>1.2844556250627236E-9</v>
      </c>
      <c r="E328" s="1">
        <f t="shared" si="20"/>
        <v>1.2844556250627236E-9</v>
      </c>
      <c r="F328" s="1">
        <f t="shared" si="21"/>
        <v>1.2744776292328602E-9</v>
      </c>
      <c r="G328" s="1">
        <f t="shared" si="22"/>
        <v>1.2617919851448812E-9</v>
      </c>
      <c r="H328" s="1">
        <f t="shared" si="19"/>
        <v>1.1426123562858197E-9</v>
      </c>
    </row>
    <row r="329" spans="1:8">
      <c r="A329" s="9">
        <v>27485</v>
      </c>
      <c r="B329" s="1">
        <f>INPC!B329</f>
        <v>2750000000000</v>
      </c>
      <c r="C329" s="10">
        <f>INPC!C329</f>
        <v>415.2</v>
      </c>
      <c r="D329" s="21">
        <f>'IGPC-Mtb'!B329*$D$385/'IGPC-Mtb'!$B$385</f>
        <v>1.3127442310908909E-9</v>
      </c>
      <c r="E329" s="1">
        <f t="shared" si="20"/>
        <v>1.3127442310908909E-9</v>
      </c>
      <c r="F329" s="1">
        <f t="shared" si="21"/>
        <v>1.2985228961760109E-9</v>
      </c>
      <c r="G329" s="1">
        <f t="shared" si="22"/>
        <v>1.2871075879823215E-9</v>
      </c>
      <c r="H329" s="1">
        <f t="shared" si="19"/>
        <v>1.1671671829794296E-9</v>
      </c>
    </row>
    <row r="330" spans="1:8">
      <c r="A330" s="9">
        <v>27515</v>
      </c>
      <c r="B330" s="1">
        <f>INPC!B330</f>
        <v>2750000000000</v>
      </c>
      <c r="C330" s="10">
        <f>INPC!C330</f>
        <v>532.79999999999995</v>
      </c>
      <c r="D330" s="21">
        <f>'IGPC-Mtb'!B330*$D$385/'IGPC-Mtb'!$B$385</f>
        <v>1.3287999264041746E-9</v>
      </c>
      <c r="E330" s="1">
        <f t="shared" si="20"/>
        <v>1.3287999264041746E-9</v>
      </c>
      <c r="F330" s="1">
        <f t="shared" si="21"/>
        <v>1.3207476813006642E-9</v>
      </c>
      <c r="G330" s="1">
        <f t="shared" si="22"/>
        <v>1.3085378007012685E-9</v>
      </c>
      <c r="H330" s="1">
        <f t="shared" si="19"/>
        <v>1.1906120173226482E-9</v>
      </c>
    </row>
    <row r="331" spans="1:8">
      <c r="A331" s="9">
        <v>27546</v>
      </c>
      <c r="B331" s="1">
        <f>INPC!B331</f>
        <v>2750000000000</v>
      </c>
      <c r="C331" s="10">
        <f>INPC!C331</f>
        <v>532.79999999999995</v>
      </c>
      <c r="D331" s="21">
        <f>'IGPC-Mtb'!B331*$D$385/'IGPC-Mtb'!$B$385</f>
        <v>1.3616758739504231E-9</v>
      </c>
      <c r="E331" s="1">
        <f t="shared" si="20"/>
        <v>1.3616758739504231E-9</v>
      </c>
      <c r="F331" s="1">
        <f t="shared" si="21"/>
        <v>1.3451374654999624E-9</v>
      </c>
      <c r="G331" s="1">
        <f t="shared" si="22"/>
        <v>1.3342518660104226E-9</v>
      </c>
      <c r="H331" s="1">
        <f t="shared" si="19"/>
        <v>1.2155095734662452E-9</v>
      </c>
    </row>
    <row r="332" spans="1:8">
      <c r="A332" s="9">
        <v>27576</v>
      </c>
      <c r="B332" s="1">
        <f>INPC!B332</f>
        <v>2750000000000</v>
      </c>
      <c r="C332" s="10">
        <f>INPC!C332</f>
        <v>532.79999999999995</v>
      </c>
      <c r="D332" s="21">
        <f>'IGPC-Mtb'!B332*$D$385/'IGPC-Mtb'!$B$385</f>
        <v>1.3930227076573113E-9</v>
      </c>
      <c r="E332" s="1">
        <f t="shared" si="20"/>
        <v>1.3930227076573113E-9</v>
      </c>
      <c r="F332" s="1">
        <f t="shared" si="21"/>
        <v>1.3772601108294882E-9</v>
      </c>
      <c r="G332" s="1">
        <f t="shared" si="22"/>
        <v>1.360913465946117E-9</v>
      </c>
      <c r="H332" s="1">
        <f t="shared" si="19"/>
        <v>1.2411450960238676E-9</v>
      </c>
    </row>
    <row r="333" spans="1:8">
      <c r="A333" s="9">
        <v>27607</v>
      </c>
      <c r="B333" s="1">
        <f>INPC!B333</f>
        <v>2750000000000</v>
      </c>
      <c r="C333" s="10">
        <f>INPC!C333</f>
        <v>532.79999999999995</v>
      </c>
      <c r="D333" s="21">
        <f>'IGPC-Mtb'!B333*$D$385/'IGPC-Mtb'!$B$385</f>
        <v>1.4475611012611647E-9</v>
      </c>
      <c r="E333" s="1">
        <f t="shared" si="20"/>
        <v>1.4475611012611647E-9</v>
      </c>
      <c r="F333" s="1">
        <f t="shared" si="21"/>
        <v>1.4200300999550069E-9</v>
      </c>
      <c r="G333" s="1">
        <f t="shared" si="22"/>
        <v>1.4003059934542024E-9</v>
      </c>
      <c r="H333" s="1">
        <f t="shared" ref="H333:H396" si="23">GEOMEAN(E322:E333)</f>
        <v>1.2692410179078661E-9</v>
      </c>
    </row>
    <row r="334" spans="1:8">
      <c r="A334" s="9">
        <v>27638</v>
      </c>
      <c r="B334" s="1">
        <f>INPC!B334</f>
        <v>2750000000000</v>
      </c>
      <c r="C334" s="10">
        <f>INPC!C334</f>
        <v>532.79999999999995</v>
      </c>
      <c r="D334" s="21">
        <f>'IGPC-Mtb'!B334*$D$385/'IGPC-Mtb'!$B$385</f>
        <v>1.476104559595892E-9</v>
      </c>
      <c r="E334" s="1">
        <f t="shared" si="20"/>
        <v>1.476104559595892E-9</v>
      </c>
      <c r="F334" s="1">
        <f t="shared" si="21"/>
        <v>1.4617631620290806E-9</v>
      </c>
      <c r="G334" s="1">
        <f t="shared" si="22"/>
        <v>1.4384808146402196E-9</v>
      </c>
      <c r="H334" s="1">
        <f t="shared" si="23"/>
        <v>1.2984042518923695E-9</v>
      </c>
    </row>
    <row r="335" spans="1:8">
      <c r="A335" s="9">
        <v>27668</v>
      </c>
      <c r="B335" s="1">
        <f>INPC!B335</f>
        <v>2750000000000</v>
      </c>
      <c r="C335" s="10">
        <f>INPC!C335</f>
        <v>532.79999999999995</v>
      </c>
      <c r="D335" s="21">
        <f>'IGPC-Mtb'!B335*$D$385/'IGPC-Mtb'!$B$385</f>
        <v>1.5087256548355801E-9</v>
      </c>
      <c r="E335" s="1">
        <f t="shared" si="20"/>
        <v>1.5087256548355801E-9</v>
      </c>
      <c r="F335" s="1">
        <f t="shared" si="21"/>
        <v>1.4923259758786274E-9</v>
      </c>
      <c r="G335" s="1">
        <f t="shared" si="22"/>
        <v>1.4772526138695493E-9</v>
      </c>
      <c r="H335" s="1">
        <f t="shared" si="23"/>
        <v>1.3283225316281269E-9</v>
      </c>
    </row>
    <row r="336" spans="1:8">
      <c r="A336" s="9">
        <v>27699</v>
      </c>
      <c r="B336" s="1">
        <f>INPC!B336</f>
        <v>2750000000000</v>
      </c>
      <c r="C336" s="10">
        <f>INPC!C336</f>
        <v>532.79999999999995</v>
      </c>
      <c r="D336" s="21">
        <f>'IGPC-Mtb'!B336*$D$385/'IGPC-Mtb'!$B$385</f>
        <v>1.5413467500752685E-9</v>
      </c>
      <c r="E336" s="1">
        <f t="shared" si="20"/>
        <v>1.5413467500752685E-9</v>
      </c>
      <c r="F336" s="1">
        <f t="shared" si="21"/>
        <v>1.5249489777812249E-9</v>
      </c>
      <c r="G336" s="1">
        <f t="shared" si="22"/>
        <v>1.5084905111962664E-9</v>
      </c>
      <c r="H336" s="1">
        <f t="shared" si="23"/>
        <v>1.3588412382506575E-9</v>
      </c>
    </row>
    <row r="337" spans="1:8">
      <c r="A337" s="9">
        <v>27729</v>
      </c>
      <c r="B337" s="1">
        <f>INPC!B337</f>
        <v>2750000000000</v>
      </c>
      <c r="C337" s="10">
        <f>INPC!C337</f>
        <v>532.79999999999995</v>
      </c>
      <c r="D337" s="21">
        <f>'IGPC-Mtb'!B337*$D$385/'IGPC-Mtb'!$B$385</f>
        <v>1.5678513899575153E-9</v>
      </c>
      <c r="E337" s="1">
        <f t="shared" si="20"/>
        <v>1.5678513899575153E-9</v>
      </c>
      <c r="F337" s="1">
        <f t="shared" si="21"/>
        <v>1.5545425836920675E-9</v>
      </c>
      <c r="G337" s="1">
        <f t="shared" si="22"/>
        <v>1.5391177280851602E-9</v>
      </c>
      <c r="H337" s="1">
        <f t="shared" si="23"/>
        <v>1.3894738395259886E-9</v>
      </c>
    </row>
    <row r="338" spans="1:8">
      <c r="A338" s="9">
        <v>27760</v>
      </c>
      <c r="B338" s="1">
        <f>INPC!B338</f>
        <v>2750000000000</v>
      </c>
      <c r="C338" s="10">
        <f>INPC!C338</f>
        <v>532.79999999999995</v>
      </c>
      <c r="D338" s="21">
        <f>'IGPC-Mtb'!B338*$D$385/'IGPC-Mtb'!$B$385</f>
        <v>1.6206058174154484E-9</v>
      </c>
      <c r="E338" s="1">
        <f t="shared" si="20"/>
        <v>1.6206058174154484E-9</v>
      </c>
      <c r="F338" s="1">
        <f t="shared" si="21"/>
        <v>1.5940103774467863E-9</v>
      </c>
      <c r="G338" s="1">
        <f t="shared" si="22"/>
        <v>1.5762588815297728E-9</v>
      </c>
      <c r="H338" s="1">
        <f t="shared" si="23"/>
        <v>1.421123820164429E-9</v>
      </c>
    </row>
    <row r="339" spans="1:8">
      <c r="A339" s="9">
        <v>27791</v>
      </c>
      <c r="B339" s="1">
        <f>INPC!B339</f>
        <v>2750000000000</v>
      </c>
      <c r="C339" s="10">
        <f>INPC!C339</f>
        <v>532.79999999999995</v>
      </c>
      <c r="D339" s="21">
        <f>'IGPC-Mtb'!B339*$D$385/'IGPC-Mtb'!$B$385</f>
        <v>1.6980809186097079E-9</v>
      </c>
      <c r="E339" s="1">
        <f t="shared" si="20"/>
        <v>1.6980809186097079E-9</v>
      </c>
      <c r="F339" s="1">
        <f t="shared" si="21"/>
        <v>1.658891140232252E-9</v>
      </c>
      <c r="G339" s="1">
        <f t="shared" si="22"/>
        <v>1.6279718470165772E-9</v>
      </c>
      <c r="H339" s="1">
        <f t="shared" si="23"/>
        <v>1.4564637280615494E-9</v>
      </c>
    </row>
    <row r="340" spans="1:8">
      <c r="A340" s="9">
        <v>27820</v>
      </c>
      <c r="B340" s="1">
        <f>INPC!B340</f>
        <v>2750000000000</v>
      </c>
      <c r="C340" s="10">
        <f>INPC!C340</f>
        <v>532.79999999999995</v>
      </c>
      <c r="D340" s="21">
        <f>'IGPC-Mtb'!B340*$D$385/'IGPC-Mtb'!$B$385</f>
        <v>1.7444640384036396E-9</v>
      </c>
      <c r="E340" s="1">
        <f t="shared" si="20"/>
        <v>1.7444640384036396E-9</v>
      </c>
      <c r="F340" s="1">
        <f t="shared" si="21"/>
        <v>1.7211162357069477E-9</v>
      </c>
      <c r="G340" s="1">
        <f t="shared" si="22"/>
        <v>1.6869385601154522E-9</v>
      </c>
      <c r="H340" s="1">
        <f t="shared" si="23"/>
        <v>1.4940951284353755E-9</v>
      </c>
    </row>
    <row r="341" spans="1:8">
      <c r="A341" s="9">
        <v>27851</v>
      </c>
      <c r="B341" s="1">
        <f>INPC!B341</f>
        <v>2750000000000</v>
      </c>
      <c r="C341" s="10">
        <f>INPC!C341</f>
        <v>532.79999999999995</v>
      </c>
      <c r="D341" s="21">
        <f>'IGPC-Mtb'!B341*$D$385/'IGPC-Mtb'!$B$385</f>
        <v>1.7982378750878132E-9</v>
      </c>
      <c r="E341" s="1">
        <f t="shared" si="20"/>
        <v>1.7982378750878132E-9</v>
      </c>
      <c r="F341" s="1">
        <f t="shared" si="21"/>
        <v>1.771146889895377E-9</v>
      </c>
      <c r="G341" s="1">
        <f t="shared" si="22"/>
        <v>1.7464487587283841E-9</v>
      </c>
      <c r="H341" s="1">
        <f t="shared" si="23"/>
        <v>1.5337944721894433E-9</v>
      </c>
    </row>
    <row r="342" spans="1:8">
      <c r="A342" s="9">
        <v>27881</v>
      </c>
      <c r="B342" s="1">
        <f>INPC!B342</f>
        <v>2750000000000</v>
      </c>
      <c r="C342" s="10">
        <f>INPC!C342</f>
        <v>768</v>
      </c>
      <c r="D342" s="21">
        <f>'IGPC-Mtb'!B342*$D$385/'IGPC-Mtb'!$B$385</f>
        <v>1.8754581239755127E-9</v>
      </c>
      <c r="E342" s="1">
        <f t="shared" si="20"/>
        <v>1.8754581239755127E-9</v>
      </c>
      <c r="F342" s="1">
        <f t="shared" si="21"/>
        <v>1.8364421667109211E-9</v>
      </c>
      <c r="G342" s="1">
        <f t="shared" si="22"/>
        <v>1.8052561965934068E-9</v>
      </c>
      <c r="H342" s="1">
        <f t="shared" si="23"/>
        <v>1.5784753937950617E-9</v>
      </c>
    </row>
    <row r="343" spans="1:8">
      <c r="A343" s="9">
        <v>27912</v>
      </c>
      <c r="B343" s="1">
        <f>INPC!B343</f>
        <v>2750000000000</v>
      </c>
      <c r="C343" s="10">
        <f>INPC!C343</f>
        <v>768</v>
      </c>
      <c r="D343" s="21">
        <f>'IGPC-Mtb'!B343*$D$385/'IGPC-Mtb'!$B$385</f>
        <v>1.9144505268792025E-9</v>
      </c>
      <c r="E343" s="1">
        <f t="shared" si="20"/>
        <v>1.9144505268792025E-9</v>
      </c>
      <c r="F343" s="1">
        <f t="shared" si="21"/>
        <v>1.8948540296246572E-9</v>
      </c>
      <c r="G343" s="1">
        <f t="shared" si="22"/>
        <v>1.8620852215017151E-9</v>
      </c>
      <c r="H343" s="1">
        <f t="shared" si="23"/>
        <v>1.6239351542481316E-9</v>
      </c>
    </row>
    <row r="344" spans="1:8">
      <c r="A344" s="9">
        <v>27942</v>
      </c>
      <c r="B344" s="1">
        <f>INPC!B344</f>
        <v>2750000000000</v>
      </c>
      <c r="C344" s="10">
        <f>INPC!C344</f>
        <v>768</v>
      </c>
      <c r="D344" s="21">
        <f>'IGPC-Mtb'!B344*$D$385/'IGPC-Mtb'!$B$385</f>
        <v>1.9654209881912154E-9</v>
      </c>
      <c r="E344" s="1">
        <f t="shared" si="20"/>
        <v>1.9654209881912154E-9</v>
      </c>
      <c r="F344" s="1">
        <f t="shared" si="21"/>
        <v>1.9397683486391139E-9</v>
      </c>
      <c r="G344" s="1">
        <f t="shared" si="22"/>
        <v>1.9180902434068213E-9</v>
      </c>
      <c r="H344" s="1">
        <f t="shared" si="23"/>
        <v>1.6711937372155097E-9</v>
      </c>
    </row>
    <row r="345" spans="1:8">
      <c r="A345" s="9">
        <v>27973</v>
      </c>
      <c r="B345" s="1">
        <f>INPC!B345</f>
        <v>2750000000000</v>
      </c>
      <c r="C345" s="10">
        <f>INPC!C345</f>
        <v>768</v>
      </c>
      <c r="D345" s="21">
        <f>'IGPC-Mtb'!B345*$D$385/'IGPC-Mtb'!$B$385</f>
        <v>2.0161365971966681E-9</v>
      </c>
      <c r="E345" s="1">
        <f t="shared" si="20"/>
        <v>2.0161365971966681E-9</v>
      </c>
      <c r="F345" s="1">
        <f t="shared" si="21"/>
        <v>1.9906172869717447E-9</v>
      </c>
      <c r="G345" s="1">
        <f t="shared" si="22"/>
        <v>1.9648974850552325E-9</v>
      </c>
      <c r="H345" s="1">
        <f t="shared" si="23"/>
        <v>1.7179758459300627E-9</v>
      </c>
    </row>
    <row r="346" spans="1:8">
      <c r="A346" s="9">
        <v>28004</v>
      </c>
      <c r="B346" s="1">
        <f>INPC!B346</f>
        <v>2750000000000</v>
      </c>
      <c r="C346" s="10">
        <f>INPC!C346</f>
        <v>768</v>
      </c>
      <c r="D346" s="21">
        <f>'IGPC-Mtb'!B346*$D$385/'IGPC-Mtb'!$B$385</f>
        <v>2.0742429230923629E-9</v>
      </c>
      <c r="E346" s="1">
        <f t="shared" si="20"/>
        <v>2.0742429230923629E-9</v>
      </c>
      <c r="F346" s="1">
        <f t="shared" si="21"/>
        <v>2.0449833908182989E-9</v>
      </c>
      <c r="G346" s="1">
        <f t="shared" si="22"/>
        <v>2.0181110167042264E-9</v>
      </c>
      <c r="H346" s="1">
        <f t="shared" si="23"/>
        <v>1.7673758979323259E-9</v>
      </c>
    </row>
    <row r="347" spans="1:8">
      <c r="A347" s="9">
        <v>28034</v>
      </c>
      <c r="B347" s="1">
        <f>INPC!B347</f>
        <v>2750000000000</v>
      </c>
      <c r="C347" s="10">
        <f>INPC!C347</f>
        <v>768</v>
      </c>
      <c r="D347" s="21">
        <f>'IGPC-Mtb'!B347*$D$385/'IGPC-Mtb'!$B$385</f>
        <v>2.1341332151339775E-9</v>
      </c>
      <c r="E347" s="1">
        <f t="shared" si="20"/>
        <v>2.1341332151339775E-9</v>
      </c>
      <c r="F347" s="1">
        <f t="shared" si="21"/>
        <v>2.103974980466261E-9</v>
      </c>
      <c r="G347" s="1">
        <f t="shared" si="22"/>
        <v>2.074278336907039E-9</v>
      </c>
      <c r="H347" s="1">
        <f t="shared" si="23"/>
        <v>1.819197563244905E-9</v>
      </c>
    </row>
    <row r="348" spans="1:8">
      <c r="A348" s="9">
        <v>28065</v>
      </c>
      <c r="B348" s="1">
        <f>INPC!B348</f>
        <v>2750000000000</v>
      </c>
      <c r="C348" s="10">
        <f>INPC!C348</f>
        <v>768</v>
      </c>
      <c r="D348" s="21">
        <f>'IGPC-Mtb'!B348*$D$385/'IGPC-Mtb'!$B$385</f>
        <v>2.2042175994379954E-9</v>
      </c>
      <c r="E348" s="1">
        <f t="shared" si="20"/>
        <v>2.2042175994379954E-9</v>
      </c>
      <c r="F348" s="1">
        <f t="shared" si="21"/>
        <v>2.1688923422667863E-9</v>
      </c>
      <c r="G348" s="1">
        <f t="shared" si="22"/>
        <v>2.1368721353737653E-9</v>
      </c>
      <c r="H348" s="1">
        <f t="shared" si="23"/>
        <v>1.8742436229082044E-9</v>
      </c>
    </row>
    <row r="349" spans="1:8">
      <c r="A349" s="9">
        <v>28095</v>
      </c>
      <c r="B349" s="1">
        <f>INPC!B349</f>
        <v>2750000000000</v>
      </c>
      <c r="C349" s="10">
        <f>INPC!C349</f>
        <v>768</v>
      </c>
      <c r="D349" s="21">
        <f>'IGPC-Mtb'!B349*$D$385/'IGPC-Mtb'!$B$385</f>
        <v>2.2521298330712877E-9</v>
      </c>
      <c r="E349" s="1">
        <f t="shared" si="20"/>
        <v>2.2521298330712877E-9</v>
      </c>
      <c r="F349" s="1">
        <f t="shared" si="21"/>
        <v>2.2280449309372303E-9</v>
      </c>
      <c r="G349" s="1">
        <f t="shared" si="22"/>
        <v>2.1962906098879366E-9</v>
      </c>
      <c r="H349" s="1">
        <f t="shared" si="23"/>
        <v>1.9316721535531556E-9</v>
      </c>
    </row>
    <row r="350" spans="1:8">
      <c r="A350" s="9">
        <v>28126</v>
      </c>
      <c r="B350" s="1">
        <f>INPC!B350</f>
        <v>2750000000000</v>
      </c>
      <c r="C350" s="10">
        <f>INPC!C350</f>
        <v>768</v>
      </c>
      <c r="D350" s="21">
        <f>'IGPC-Mtb'!B350*$D$385/'IGPC-Mtb'!$B$385</f>
        <v>2.3456606295788311E-9</v>
      </c>
      <c r="E350" s="1">
        <f t="shared" si="20"/>
        <v>2.3456606295788311E-9</v>
      </c>
      <c r="F350" s="1">
        <f t="shared" si="21"/>
        <v>2.2984195183071483E-9</v>
      </c>
      <c r="G350" s="1">
        <f t="shared" si="22"/>
        <v>2.2665798449872369E-9</v>
      </c>
      <c r="H350" s="1">
        <f t="shared" si="23"/>
        <v>1.9921210962476303E-9</v>
      </c>
    </row>
    <row r="351" spans="1:8">
      <c r="A351" s="9">
        <v>28157</v>
      </c>
      <c r="B351" s="1">
        <f>INPC!B351</f>
        <v>2750000000000</v>
      </c>
      <c r="C351" s="10">
        <f>INPC!C351</f>
        <v>768</v>
      </c>
      <c r="D351" s="21">
        <f>'IGPC-Mtb'!B351*$D$385/'IGPC-Mtb'!$B$385</f>
        <v>2.4302715953567728E-9</v>
      </c>
      <c r="E351" s="1">
        <f t="shared" si="20"/>
        <v>2.4302715953567728E-9</v>
      </c>
      <c r="F351" s="1">
        <f t="shared" si="21"/>
        <v>2.3875913386532708E-9</v>
      </c>
      <c r="G351" s="1">
        <f t="shared" si="22"/>
        <v>2.3415555811331523E-9</v>
      </c>
      <c r="H351" s="1">
        <f t="shared" si="23"/>
        <v>2.0525343645858981E-9</v>
      </c>
    </row>
    <row r="352" spans="1:8">
      <c r="A352" s="9">
        <v>28185</v>
      </c>
      <c r="B352" s="1">
        <f>INPC!B352</f>
        <v>2750000000000</v>
      </c>
      <c r="C352" s="10">
        <f>INPC!C352</f>
        <v>768</v>
      </c>
      <c r="D352" s="21">
        <f>'IGPC-Mtb'!B352*$D$385/'IGPC-Mtb'!$B$385</f>
        <v>2.5085112534707122E-9</v>
      </c>
      <c r="E352" s="1">
        <f t="shared" si="20"/>
        <v>2.5085112534707122E-9</v>
      </c>
      <c r="F352" s="1">
        <f t="shared" si="21"/>
        <v>2.4690815389416945E-9</v>
      </c>
      <c r="G352" s="1">
        <f t="shared" si="22"/>
        <v>2.427236053547187E-9</v>
      </c>
      <c r="H352" s="1">
        <f t="shared" si="23"/>
        <v>2.1156148482808616E-9</v>
      </c>
    </row>
    <row r="353" spans="1:8">
      <c r="A353" s="9">
        <v>28216</v>
      </c>
      <c r="B353" s="1">
        <f>INPC!B353</f>
        <v>2750000000000</v>
      </c>
      <c r="C353" s="10">
        <f>INPC!C353</f>
        <v>768</v>
      </c>
      <c r="D353" s="21">
        <f>'IGPC-Mtb'!B353*$D$385/'IGPC-Mtb'!$B$385</f>
        <v>2.6030614592044961E-9</v>
      </c>
      <c r="E353" s="1">
        <f t="shared" si="20"/>
        <v>2.6030614592044961E-9</v>
      </c>
      <c r="F353" s="1">
        <f t="shared" si="21"/>
        <v>2.5553490884594164E-9</v>
      </c>
      <c r="G353" s="1">
        <f t="shared" si="22"/>
        <v>2.5129572213745686E-9</v>
      </c>
      <c r="H353" s="1">
        <f t="shared" si="23"/>
        <v>2.1818407388110147E-9</v>
      </c>
    </row>
    <row r="354" spans="1:8">
      <c r="A354" s="9">
        <v>28246</v>
      </c>
      <c r="B354" s="1">
        <f>INPC!B354</f>
        <v>2750000000000</v>
      </c>
      <c r="C354" s="10">
        <f>INPC!C354</f>
        <v>1106.4000000000001</v>
      </c>
      <c r="D354" s="21">
        <f>'IGPC-Mtb'!B354*$D$385/'IGPC-Mtb'!$B$385</f>
        <v>2.710354280266283E-9</v>
      </c>
      <c r="E354" s="1">
        <f t="shared" si="20"/>
        <v>2.710354280266283E-9</v>
      </c>
      <c r="F354" s="1">
        <f t="shared" si="21"/>
        <v>2.6561661784894225E-9</v>
      </c>
      <c r="G354" s="1">
        <f t="shared" si="22"/>
        <v>2.6060066094134601E-9</v>
      </c>
      <c r="H354" s="1">
        <f t="shared" si="23"/>
        <v>2.2498294852476169E-9</v>
      </c>
    </row>
    <row r="355" spans="1:8">
      <c r="A355" s="9">
        <v>28277</v>
      </c>
      <c r="B355" s="1">
        <f>INPC!B355</f>
        <v>2750000000000</v>
      </c>
      <c r="C355" s="10">
        <f>INPC!C355</f>
        <v>1106.4000000000001</v>
      </c>
      <c r="D355" s="21">
        <f>'IGPC-Mtb'!B355*$D$385/'IGPC-Mtb'!$B$385</f>
        <v>2.7679509015488573E-9</v>
      </c>
      <c r="E355" s="1">
        <f t="shared" si="20"/>
        <v>2.7679509015488573E-9</v>
      </c>
      <c r="F355" s="1">
        <f t="shared" si="21"/>
        <v>2.7390011999960611E-9</v>
      </c>
      <c r="G355" s="1">
        <f t="shared" si="22"/>
        <v>2.692916923980567E-9</v>
      </c>
      <c r="H355" s="1">
        <f t="shared" si="23"/>
        <v>2.3200238902022123E-9</v>
      </c>
    </row>
    <row r="356" spans="1:8">
      <c r="A356" s="9">
        <v>28307</v>
      </c>
      <c r="B356" s="1">
        <f>INPC!B356</f>
        <v>2750000000000</v>
      </c>
      <c r="C356" s="10">
        <f>INPC!C356</f>
        <v>1106.4000000000001</v>
      </c>
      <c r="D356" s="21">
        <f>'IGPC-Mtb'!B356*$D$385/'IGPC-Mtb'!$B$385</f>
        <v>2.8372707289331949E-9</v>
      </c>
      <c r="E356" s="1">
        <f t="shared" si="20"/>
        <v>2.8372707289331949E-9</v>
      </c>
      <c r="F356" s="1">
        <f t="shared" si="21"/>
        <v>2.8023964873102486E-9</v>
      </c>
      <c r="G356" s="1">
        <f t="shared" si="22"/>
        <v>2.7713735913726469E-9</v>
      </c>
      <c r="H356" s="1">
        <f t="shared" si="23"/>
        <v>2.392101239135412E-9</v>
      </c>
    </row>
    <row r="357" spans="1:8">
      <c r="A357" s="9">
        <v>28338</v>
      </c>
      <c r="B357" s="1">
        <f>INPC!B357</f>
        <v>2750000000000</v>
      </c>
      <c r="C357" s="10">
        <f>INPC!C357</f>
        <v>1106.4000000000001</v>
      </c>
      <c r="D357" s="21">
        <f>'IGPC-Mtb'!B357*$D$385/'IGPC-Mtb'!$B$385</f>
        <v>2.8839087010336865E-9</v>
      </c>
      <c r="E357" s="1">
        <f t="shared" si="20"/>
        <v>2.8839087010336865E-9</v>
      </c>
      <c r="F357" s="1">
        <f t="shared" si="21"/>
        <v>2.8604946674235613E-9</v>
      </c>
      <c r="G357" s="1">
        <f t="shared" si="22"/>
        <v>2.8293079664124973E-9</v>
      </c>
      <c r="H357" s="1">
        <f t="shared" si="23"/>
        <v>2.4645332714659819E-9</v>
      </c>
    </row>
    <row r="358" spans="1:8">
      <c r="A358" s="9">
        <v>28369</v>
      </c>
      <c r="B358" s="1">
        <f>INPC!B358</f>
        <v>2750000000000</v>
      </c>
      <c r="C358" s="10">
        <f>INPC!C358</f>
        <v>1106.4000000000001</v>
      </c>
      <c r="D358" s="21">
        <f>'IGPC-Mtb'!B358*$D$385/'IGPC-Mtb'!$B$385</f>
        <v>2.9297821162144982E-9</v>
      </c>
      <c r="E358" s="1">
        <f t="shared" si="20"/>
        <v>2.9297821162144982E-9</v>
      </c>
      <c r="F358" s="1">
        <f t="shared" si="21"/>
        <v>2.9067549152076581E-9</v>
      </c>
      <c r="G358" s="1">
        <f t="shared" si="22"/>
        <v>2.8834064761592252E-9</v>
      </c>
      <c r="H358" s="1">
        <f t="shared" si="23"/>
        <v>2.5364871185207692E-9</v>
      </c>
    </row>
    <row r="359" spans="1:8">
      <c r="A359" s="9">
        <v>28399</v>
      </c>
      <c r="B359" s="1">
        <f>INPC!B359</f>
        <v>2750000000000</v>
      </c>
      <c r="C359" s="10">
        <f>INPC!C359</f>
        <v>1106.4000000000001</v>
      </c>
      <c r="D359" s="21">
        <f>'IGPC-Mtb'!B359*$D$385/'IGPC-Mtb'!$B$385</f>
        <v>3.0092960358612383E-9</v>
      </c>
      <c r="E359" s="1">
        <f t="shared" si="20"/>
        <v>3.0092960358612383E-9</v>
      </c>
      <c r="F359" s="1">
        <f t="shared" si="21"/>
        <v>2.9692729258627338E-9</v>
      </c>
      <c r="G359" s="1">
        <f t="shared" si="22"/>
        <v>2.9405410600387108E-9</v>
      </c>
      <c r="H359" s="1">
        <f t="shared" si="23"/>
        <v>2.610174906099324E-9</v>
      </c>
    </row>
    <row r="360" spans="1:8">
      <c r="A360" s="9">
        <v>28430</v>
      </c>
      <c r="B360" s="1">
        <f>INPC!B360</f>
        <v>2750000000000</v>
      </c>
      <c r="C360" s="10">
        <f>INPC!C360</f>
        <v>1106.4000000000001</v>
      </c>
      <c r="D360" s="21">
        <f>'IGPC-Mtb'!B360*$D$385/'IGPC-Mtb'!$B$385</f>
        <v>3.113530629244305E-9</v>
      </c>
      <c r="E360" s="1">
        <f t="shared" si="20"/>
        <v>3.113530629244305E-9</v>
      </c>
      <c r="F360" s="1">
        <f t="shared" si="21"/>
        <v>3.0609696797122043E-9</v>
      </c>
      <c r="G360" s="1">
        <f t="shared" si="22"/>
        <v>3.0166004607978452E-9</v>
      </c>
      <c r="H360" s="1">
        <f t="shared" si="23"/>
        <v>2.6863927073403539E-9</v>
      </c>
    </row>
    <row r="361" spans="1:8">
      <c r="A361" s="9">
        <v>28460</v>
      </c>
      <c r="B361" s="1">
        <f>INPC!B361</f>
        <v>2750000000000</v>
      </c>
      <c r="C361" s="10">
        <f>INPC!C361</f>
        <v>1106.4000000000001</v>
      </c>
      <c r="D361" s="21">
        <f>'IGPC-Mtb'!B361*$D$385/'IGPC-Mtb'!$B$385</f>
        <v>3.1876926504532832E-9</v>
      </c>
      <c r="E361" s="1">
        <f t="shared" si="20"/>
        <v>3.1876926504532832E-9</v>
      </c>
      <c r="F361" s="1">
        <f t="shared" si="21"/>
        <v>3.1503934204799338E-9</v>
      </c>
      <c r="G361" s="1">
        <f t="shared" si="22"/>
        <v>3.10264079758915E-9</v>
      </c>
      <c r="H361" s="1">
        <f t="shared" si="23"/>
        <v>2.7653052911734125E-9</v>
      </c>
    </row>
    <row r="362" spans="1:8">
      <c r="A362" s="9">
        <v>28491</v>
      </c>
      <c r="B362" s="1">
        <f>INPC!B362</f>
        <v>2750000000000</v>
      </c>
      <c r="C362" s="10">
        <f>INPC!C362</f>
        <v>1106.4000000000001</v>
      </c>
      <c r="D362" s="21">
        <f>'IGPC-Mtb'!B362*$D$385/'IGPC-Mtb'!$B$385</f>
        <v>3.306198973003713E-9</v>
      </c>
      <c r="E362" s="1">
        <f t="shared" si="20"/>
        <v>3.306198973003713E-9</v>
      </c>
      <c r="F362" s="1">
        <f t="shared" si="21"/>
        <v>3.2464051144581645E-9</v>
      </c>
      <c r="G362" s="1">
        <f t="shared" si="22"/>
        <v>3.2014952126273301E-9</v>
      </c>
      <c r="H362" s="1">
        <f t="shared" si="23"/>
        <v>2.8455424487471506E-9</v>
      </c>
    </row>
    <row r="363" spans="1:8">
      <c r="A363" s="9">
        <v>28522</v>
      </c>
      <c r="B363" s="1">
        <f>INPC!B363</f>
        <v>2750000000000</v>
      </c>
      <c r="C363" s="10">
        <f>INPC!C363</f>
        <v>1106.4000000000001</v>
      </c>
      <c r="D363" s="21">
        <f>'IGPC-Mtb'!B363*$D$385/'IGPC-Mtb'!$B$385</f>
        <v>3.4119626802261398E-9</v>
      </c>
      <c r="E363" s="1">
        <f t="shared" si="20"/>
        <v>3.4119626802261398E-9</v>
      </c>
      <c r="F363" s="1">
        <f t="shared" si="21"/>
        <v>3.3586645425363128E-9</v>
      </c>
      <c r="G363" s="1">
        <f t="shared" si="22"/>
        <v>3.300678568871838E-9</v>
      </c>
      <c r="H363" s="1">
        <f t="shared" si="23"/>
        <v>2.9271446905833591E-9</v>
      </c>
    </row>
    <row r="364" spans="1:8">
      <c r="A364" s="9">
        <v>28550</v>
      </c>
      <c r="B364" s="1">
        <f>INPC!B364</f>
        <v>2750000000000</v>
      </c>
      <c r="C364" s="10">
        <f>INPC!C364</f>
        <v>1106.4000000000001</v>
      </c>
      <c r="D364" s="21">
        <f>'IGPC-Mtb'!B364*$D$385/'IGPC-Mtb'!$B$385</f>
        <v>3.5223137289666478E-9</v>
      </c>
      <c r="E364" s="1">
        <f t="shared" si="20"/>
        <v>3.5223137289666478E-9</v>
      </c>
      <c r="F364" s="1">
        <f t="shared" si="21"/>
        <v>3.4666991492314952E-9</v>
      </c>
      <c r="G364" s="1">
        <f t="shared" si="22"/>
        <v>3.4123515325073611E-9</v>
      </c>
      <c r="H364" s="1">
        <f t="shared" si="23"/>
        <v>3.0111231806788398E-9</v>
      </c>
    </row>
    <row r="365" spans="1:8">
      <c r="A365" s="9">
        <v>28581</v>
      </c>
      <c r="B365" s="1">
        <f>INPC!B365</f>
        <v>2750000000000</v>
      </c>
      <c r="C365" s="10">
        <f>INPC!C365</f>
        <v>1106.4000000000001</v>
      </c>
      <c r="D365" s="21">
        <f>'IGPC-Mtb'!B365*$D$385/'IGPC-Mtb'!$B$385</f>
        <v>3.6127862977954701E-9</v>
      </c>
      <c r="E365" s="1">
        <f t="shared" si="20"/>
        <v>3.6127862977954701E-9</v>
      </c>
      <c r="F365" s="1">
        <f t="shared" si="21"/>
        <v>3.567263205392556E-9</v>
      </c>
      <c r="G365" s="1">
        <f t="shared" si="22"/>
        <v>3.5147264280115061E-9</v>
      </c>
      <c r="H365" s="1">
        <f t="shared" si="23"/>
        <v>3.0945084753027492E-9</v>
      </c>
    </row>
    <row r="366" spans="1:8">
      <c r="A366" s="9">
        <v>28611</v>
      </c>
      <c r="B366" s="1">
        <f>INPC!B366</f>
        <v>2750000000000</v>
      </c>
      <c r="C366" s="10">
        <f>INPC!C366</f>
        <v>1560</v>
      </c>
      <c r="D366" s="21">
        <f>'IGPC-Mtb'!B366*$D$385/'IGPC-Mtb'!$B$385</f>
        <v>3.7045331281570932E-9</v>
      </c>
      <c r="E366" s="1">
        <f t="shared" si="20"/>
        <v>3.7045331281570932E-9</v>
      </c>
      <c r="F366" s="1">
        <f t="shared" si="21"/>
        <v>3.6583721140878134E-9</v>
      </c>
      <c r="G366" s="1">
        <f t="shared" si="22"/>
        <v>3.6124451681140332E-9</v>
      </c>
      <c r="H366" s="1">
        <f t="shared" si="23"/>
        <v>3.1761472464995855E-9</v>
      </c>
    </row>
    <row r="367" spans="1:8">
      <c r="A367" s="9">
        <v>28642</v>
      </c>
      <c r="B367" s="1">
        <f>INPC!B367</f>
        <v>2750000000000</v>
      </c>
      <c r="C367" s="10">
        <f>INPC!C367</f>
        <v>1560</v>
      </c>
      <c r="D367" s="21">
        <f>'IGPC-Mtb'!B367*$D$385/'IGPC-Mtb'!$B$385</f>
        <v>3.8301753152912052E-9</v>
      </c>
      <c r="E367" s="1">
        <f t="shared" si="20"/>
        <v>3.8301753152912052E-9</v>
      </c>
      <c r="F367" s="1">
        <f t="shared" si="21"/>
        <v>3.7668304105900241E-9</v>
      </c>
      <c r="G367" s="1">
        <f t="shared" si="22"/>
        <v>3.7147660659656442E-9</v>
      </c>
      <c r="H367" s="1">
        <f t="shared" si="23"/>
        <v>3.2632898542914165E-9</v>
      </c>
    </row>
    <row r="368" spans="1:8">
      <c r="A368" s="9">
        <v>28672</v>
      </c>
      <c r="B368" s="1">
        <f>INPC!B368</f>
        <v>2750000000000</v>
      </c>
      <c r="C368" s="10">
        <f>INPC!C368</f>
        <v>1560</v>
      </c>
      <c r="D368" s="21">
        <f>'IGPC-Mtb'!B368*$D$385/'IGPC-Mtb'!$B$385</f>
        <v>4.0414478774294986E-9</v>
      </c>
      <c r="E368" s="1">
        <f t="shared" si="20"/>
        <v>4.0414478774294986E-9</v>
      </c>
      <c r="F368" s="1">
        <f t="shared" si="21"/>
        <v>3.9343937141783998E-9</v>
      </c>
      <c r="G368" s="1">
        <f t="shared" si="22"/>
        <v>3.8562309799199523E-9</v>
      </c>
      <c r="H368" s="1">
        <f t="shared" si="23"/>
        <v>3.3609238127464764E-9</v>
      </c>
    </row>
    <row r="369" spans="1:8">
      <c r="A369" s="9">
        <v>28703</v>
      </c>
      <c r="B369" s="1">
        <f>INPC!B369</f>
        <v>2750000000000</v>
      </c>
      <c r="C369" s="10">
        <f>INPC!C369</f>
        <v>1560</v>
      </c>
      <c r="D369" s="21">
        <f>'IGPC-Mtb'!B369*$D$385/'IGPC-Mtb'!$B$385</f>
        <v>4.1640318368848896E-9</v>
      </c>
      <c r="E369" s="1">
        <f t="shared" si="20"/>
        <v>4.1640318368848896E-9</v>
      </c>
      <c r="F369" s="1">
        <f t="shared" si="21"/>
        <v>4.1022820025843288E-9</v>
      </c>
      <c r="G369" s="1">
        <f t="shared" si="22"/>
        <v>4.0094969933003145E-9</v>
      </c>
      <c r="H369" s="1">
        <f t="shared" si="23"/>
        <v>3.465397402952194E-9</v>
      </c>
    </row>
    <row r="370" spans="1:8">
      <c r="A370" s="9">
        <v>28734</v>
      </c>
      <c r="B370" s="1">
        <f>INPC!B370</f>
        <v>2750000000000</v>
      </c>
      <c r="C370" s="10">
        <f>INPC!C370</f>
        <v>1560</v>
      </c>
      <c r="D370" s="21">
        <f>'IGPC-Mtb'!B370*$D$385/'IGPC-Mtb'!$B$385</f>
        <v>4.250681621115311E-9</v>
      </c>
      <c r="E370" s="1">
        <f t="shared" si="20"/>
        <v>4.250681621115311E-9</v>
      </c>
      <c r="F370" s="1">
        <f t="shared" si="21"/>
        <v>4.2071336559212885E-9</v>
      </c>
      <c r="G370" s="1">
        <f t="shared" si="22"/>
        <v>4.1511637657739781E-9</v>
      </c>
      <c r="H370" s="1">
        <f t="shared" si="23"/>
        <v>3.5745522535209622E-9</v>
      </c>
    </row>
    <row r="371" spans="1:8">
      <c r="A371" s="9">
        <v>28764</v>
      </c>
      <c r="B371" s="1">
        <f>INPC!B371</f>
        <v>2750000000000</v>
      </c>
      <c r="C371" s="10">
        <f>INPC!C371</f>
        <v>1560</v>
      </c>
      <c r="D371" s="21">
        <f>'IGPC-Mtb'!B371*$D$385/'IGPC-Mtb'!$B$385</f>
        <v>4.3699525005854215E-9</v>
      </c>
      <c r="E371" s="1">
        <f t="shared" si="20"/>
        <v>4.3699525005854215E-9</v>
      </c>
      <c r="F371" s="1">
        <f t="shared" si="21"/>
        <v>4.3099044977105175E-9</v>
      </c>
      <c r="G371" s="1">
        <f t="shared" si="22"/>
        <v>4.2607211466284562E-9</v>
      </c>
      <c r="H371" s="1">
        <f t="shared" si="23"/>
        <v>3.6874202272489123E-9</v>
      </c>
    </row>
    <row r="372" spans="1:8">
      <c r="A372" s="9">
        <v>28795</v>
      </c>
      <c r="B372" s="1">
        <f>INPC!B372</f>
        <v>2750000000000</v>
      </c>
      <c r="C372" s="10">
        <f>INPC!C372</f>
        <v>1560</v>
      </c>
      <c r="D372" s="21">
        <f>'IGPC-Mtb'!B372*$D$385/'IGPC-Mtb'!$B$385</f>
        <v>4.4662866724651258E-9</v>
      </c>
      <c r="E372" s="1">
        <f t="shared" si="20"/>
        <v>4.4662866724651258E-9</v>
      </c>
      <c r="F372" s="1">
        <f t="shared" si="21"/>
        <v>4.4178570158698341E-9</v>
      </c>
      <c r="G372" s="1">
        <f t="shared" si="22"/>
        <v>4.3614138289516992E-9</v>
      </c>
      <c r="H372" s="1">
        <f t="shared" si="23"/>
        <v>3.7999722174885854E-9</v>
      </c>
    </row>
    <row r="373" spans="1:8">
      <c r="A373" s="9">
        <v>28825</v>
      </c>
      <c r="B373" s="1">
        <f>INPC!B373</f>
        <v>2750000000000</v>
      </c>
      <c r="C373" s="10">
        <f>INPC!C373</f>
        <v>1560</v>
      </c>
      <c r="D373" s="21">
        <f>'IGPC-Mtb'!B373*$D$385/'IGPC-Mtb'!$B$385</f>
        <v>4.5580335028267492E-9</v>
      </c>
      <c r="E373" s="1">
        <f t="shared" si="20"/>
        <v>4.5580335028267492E-9</v>
      </c>
      <c r="F373" s="1">
        <f t="shared" si="21"/>
        <v>4.5119268928390941E-9</v>
      </c>
      <c r="G373" s="1">
        <f t="shared" si="22"/>
        <v>4.4640968502874185E-9</v>
      </c>
      <c r="H373" s="1">
        <f t="shared" si="23"/>
        <v>3.9149135597192783E-9</v>
      </c>
    </row>
    <row r="374" spans="1:8">
      <c r="A374" s="9">
        <v>28856</v>
      </c>
      <c r="B374" s="1">
        <f>INPC!B374</f>
        <v>2750000000000</v>
      </c>
      <c r="C374" s="10">
        <f>INPC!C374</f>
        <v>1560</v>
      </c>
      <c r="D374" s="21">
        <f>'IGPC-Mtb'!B374*$D$385/'IGPC-Mtb'!$B$385</f>
        <v>4.8238444585688954E-9</v>
      </c>
      <c r="E374" s="1">
        <f t="shared" si="20"/>
        <v>4.8238444585688954E-9</v>
      </c>
      <c r="F374" s="1">
        <f t="shared" si="21"/>
        <v>4.6890558382879367E-9</v>
      </c>
      <c r="G374" s="1">
        <f t="shared" si="22"/>
        <v>4.6135914620364379E-9</v>
      </c>
      <c r="H374" s="1">
        <f t="shared" si="23"/>
        <v>4.0401194269617272E-9</v>
      </c>
    </row>
    <row r="375" spans="1:8">
      <c r="A375" s="9">
        <v>28887</v>
      </c>
      <c r="B375" s="1">
        <f>INPC!B375</f>
        <v>2750000000000</v>
      </c>
      <c r="C375" s="10">
        <f>INPC!C375</f>
        <v>1560</v>
      </c>
      <c r="D375" s="21">
        <f>'IGPC-Mtb'!B375*$D$385/'IGPC-Mtb'!$B$385</f>
        <v>4.9619744087244511E-9</v>
      </c>
      <c r="E375" s="1">
        <f t="shared" si="20"/>
        <v>4.9619744087244511E-9</v>
      </c>
      <c r="F375" s="1">
        <f t="shared" si="21"/>
        <v>4.8924219723043219E-9</v>
      </c>
      <c r="G375" s="1">
        <f t="shared" si="22"/>
        <v>4.7783186679991123E-9</v>
      </c>
      <c r="H375" s="1">
        <f t="shared" si="23"/>
        <v>4.1681984760651353E-9</v>
      </c>
    </row>
    <row r="376" spans="1:8">
      <c r="A376" s="9">
        <v>28915</v>
      </c>
      <c r="B376" s="1">
        <f>INPC!B376</f>
        <v>2750000000000</v>
      </c>
      <c r="C376" s="10">
        <f>INPC!C376</f>
        <v>1560</v>
      </c>
      <c r="D376" s="21">
        <f>'IGPC-Mtb'!B376*$D$385/'IGPC-Mtb'!$B$385</f>
        <v>5.1332351587328138E-9</v>
      </c>
      <c r="E376" s="1">
        <f t="shared" si="20"/>
        <v>5.1332351587328138E-9</v>
      </c>
      <c r="F376" s="1">
        <f t="shared" si="21"/>
        <v>5.046878390807214E-9</v>
      </c>
      <c r="G376" s="1">
        <f t="shared" si="22"/>
        <v>4.9714108830046964E-9</v>
      </c>
      <c r="H376" s="1">
        <f t="shared" si="23"/>
        <v>4.3010911947125342E-9</v>
      </c>
    </row>
    <row r="377" spans="1:8" s="14" customFormat="1" ht="12.75" customHeight="1">
      <c r="A377" s="9">
        <v>28946</v>
      </c>
      <c r="B377" s="1">
        <f>INPC!B377</f>
        <v>2750000000000</v>
      </c>
      <c r="C377" s="10">
        <f>INPC!C377</f>
        <v>1560</v>
      </c>
      <c r="D377" s="21">
        <f>'IGPC-Mtb'!B377*$D$385/'IGPC-Mtb'!$B$385</f>
        <v>5.3340587763021445E-9</v>
      </c>
      <c r="E377" s="1">
        <f t="shared" si="20"/>
        <v>5.3340587763021445E-9</v>
      </c>
      <c r="F377" s="1">
        <f t="shared" si="21"/>
        <v>5.2326836374141232E-9</v>
      </c>
      <c r="G377" s="1">
        <f t="shared" si="22"/>
        <v>5.1408447940264057E-9</v>
      </c>
      <c r="H377" s="1">
        <f t="shared" si="23"/>
        <v>4.4430371494750206E-9</v>
      </c>
    </row>
    <row r="378" spans="1:8" s="14" customFormat="1">
      <c r="A378" s="9">
        <v>28976</v>
      </c>
      <c r="B378" s="1">
        <f>INPC!B378</f>
        <v>2750000000000</v>
      </c>
      <c r="C378" s="10">
        <f>INPC!C378</f>
        <v>2268</v>
      </c>
      <c r="D378" s="21">
        <f>'IGPC-Mtb'!B378*$D$385/'IGPC-Mtb'!$B$385</f>
        <v>5.4283541297293686E-9</v>
      </c>
      <c r="E378" s="1">
        <f t="shared" si="20"/>
        <v>5.4283541297293686E-9</v>
      </c>
      <c r="F378" s="1">
        <f t="shared" si="21"/>
        <v>5.3809999058315293E-9</v>
      </c>
      <c r="G378" s="1">
        <f t="shared" si="22"/>
        <v>5.2971106271876507E-9</v>
      </c>
      <c r="H378" s="1">
        <f t="shared" si="23"/>
        <v>4.5867792090975374E-9</v>
      </c>
    </row>
    <row r="379" spans="1:8" s="14" customFormat="1">
      <c r="A379" s="9">
        <v>29007</v>
      </c>
      <c r="B379" s="1">
        <f>INPC!B379</f>
        <v>2750000000000</v>
      </c>
      <c r="C379" s="10">
        <f>INPC!C379</f>
        <v>2268</v>
      </c>
      <c r="D379" s="21">
        <f>'IGPC-Mtb'!B379*$D$385/'IGPC-Mtb'!$B$385</f>
        <v>5.5575642491553197E-9</v>
      </c>
      <c r="E379" s="1">
        <f t="shared" si="20"/>
        <v>5.5575642491553197E-9</v>
      </c>
      <c r="F379" s="1">
        <f t="shared" si="21"/>
        <v>5.492579252331147E-9</v>
      </c>
      <c r="G379" s="1">
        <f t="shared" si="22"/>
        <v>5.4392224456574115E-9</v>
      </c>
      <c r="H379" s="1">
        <f t="shared" si="23"/>
        <v>4.7312945755297888E-9</v>
      </c>
    </row>
    <row r="380" spans="1:8" s="14" customFormat="1">
      <c r="A380" s="9">
        <v>29037</v>
      </c>
      <c r="B380" s="1">
        <f>INPC!B380</f>
        <v>2750000000000</v>
      </c>
      <c r="C380" s="10">
        <f>INPC!C380</f>
        <v>2268</v>
      </c>
      <c r="D380" s="21">
        <f>'IGPC-Mtb'!B380*$D$385/'IGPC-Mtb'!$B$385</f>
        <v>5.8279625464155491E-9</v>
      </c>
      <c r="E380" s="1">
        <f t="shared" si="20"/>
        <v>5.8279625464155491E-9</v>
      </c>
      <c r="F380" s="1">
        <f t="shared" si="21"/>
        <v>5.691157728738086E-9</v>
      </c>
      <c r="G380" s="1">
        <f t="shared" si="22"/>
        <v>5.602172432279705E-9</v>
      </c>
      <c r="H380" s="1">
        <f t="shared" si="23"/>
        <v>4.8778484457742275E-9</v>
      </c>
    </row>
    <row r="381" spans="1:8" s="14" customFormat="1">
      <c r="A381" s="9">
        <v>29068</v>
      </c>
      <c r="B381" s="1">
        <f>INPC!B381</f>
        <v>2750000000000</v>
      </c>
      <c r="C381" s="10">
        <f>INPC!C381</f>
        <v>2268</v>
      </c>
      <c r="D381" s="21">
        <f>'IGPC-Mtb'!B381*$D$385/'IGPC-Mtb'!$B$385</f>
        <v>6.1327659050613867E-9</v>
      </c>
      <c r="E381" s="1">
        <f t="shared" si="20"/>
        <v>6.1327659050613867E-9</v>
      </c>
      <c r="F381" s="1">
        <f t="shared" si="21"/>
        <v>5.978422032663136E-9</v>
      </c>
      <c r="G381" s="1">
        <f t="shared" si="22"/>
        <v>5.8347091293600394E-9</v>
      </c>
      <c r="H381" s="1">
        <f t="shared" si="23"/>
        <v>5.0377912166598897E-9</v>
      </c>
    </row>
    <row r="382" spans="1:8" s="14" customFormat="1">
      <c r="A382" s="9">
        <v>29099</v>
      </c>
      <c r="B382" s="1">
        <f>INPC!B382</f>
        <v>2750000000000</v>
      </c>
      <c r="C382" s="10">
        <f>INPC!C382</f>
        <v>2268</v>
      </c>
      <c r="D382" s="21">
        <f>'IGPC-Mtb'!B382*$D$385/'IGPC-Mtb'!$B$385</f>
        <v>6.5203962633392432E-9</v>
      </c>
      <c r="E382" s="1">
        <f t="shared" si="20"/>
        <v>6.5203962633392432E-9</v>
      </c>
      <c r="F382" s="1">
        <f t="shared" si="21"/>
        <v>6.3236116176830919E-9</v>
      </c>
      <c r="G382" s="1">
        <f t="shared" si="22"/>
        <v>6.1538802812239612E-9</v>
      </c>
      <c r="H382" s="1">
        <f t="shared" si="23"/>
        <v>5.2206524541007472E-9</v>
      </c>
    </row>
    <row r="383" spans="1:8" s="14" customFormat="1">
      <c r="A383" s="9">
        <v>29129</v>
      </c>
      <c r="B383" s="1">
        <f>INPC!B383</f>
        <v>2750000000000</v>
      </c>
      <c r="C383" s="10">
        <f>INPC!C383</f>
        <v>2268</v>
      </c>
      <c r="D383" s="21">
        <f>'IGPC-Mtb'!B383*$D$385/'IGPC-Mtb'!$B$385</f>
        <v>6.7395692469808986E-9</v>
      </c>
      <c r="E383" s="1">
        <f t="shared" si="20"/>
        <v>6.7395692469808986E-9</v>
      </c>
      <c r="F383" s="1">
        <f t="shared" si="21"/>
        <v>6.6290770198067793E-9</v>
      </c>
      <c r="G383" s="1">
        <f t="shared" si="22"/>
        <v>6.4593304910543846E-9</v>
      </c>
      <c r="H383" s="1">
        <f t="shared" si="23"/>
        <v>5.4125809070461931E-9</v>
      </c>
    </row>
    <row r="384" spans="1:8" s="14" customFormat="1">
      <c r="A384" s="9">
        <v>29160</v>
      </c>
      <c r="B384" s="1">
        <f>INPC!B384</f>
        <v>2750000000000</v>
      </c>
      <c r="C384" s="10">
        <f>INPC!C384</f>
        <v>2932.8</v>
      </c>
      <c r="D384" s="21">
        <f>'IGPC-Mtb'!B384*$D$385/'IGPC-Mtb'!$B$385</f>
        <v>7.1628789281771652E-9</v>
      </c>
      <c r="E384" s="1">
        <f t="shared" si="20"/>
        <v>7.1628789281771652E-9</v>
      </c>
      <c r="F384" s="1">
        <f t="shared" si="21"/>
        <v>6.948001046645742E-9</v>
      </c>
      <c r="G384" s="1">
        <f t="shared" si="22"/>
        <v>6.8024378111243782E-9</v>
      </c>
      <c r="H384" s="1">
        <f t="shared" si="23"/>
        <v>5.6298845086547868E-9</v>
      </c>
    </row>
    <row r="385" spans="1:8" s="14" customFormat="1">
      <c r="A385" s="9">
        <v>29190</v>
      </c>
      <c r="B385" s="1">
        <f>INPC!B385</f>
        <v>2750000000000</v>
      </c>
      <c r="C385" s="10">
        <f>INPC!C385</f>
        <v>2932.8</v>
      </c>
      <c r="D385" s="21">
        <v>7.6183000000000005E-9</v>
      </c>
      <c r="E385" s="1">
        <f t="shared" si="20"/>
        <v>7.6183000000000005E-9</v>
      </c>
      <c r="F385" s="1">
        <f t="shared" si="21"/>
        <v>7.3870806506042764E-9</v>
      </c>
      <c r="G385" s="1">
        <f t="shared" si="22"/>
        <v>7.1646108600551124E-9</v>
      </c>
      <c r="H385" s="1">
        <f t="shared" si="23"/>
        <v>5.8761047932216944E-9</v>
      </c>
    </row>
    <row r="386" spans="1:8" s="14" customFormat="1">
      <c r="A386" s="9">
        <v>29221</v>
      </c>
      <c r="B386" s="1">
        <f>INPC!B386</f>
        <v>2750000000000</v>
      </c>
      <c r="C386" s="10">
        <f>INPC!C386</f>
        <v>2932.8</v>
      </c>
      <c r="D386" s="21">
        <v>8.1222999999999995E-9</v>
      </c>
      <c r="E386" s="1">
        <f t="shared" ref="E386:E449" si="24">D386</f>
        <v>8.1222999999999995E-9</v>
      </c>
      <c r="F386" s="1">
        <f t="shared" si="21"/>
        <v>7.8662645575902158E-9</v>
      </c>
      <c r="G386" s="1">
        <f t="shared" si="22"/>
        <v>7.6244449980036481E-9</v>
      </c>
      <c r="H386" s="1">
        <f t="shared" si="23"/>
        <v>6.1368665093719078E-9</v>
      </c>
    </row>
    <row r="387" spans="1:8" s="14" customFormat="1">
      <c r="A387" s="9">
        <v>29252</v>
      </c>
      <c r="B387" s="1">
        <f>INPC!B387</f>
        <v>2750000000000</v>
      </c>
      <c r="C387" s="10">
        <f>INPC!C387</f>
        <v>2932.8</v>
      </c>
      <c r="D387" s="21">
        <v>8.4972999999999996E-9</v>
      </c>
      <c r="E387" s="1">
        <f t="shared" si="24"/>
        <v>8.4972999999999996E-9</v>
      </c>
      <c r="F387" s="1">
        <f t="shared" ref="F387:F450" si="25">SQRT(E387*E386)</f>
        <v>8.3076843819442248E-9</v>
      </c>
      <c r="G387" s="1">
        <f t="shared" si="22"/>
        <v>8.0712230530850966E-9</v>
      </c>
      <c r="H387" s="1">
        <f t="shared" si="23"/>
        <v>6.4182339845929348E-9</v>
      </c>
    </row>
    <row r="388" spans="1:8" s="14" customFormat="1">
      <c r="A388" s="9">
        <v>29281</v>
      </c>
      <c r="B388" s="1">
        <f>INPC!B388</f>
        <v>2750000000000</v>
      </c>
      <c r="C388" s="10">
        <f>INPC!C388</f>
        <v>2932.8</v>
      </c>
      <c r="D388" s="21">
        <v>9.0103999999999994E-9</v>
      </c>
      <c r="E388" s="1">
        <f t="shared" si="24"/>
        <v>9.0103999999999994E-9</v>
      </c>
      <c r="F388" s="1">
        <f t="shared" si="25"/>
        <v>8.7500898235389557E-9</v>
      </c>
      <c r="G388" s="1">
        <f t="shared" ref="G388:G451" si="26">GEOMEAN(E386:E388)</f>
        <v>8.5356123464394879E-9</v>
      </c>
      <c r="H388" s="1">
        <f t="shared" si="23"/>
        <v>6.7263318271190138E-9</v>
      </c>
    </row>
    <row r="389" spans="1:8" s="14" customFormat="1">
      <c r="A389" s="9">
        <v>29312</v>
      </c>
      <c r="B389" s="1">
        <f>INPC!B389</f>
        <v>2750000000000</v>
      </c>
      <c r="C389" s="10">
        <f>INPC!C389</f>
        <v>2932.8</v>
      </c>
      <c r="D389" s="21">
        <v>9.4866999999999995E-9</v>
      </c>
      <c r="E389" s="1">
        <f t="shared" si="24"/>
        <v>9.4866999999999995E-9</v>
      </c>
      <c r="F389" s="1">
        <f t="shared" si="25"/>
        <v>9.2454833124071993E-9</v>
      </c>
      <c r="G389" s="1">
        <f t="shared" si="26"/>
        <v>8.9890417289685834E-9</v>
      </c>
      <c r="H389" s="1">
        <f t="shared" si="23"/>
        <v>7.0569396356444084E-9</v>
      </c>
    </row>
    <row r="390" spans="1:8" s="14" customFormat="1">
      <c r="A390" s="9">
        <v>29342</v>
      </c>
      <c r="B390" s="1">
        <f>INPC!B390</f>
        <v>2750000000000</v>
      </c>
      <c r="C390" s="10">
        <f>INPC!C390</f>
        <v>4149.6000000000004</v>
      </c>
      <c r="D390" s="21">
        <v>1.0027699999999999E-8</v>
      </c>
      <c r="E390" s="1">
        <f t="shared" si="24"/>
        <v>1.0027699999999999E-8</v>
      </c>
      <c r="F390" s="1">
        <f t="shared" si="25"/>
        <v>9.7534497276604639E-9</v>
      </c>
      <c r="G390" s="1">
        <f t="shared" si="26"/>
        <v>9.4991961795916106E-9</v>
      </c>
      <c r="H390" s="1">
        <f t="shared" si="23"/>
        <v>7.4272407105545234E-9</v>
      </c>
    </row>
    <row r="391" spans="1:8" s="14" customFormat="1">
      <c r="A391" s="9">
        <v>29373</v>
      </c>
      <c r="B391" s="1">
        <f>INPC!B391</f>
        <v>2750000000000</v>
      </c>
      <c r="C391" s="10">
        <f>INPC!C391</f>
        <v>4149.6000000000004</v>
      </c>
      <c r="D391" s="21">
        <v>1.05597E-8</v>
      </c>
      <c r="E391" s="1">
        <f t="shared" si="24"/>
        <v>1.05597E-8</v>
      </c>
      <c r="F391" s="1">
        <f t="shared" si="25"/>
        <v>1.029026256662093E-8</v>
      </c>
      <c r="G391" s="1">
        <f t="shared" si="26"/>
        <v>1.001511698501421E-8</v>
      </c>
      <c r="H391" s="1">
        <f t="shared" si="23"/>
        <v>7.835344389665127E-9</v>
      </c>
    </row>
    <row r="392" spans="1:8" s="14" customFormat="1">
      <c r="A392" s="9">
        <v>29403</v>
      </c>
      <c r="B392" s="1">
        <f>INPC!B392</f>
        <v>2750000000000</v>
      </c>
      <c r="C392" s="10">
        <f>INPC!C392</f>
        <v>4149.6000000000004</v>
      </c>
      <c r="D392" s="21">
        <v>1.11453E-8</v>
      </c>
      <c r="E392" s="1">
        <f t="shared" si="24"/>
        <v>1.11453E-8</v>
      </c>
      <c r="F392" s="1">
        <f t="shared" si="25"/>
        <v>1.0848549415013972E-8</v>
      </c>
      <c r="G392" s="1">
        <f t="shared" si="26"/>
        <v>1.0567726345583142E-8</v>
      </c>
      <c r="H392" s="1">
        <f t="shared" si="23"/>
        <v>8.2703268614357866E-9</v>
      </c>
    </row>
    <row r="393" spans="1:8" s="14" customFormat="1">
      <c r="A393" s="9">
        <v>29434</v>
      </c>
      <c r="B393" s="1">
        <f>INPC!B393</f>
        <v>2750000000000</v>
      </c>
      <c r="C393" s="10">
        <f>INPC!C393</f>
        <v>4149.6000000000004</v>
      </c>
      <c r="D393" s="21">
        <v>1.16965E-8</v>
      </c>
      <c r="E393" s="1">
        <f t="shared" si="24"/>
        <v>1.16965E-8</v>
      </c>
      <c r="F393" s="1">
        <f t="shared" si="25"/>
        <v>1.141757423667567E-8</v>
      </c>
      <c r="G393" s="1">
        <f t="shared" si="26"/>
        <v>1.1124139406085621E-8</v>
      </c>
      <c r="H393" s="1">
        <f t="shared" si="23"/>
        <v>8.7274888431257756E-9</v>
      </c>
    </row>
    <row r="394" spans="1:8" s="14" customFormat="1">
      <c r="A394" s="9">
        <v>29465</v>
      </c>
      <c r="B394" s="1">
        <f>INPC!B394</f>
        <v>2750000000000</v>
      </c>
      <c r="C394" s="10">
        <f>INPC!C394</f>
        <v>4149.6000000000004</v>
      </c>
      <c r="D394" s="21">
        <v>1.2191299999999999E-8</v>
      </c>
      <c r="E394" s="1">
        <f t="shared" si="24"/>
        <v>1.2191299999999999E-8</v>
      </c>
      <c r="F394" s="1">
        <f t="shared" si="25"/>
        <v>1.1941337464873857E-8</v>
      </c>
      <c r="G394" s="1">
        <f t="shared" si="26"/>
        <v>1.1669866884298249E-8</v>
      </c>
      <c r="H394" s="1">
        <f t="shared" si="23"/>
        <v>9.1946945126147169E-9</v>
      </c>
    </row>
    <row r="395" spans="1:8" s="14" customFormat="1">
      <c r="A395" s="9">
        <v>29495</v>
      </c>
      <c r="B395" s="1">
        <f>INPC!B395</f>
        <v>2750000000000</v>
      </c>
      <c r="C395" s="10">
        <f>INPC!C395</f>
        <v>4149.6000000000004</v>
      </c>
      <c r="D395" s="21">
        <v>1.3347100000000001E-8</v>
      </c>
      <c r="E395" s="1">
        <f t="shared" si="24"/>
        <v>1.3347100000000001E-8</v>
      </c>
      <c r="F395" s="1">
        <f t="shared" si="25"/>
        <v>1.2756116189107091E-8</v>
      </c>
      <c r="G395" s="1">
        <f t="shared" si="26"/>
        <v>1.239265290124435E-8</v>
      </c>
      <c r="H395" s="1">
        <f t="shared" si="23"/>
        <v>9.733451500079345E-9</v>
      </c>
    </row>
    <row r="396" spans="1:8" s="14" customFormat="1">
      <c r="A396" s="9">
        <v>29526</v>
      </c>
      <c r="B396" s="1">
        <f>INPC!B396</f>
        <v>2750000000000</v>
      </c>
      <c r="C396" s="10">
        <f>INPC!C396</f>
        <v>5788.8</v>
      </c>
      <c r="D396" s="21">
        <v>1.4237800000000001E-8</v>
      </c>
      <c r="E396" s="1">
        <f t="shared" si="24"/>
        <v>1.4237800000000001E-8</v>
      </c>
      <c r="F396" s="1">
        <f t="shared" si="25"/>
        <v>1.3785258081733544E-8</v>
      </c>
      <c r="G396" s="1">
        <f t="shared" si="26"/>
        <v>1.3232033963078787E-8</v>
      </c>
      <c r="H396" s="1">
        <f t="shared" si="23"/>
        <v>1.0306941450677285E-8</v>
      </c>
    </row>
    <row r="397" spans="1:8" s="14" customFormat="1">
      <c r="A397" s="9">
        <v>29556</v>
      </c>
      <c r="B397" s="1">
        <f>INPC!B397</f>
        <v>2750000000000</v>
      </c>
      <c r="C397" s="10">
        <f>INPC!C397</f>
        <v>5788.8</v>
      </c>
      <c r="D397" s="21">
        <v>1.51795E-8</v>
      </c>
      <c r="E397" s="1">
        <f t="shared" si="24"/>
        <v>1.51795E-8</v>
      </c>
      <c r="F397" s="1">
        <f t="shared" si="25"/>
        <v>1.4701111696058908E-8</v>
      </c>
      <c r="G397" s="1">
        <f t="shared" si="26"/>
        <v>1.4235162297051005E-8</v>
      </c>
      <c r="H397" s="1">
        <f t="shared" ref="H397:H460" si="27">GEOMEAN(E386:E397)</f>
        <v>1.091640799083687E-8</v>
      </c>
    </row>
    <row r="398" spans="1:8" s="14" customFormat="1">
      <c r="A398" s="9">
        <v>29587</v>
      </c>
      <c r="B398" s="1">
        <f>INPC!B398</f>
        <v>2750000000000</v>
      </c>
      <c r="C398" s="10">
        <f>INPC!C398</f>
        <v>5788.8</v>
      </c>
      <c r="D398" s="21">
        <v>1.6217400000000001E-8</v>
      </c>
      <c r="E398" s="1">
        <f t="shared" si="24"/>
        <v>1.6217400000000001E-8</v>
      </c>
      <c r="F398" s="1">
        <f t="shared" si="25"/>
        <v>1.5689870085504212E-8</v>
      </c>
      <c r="G398" s="1">
        <f t="shared" si="26"/>
        <v>1.5190096320598811E-8</v>
      </c>
      <c r="H398" s="1">
        <f t="shared" si="27"/>
        <v>1.1563916369839766E-8</v>
      </c>
    </row>
    <row r="399" spans="1:8" s="14" customFormat="1">
      <c r="A399" s="9">
        <v>29618</v>
      </c>
      <c r="B399" s="1">
        <f>INPC!B399</f>
        <v>2750000000000</v>
      </c>
      <c r="C399" s="10">
        <f>INPC!C399</f>
        <v>5788.8</v>
      </c>
      <c r="D399" s="21">
        <v>1.7255499999999999E-8</v>
      </c>
      <c r="E399" s="1">
        <f t="shared" si="24"/>
        <v>1.7255499999999999E-8</v>
      </c>
      <c r="F399" s="1">
        <f t="shared" si="25"/>
        <v>1.6728399376509398E-8</v>
      </c>
      <c r="G399" s="1">
        <f t="shared" si="26"/>
        <v>1.6195290695433479E-8</v>
      </c>
      <c r="H399" s="1">
        <f t="shared" si="27"/>
        <v>1.2267107145458011E-8</v>
      </c>
    </row>
    <row r="400" spans="1:8" s="14" customFormat="1">
      <c r="A400" s="9">
        <v>29646</v>
      </c>
      <c r="B400" s="1">
        <f>INPC!B400</f>
        <v>2750000000000</v>
      </c>
      <c r="C400" s="10">
        <f>INPC!C400</f>
        <v>5788.8</v>
      </c>
      <c r="D400" s="21">
        <v>1.81134E-8</v>
      </c>
      <c r="E400" s="1">
        <f t="shared" si="24"/>
        <v>1.81134E-8</v>
      </c>
      <c r="F400" s="1">
        <f t="shared" si="25"/>
        <v>1.7679246977742011E-8</v>
      </c>
      <c r="G400" s="1">
        <f t="shared" si="26"/>
        <v>1.7177880802082548E-8</v>
      </c>
      <c r="H400" s="1">
        <f t="shared" si="27"/>
        <v>1.3002099468091279E-8</v>
      </c>
    </row>
    <row r="401" spans="1:8" s="14" customFormat="1">
      <c r="A401" s="9">
        <v>29677</v>
      </c>
      <c r="B401" s="1">
        <f>INPC!B401</f>
        <v>2750000000000</v>
      </c>
      <c r="C401" s="10">
        <f>INPC!C401</f>
        <v>5788.8</v>
      </c>
      <c r="D401" s="21">
        <v>1.92839E-8</v>
      </c>
      <c r="E401" s="1">
        <f t="shared" si="24"/>
        <v>1.92839E-8</v>
      </c>
      <c r="F401" s="1">
        <f t="shared" si="25"/>
        <v>1.8689488871020523E-8</v>
      </c>
      <c r="G401" s="1">
        <f t="shared" si="26"/>
        <v>1.819871814468802E-8</v>
      </c>
      <c r="H401" s="1">
        <f t="shared" si="27"/>
        <v>1.3793891093002066E-8</v>
      </c>
    </row>
    <row r="402" spans="1:8" s="14" customFormat="1">
      <c r="A402" s="9">
        <v>29707</v>
      </c>
      <c r="B402" s="1">
        <f>INPC!B402</f>
        <v>2750000000000</v>
      </c>
      <c r="C402" s="10">
        <f>INPC!C402</f>
        <v>8464.7999999999993</v>
      </c>
      <c r="D402" s="21">
        <v>2.0356E-8</v>
      </c>
      <c r="E402" s="1">
        <f t="shared" si="24"/>
        <v>2.0356E-8</v>
      </c>
      <c r="F402" s="1">
        <f t="shared" si="25"/>
        <v>1.9812699674703598E-8</v>
      </c>
      <c r="G402" s="1">
        <f t="shared" si="26"/>
        <v>1.9229253740881505E-8</v>
      </c>
      <c r="H402" s="1">
        <f t="shared" si="27"/>
        <v>1.4632247952138153E-8</v>
      </c>
    </row>
    <row r="403" spans="1:8" s="14" customFormat="1">
      <c r="A403" s="9">
        <v>29738</v>
      </c>
      <c r="B403" s="1">
        <f>INPC!B403</f>
        <v>2750000000000</v>
      </c>
      <c r="C403" s="10">
        <f>INPC!C403</f>
        <v>8464.7999999999993</v>
      </c>
      <c r="D403" s="21">
        <v>2.1479200000000001E-8</v>
      </c>
      <c r="E403" s="1">
        <f t="shared" si="24"/>
        <v>2.1479200000000001E-8</v>
      </c>
      <c r="F403" s="1">
        <f t="shared" si="25"/>
        <v>2.0910059665146822E-8</v>
      </c>
      <c r="G403" s="1">
        <f t="shared" si="26"/>
        <v>2.0353314260191211E-8</v>
      </c>
      <c r="H403" s="1">
        <f t="shared" si="27"/>
        <v>1.5524165429869324E-8</v>
      </c>
    </row>
    <row r="404" spans="1:8" s="14" customFormat="1">
      <c r="A404" s="9">
        <v>29768</v>
      </c>
      <c r="B404" s="1">
        <f>INPC!B404</f>
        <v>2750000000000</v>
      </c>
      <c r="C404" s="10">
        <f>INPC!C404</f>
        <v>8464.7999999999993</v>
      </c>
      <c r="D404" s="21">
        <v>2.28229E-8</v>
      </c>
      <c r="E404" s="1">
        <f t="shared" si="24"/>
        <v>2.28229E-8</v>
      </c>
      <c r="F404" s="1">
        <f t="shared" si="25"/>
        <v>2.2140858919201846E-8</v>
      </c>
      <c r="G404" s="1">
        <f t="shared" si="26"/>
        <v>2.1529161906980707E-8</v>
      </c>
      <c r="H404" s="1">
        <f t="shared" si="27"/>
        <v>1.6479657601135976E-8</v>
      </c>
    </row>
    <row r="405" spans="1:8" s="14" customFormat="1">
      <c r="A405" s="9">
        <v>29799</v>
      </c>
      <c r="B405" s="1">
        <f>INPC!B405</f>
        <v>2750000000000</v>
      </c>
      <c r="C405" s="10">
        <f>INPC!C405</f>
        <v>8464.7999999999993</v>
      </c>
      <c r="D405" s="21">
        <v>2.4077199999999999E-8</v>
      </c>
      <c r="E405" s="1">
        <f t="shared" si="24"/>
        <v>2.4077199999999999E-8</v>
      </c>
      <c r="F405" s="1">
        <f t="shared" si="25"/>
        <v>2.3441662225192137E-8</v>
      </c>
      <c r="G405" s="1">
        <f t="shared" si="26"/>
        <v>2.2768354071213874E-8</v>
      </c>
      <c r="H405" s="1">
        <f t="shared" si="27"/>
        <v>1.7501583943199731E-8</v>
      </c>
    </row>
    <row r="406" spans="1:8" s="14" customFormat="1">
      <c r="A406" s="9">
        <v>29830</v>
      </c>
      <c r="B406" s="1">
        <f>INPC!B406</f>
        <v>2750000000000</v>
      </c>
      <c r="C406" s="10">
        <f>INPC!C406</f>
        <v>8464.7999999999993</v>
      </c>
      <c r="D406" s="21">
        <v>2.5342899999999999E-8</v>
      </c>
      <c r="E406" s="1">
        <f t="shared" si="24"/>
        <v>2.5342899999999999E-8</v>
      </c>
      <c r="F406" s="1">
        <f t="shared" si="25"/>
        <v>2.4701944698343083E-8</v>
      </c>
      <c r="G406" s="1">
        <f t="shared" si="26"/>
        <v>2.405900740712892E-8</v>
      </c>
      <c r="H406" s="1">
        <f t="shared" si="27"/>
        <v>1.8602067373394488E-8</v>
      </c>
    </row>
    <row r="407" spans="1:8" s="14" customFormat="1">
      <c r="A407" s="9">
        <v>29860</v>
      </c>
      <c r="B407" s="1">
        <f>INPC!B407</f>
        <v>2750000000000</v>
      </c>
      <c r="C407" s="10">
        <f>INPC!C407</f>
        <v>8464.7999999999993</v>
      </c>
      <c r="D407" s="21">
        <v>2.6629700000000001E-8</v>
      </c>
      <c r="E407" s="1">
        <f t="shared" si="24"/>
        <v>2.6629700000000001E-8</v>
      </c>
      <c r="F407" s="1">
        <f t="shared" si="25"/>
        <v>2.5978333744295457E-8</v>
      </c>
      <c r="G407" s="1">
        <f t="shared" si="26"/>
        <v>2.5328502946285864E-8</v>
      </c>
      <c r="H407" s="1">
        <f t="shared" si="27"/>
        <v>1.9704231121831568E-8</v>
      </c>
    </row>
    <row r="408" spans="1:8" s="14" customFormat="1">
      <c r="A408" s="9">
        <v>29891</v>
      </c>
      <c r="B408" s="1">
        <f>INPC!B408</f>
        <v>2750000000000</v>
      </c>
      <c r="C408" s="10">
        <f>INPC!C408</f>
        <v>11928</v>
      </c>
      <c r="D408" s="21">
        <v>2.8033500000000001E-8</v>
      </c>
      <c r="E408" s="1">
        <f t="shared" si="24"/>
        <v>2.8033500000000001E-8</v>
      </c>
      <c r="F408" s="1">
        <f t="shared" si="25"/>
        <v>2.7322585802774965E-8</v>
      </c>
      <c r="G408" s="1">
        <f t="shared" si="26"/>
        <v>2.6646078456304041E-8</v>
      </c>
      <c r="H408" s="1">
        <f t="shared" si="27"/>
        <v>2.0848702354240072E-8</v>
      </c>
    </row>
    <row r="409" spans="1:8" s="14" customFormat="1">
      <c r="A409" s="9">
        <v>29921</v>
      </c>
      <c r="B409" s="1">
        <f>INPC!B409</f>
        <v>2750000000000</v>
      </c>
      <c r="C409" s="10">
        <f>INPC!C409</f>
        <v>11928</v>
      </c>
      <c r="D409" s="21">
        <v>2.96946E-8</v>
      </c>
      <c r="E409" s="1">
        <f t="shared" si="24"/>
        <v>2.96946E-8</v>
      </c>
      <c r="F409" s="1">
        <f t="shared" si="25"/>
        <v>2.8852098175002801E-8</v>
      </c>
      <c r="G409" s="1">
        <f t="shared" si="26"/>
        <v>2.8091419944339981E-8</v>
      </c>
      <c r="H409" s="1">
        <f t="shared" si="27"/>
        <v>2.2047737536635691E-8</v>
      </c>
    </row>
    <row r="410" spans="1:8" s="14" customFormat="1">
      <c r="A410" s="9">
        <v>29952</v>
      </c>
      <c r="B410" s="1">
        <f>INPC!B410</f>
        <v>2750000000000</v>
      </c>
      <c r="C410" s="10">
        <f>INPC!C410</f>
        <v>11928</v>
      </c>
      <c r="D410" s="21">
        <v>3.17628E-8</v>
      </c>
      <c r="E410" s="1">
        <f t="shared" si="24"/>
        <v>3.17628E-8</v>
      </c>
      <c r="F410" s="1">
        <f t="shared" si="25"/>
        <v>3.0711295004932631E-8</v>
      </c>
      <c r="G410" s="1">
        <f t="shared" si="26"/>
        <v>2.979141931102131E-8</v>
      </c>
      <c r="H410" s="1">
        <f t="shared" si="27"/>
        <v>2.3318046260284091E-8</v>
      </c>
    </row>
    <row r="411" spans="1:8" s="14" customFormat="1">
      <c r="A411" s="9">
        <v>29983</v>
      </c>
      <c r="B411" s="1">
        <f>INPC!B411</f>
        <v>2750000000000</v>
      </c>
      <c r="C411" s="10">
        <f>INPC!C411</f>
        <v>11928</v>
      </c>
      <c r="D411" s="21">
        <v>3.3870800000000002E-8</v>
      </c>
      <c r="E411" s="1">
        <f t="shared" si="24"/>
        <v>3.3870800000000002E-8</v>
      </c>
      <c r="F411" s="1">
        <f t="shared" si="25"/>
        <v>3.2799869607057896E-8</v>
      </c>
      <c r="G411" s="1">
        <f t="shared" si="26"/>
        <v>3.1730280010932009E-8</v>
      </c>
      <c r="H411" s="1">
        <f t="shared" si="27"/>
        <v>2.4666090376526516E-8</v>
      </c>
    </row>
    <row r="412" spans="1:8" s="14" customFormat="1">
      <c r="A412" s="9">
        <v>30011</v>
      </c>
      <c r="B412" s="1">
        <f>INPC!B412</f>
        <v>2750000000000</v>
      </c>
      <c r="C412" s="10">
        <f>INPC!C412</f>
        <v>11928</v>
      </c>
      <c r="D412" s="21">
        <v>3.58057E-8</v>
      </c>
      <c r="E412" s="1">
        <f t="shared" si="24"/>
        <v>3.58057E-8</v>
      </c>
      <c r="F412" s="1">
        <f t="shared" si="25"/>
        <v>3.482481447990786E-8</v>
      </c>
      <c r="G412" s="1">
        <f t="shared" si="26"/>
        <v>3.3772675538654482E-8</v>
      </c>
      <c r="H412" s="1">
        <f t="shared" si="27"/>
        <v>2.6107362596784871E-8</v>
      </c>
    </row>
    <row r="413" spans="1:8" s="14" customFormat="1">
      <c r="A413" s="9">
        <v>30042</v>
      </c>
      <c r="B413" s="1">
        <f>INPC!B413</f>
        <v>2750000000000</v>
      </c>
      <c r="C413" s="10">
        <f>INPC!C413</f>
        <v>11928</v>
      </c>
      <c r="D413" s="21">
        <v>3.7913700000000002E-8</v>
      </c>
      <c r="E413" s="1">
        <f t="shared" si="24"/>
        <v>3.7913700000000002E-8</v>
      </c>
      <c r="F413" s="1">
        <f t="shared" si="25"/>
        <v>3.6844627397898869E-8</v>
      </c>
      <c r="G413" s="1">
        <f t="shared" si="26"/>
        <v>3.582541781847397E-8</v>
      </c>
      <c r="H413" s="1">
        <f t="shared" si="27"/>
        <v>2.7620388050456627E-8</v>
      </c>
    </row>
    <row r="414" spans="1:8" s="14" customFormat="1">
      <c r="A414" s="9">
        <v>30072</v>
      </c>
      <c r="B414" s="1">
        <f>INPC!B414</f>
        <v>2750000000000</v>
      </c>
      <c r="C414" s="10">
        <f>INPC!C414</f>
        <v>16608</v>
      </c>
      <c r="D414" s="21">
        <v>4.0438199999999999E-8</v>
      </c>
      <c r="E414" s="1">
        <f t="shared" si="24"/>
        <v>4.0438199999999999E-8</v>
      </c>
      <c r="F414" s="1">
        <f t="shared" si="25"/>
        <v>3.9155609857847958E-8</v>
      </c>
      <c r="G414" s="1">
        <f t="shared" si="26"/>
        <v>3.8005523404352962E-8</v>
      </c>
      <c r="H414" s="1">
        <f t="shared" si="27"/>
        <v>2.9246330963699684E-8</v>
      </c>
    </row>
    <row r="415" spans="1:8" s="14" customFormat="1">
      <c r="A415" s="9">
        <v>30103</v>
      </c>
      <c r="B415" s="1">
        <f>INPC!B415</f>
        <v>2750000000000</v>
      </c>
      <c r="C415" s="10">
        <f>INPC!C415</f>
        <v>16608</v>
      </c>
      <c r="D415" s="21">
        <v>4.33113E-8</v>
      </c>
      <c r="E415" s="1">
        <f t="shared" si="24"/>
        <v>4.33113E-8</v>
      </c>
      <c r="F415" s="1">
        <f t="shared" si="25"/>
        <v>4.1850101692349567E-8</v>
      </c>
      <c r="G415" s="1">
        <f t="shared" si="26"/>
        <v>4.049453362116739E-8</v>
      </c>
      <c r="H415" s="1">
        <f t="shared" si="27"/>
        <v>3.1006540750045987E-8</v>
      </c>
    </row>
    <row r="416" spans="1:8" s="14" customFormat="1">
      <c r="A416" s="9">
        <v>30133</v>
      </c>
      <c r="B416" s="1">
        <f>INPC!B416</f>
        <v>2750000000000</v>
      </c>
      <c r="C416" s="10">
        <f>INPC!C416</f>
        <v>16608</v>
      </c>
      <c r="D416" s="21">
        <v>4.6065000000000003E-8</v>
      </c>
      <c r="E416" s="1">
        <f t="shared" si="24"/>
        <v>4.6065000000000003E-8</v>
      </c>
      <c r="F416" s="1">
        <f t="shared" si="25"/>
        <v>4.4666934464993233E-8</v>
      </c>
      <c r="G416" s="1">
        <f t="shared" si="26"/>
        <v>4.3210375157241878E-8</v>
      </c>
      <c r="H416" s="1">
        <f t="shared" si="27"/>
        <v>3.2875321159404945E-8</v>
      </c>
    </row>
    <row r="417" spans="1:8" s="14" customFormat="1">
      <c r="A417" s="9">
        <v>30164</v>
      </c>
      <c r="B417" s="1">
        <f>INPC!B417</f>
        <v>2750000000000</v>
      </c>
      <c r="C417" s="10">
        <f>INPC!C417</f>
        <v>16608</v>
      </c>
      <c r="D417" s="21">
        <v>4.88164E-8</v>
      </c>
      <c r="E417" s="1">
        <f t="shared" si="24"/>
        <v>4.88164E-8</v>
      </c>
      <c r="F417" s="1">
        <f t="shared" si="25"/>
        <v>4.7420749319258968E-8</v>
      </c>
      <c r="G417" s="1">
        <f t="shared" si="26"/>
        <v>4.6009341187110516E-8</v>
      </c>
      <c r="H417" s="1">
        <f t="shared" si="27"/>
        <v>3.4869842428073613E-8</v>
      </c>
    </row>
    <row r="418" spans="1:8" s="14" customFormat="1">
      <c r="A418" s="9">
        <v>30195</v>
      </c>
      <c r="B418" s="1">
        <f>INPC!B418</f>
        <v>2750000000000</v>
      </c>
      <c r="C418" s="10">
        <f>INPC!C418</f>
        <v>16608</v>
      </c>
      <c r="D418" s="21">
        <v>5.12964E-8</v>
      </c>
      <c r="E418" s="1">
        <f t="shared" si="24"/>
        <v>5.12964E-8</v>
      </c>
      <c r="F418" s="1">
        <f t="shared" si="25"/>
        <v>5.0041038967631358E-8</v>
      </c>
      <c r="G418" s="1">
        <f t="shared" si="26"/>
        <v>4.8678953950314557E-8</v>
      </c>
      <c r="H418" s="1">
        <f t="shared" si="27"/>
        <v>3.6980195233073302E-8</v>
      </c>
    </row>
    <row r="419" spans="1:8" s="14" customFormat="1">
      <c r="A419" s="9">
        <v>30225</v>
      </c>
      <c r="B419" s="1">
        <f>INPC!B419</f>
        <v>2750000000000</v>
      </c>
      <c r="C419" s="10">
        <f>INPC!C419</f>
        <v>16608</v>
      </c>
      <c r="D419" s="21">
        <v>5.3575199999999999E-8</v>
      </c>
      <c r="E419" s="1">
        <f t="shared" si="24"/>
        <v>5.3575199999999999E-8</v>
      </c>
      <c r="F419" s="1">
        <f t="shared" si="25"/>
        <v>5.2423419282606888E-8</v>
      </c>
      <c r="G419" s="1">
        <f t="shared" si="26"/>
        <v>5.1192398636674009E-8</v>
      </c>
      <c r="H419" s="1">
        <f t="shared" si="27"/>
        <v>3.9198458957515913E-8</v>
      </c>
    </row>
    <row r="420" spans="1:8" s="14" customFormat="1">
      <c r="A420" s="9">
        <v>30256</v>
      </c>
      <c r="B420" s="1">
        <f>INPC!B420</f>
        <v>2750000000000</v>
      </c>
      <c r="C420" s="10">
        <f>INPC!C420</f>
        <v>23568</v>
      </c>
      <c r="D420" s="21">
        <v>5.6408499999999999E-8</v>
      </c>
      <c r="E420" s="1">
        <f t="shared" si="24"/>
        <v>5.6408499999999999E-8</v>
      </c>
      <c r="F420" s="1">
        <f t="shared" si="25"/>
        <v>5.4973599747515166E-8</v>
      </c>
      <c r="G420" s="1">
        <f t="shared" si="26"/>
        <v>5.3719473369593967E-8</v>
      </c>
      <c r="H420" s="1">
        <f t="shared" si="27"/>
        <v>4.1550341340674631E-8</v>
      </c>
    </row>
    <row r="421" spans="1:8" s="14" customFormat="1">
      <c r="A421" s="9">
        <v>30286</v>
      </c>
      <c r="B421" s="1">
        <f>INPC!B421</f>
        <v>2750000000000</v>
      </c>
      <c r="C421" s="10">
        <f>INPC!C421</f>
        <v>23568</v>
      </c>
      <c r="D421" s="21">
        <v>6.0811699999999999E-8</v>
      </c>
      <c r="E421" s="1">
        <f t="shared" si="24"/>
        <v>6.0811699999999999E-8</v>
      </c>
      <c r="F421" s="1">
        <f t="shared" si="25"/>
        <v>5.8568735511789904E-8</v>
      </c>
      <c r="G421" s="1">
        <f t="shared" si="26"/>
        <v>5.6854542020511308E-8</v>
      </c>
      <c r="H421" s="1">
        <f t="shared" si="27"/>
        <v>4.4107969742559447E-8</v>
      </c>
    </row>
    <row r="422" spans="1:8" s="14" customFormat="1">
      <c r="A422" s="9">
        <v>30317</v>
      </c>
      <c r="B422" s="1">
        <f>INPC!B422</f>
        <v>2750000000000</v>
      </c>
      <c r="C422" s="10">
        <f>INPC!C422</f>
        <v>23568</v>
      </c>
      <c r="D422" s="21">
        <v>6.6066500000000005E-8</v>
      </c>
      <c r="E422" s="1">
        <f t="shared" si="24"/>
        <v>6.6066500000000005E-8</v>
      </c>
      <c r="F422" s="1">
        <f t="shared" si="25"/>
        <v>6.3384668320107192E-8</v>
      </c>
      <c r="G422" s="1">
        <f t="shared" si="26"/>
        <v>6.0968334562142138E-8</v>
      </c>
      <c r="H422" s="1">
        <f t="shared" si="27"/>
        <v>4.6883743144433867E-8</v>
      </c>
    </row>
    <row r="423" spans="1:8" s="14" customFormat="1">
      <c r="A423" s="9">
        <v>30348</v>
      </c>
      <c r="B423" s="1">
        <f>INPC!B423</f>
        <v>2750000000000</v>
      </c>
      <c r="C423" s="10">
        <f>INPC!C423</f>
        <v>23568</v>
      </c>
      <c r="D423" s="21">
        <v>7.1258099999999994E-8</v>
      </c>
      <c r="E423" s="1">
        <f t="shared" si="24"/>
        <v>7.1258099999999994E-8</v>
      </c>
      <c r="F423" s="1">
        <f t="shared" si="25"/>
        <v>6.8613214934515346E-8</v>
      </c>
      <c r="G423" s="1">
        <f t="shared" si="26"/>
        <v>6.590740730304936E-8</v>
      </c>
      <c r="H423" s="1">
        <f t="shared" si="27"/>
        <v>4.9881519736361513E-8</v>
      </c>
    </row>
    <row r="424" spans="1:8" s="14" customFormat="1">
      <c r="A424" s="9">
        <v>30376</v>
      </c>
      <c r="B424" s="1">
        <f>INPC!B424</f>
        <v>2750000000000</v>
      </c>
      <c r="C424" s="10">
        <f>INPC!C424</f>
        <v>23568</v>
      </c>
      <c r="D424" s="21">
        <v>7.6491900000000002E-8</v>
      </c>
      <c r="E424" s="1">
        <f t="shared" si="24"/>
        <v>7.6491900000000002E-8</v>
      </c>
      <c r="F424" s="1">
        <f t="shared" si="25"/>
        <v>7.3828635768176024E-8</v>
      </c>
      <c r="G424" s="1">
        <f t="shared" si="26"/>
        <v>7.1144881811620311E-8</v>
      </c>
      <c r="H424" s="1">
        <f t="shared" si="27"/>
        <v>5.3138784563302586E-8</v>
      </c>
    </row>
    <row r="425" spans="1:8" s="14" customFormat="1">
      <c r="A425" s="9">
        <v>30407</v>
      </c>
      <c r="B425" s="1">
        <f>INPC!B425</f>
        <v>2750000000000</v>
      </c>
      <c r="C425" s="10">
        <f>INPC!C425</f>
        <v>23568</v>
      </c>
      <c r="D425" s="21">
        <v>8.1524499999999997E-8</v>
      </c>
      <c r="E425" s="1">
        <f t="shared" si="24"/>
        <v>8.1524499999999997E-8</v>
      </c>
      <c r="F425" s="1">
        <f t="shared" si="25"/>
        <v>7.8968119526489929E-8</v>
      </c>
      <c r="G425" s="1">
        <f t="shared" si="26"/>
        <v>7.6309617546310549E-8</v>
      </c>
      <c r="H425" s="1">
        <f t="shared" si="27"/>
        <v>5.6639483087953936E-8</v>
      </c>
    </row>
    <row r="426" spans="1:8" s="14" customFormat="1">
      <c r="A426" s="9">
        <v>30437</v>
      </c>
      <c r="B426" s="1">
        <f>INPC!B426</f>
        <v>2750000000000</v>
      </c>
      <c r="C426" s="10">
        <f>INPC!C426</f>
        <v>34776</v>
      </c>
      <c r="D426" s="21">
        <v>8.6809700000000005E-8</v>
      </c>
      <c r="E426" s="1">
        <f t="shared" si="24"/>
        <v>8.6809700000000005E-8</v>
      </c>
      <c r="F426" s="1">
        <f t="shared" si="25"/>
        <v>8.4125604827840611E-8</v>
      </c>
      <c r="G426" s="1">
        <f t="shared" si="26"/>
        <v>8.1499938801032251E-8</v>
      </c>
      <c r="H426" s="1">
        <f t="shared" si="27"/>
        <v>6.0362513814285174E-8</v>
      </c>
    </row>
    <row r="427" spans="1:8" s="14" customFormat="1">
      <c r="A427" s="9">
        <v>30468</v>
      </c>
      <c r="B427" s="1">
        <f>INPC!B427</f>
        <v>2750000000000</v>
      </c>
      <c r="C427" s="10">
        <f>INPC!C427</f>
        <v>34776</v>
      </c>
      <c r="D427" s="21">
        <v>9.5386799999999995E-8</v>
      </c>
      <c r="E427" s="1">
        <f t="shared" si="24"/>
        <v>9.5386799999999995E-8</v>
      </c>
      <c r="F427" s="1">
        <f t="shared" si="25"/>
        <v>9.0997249914269384E-8</v>
      </c>
      <c r="G427" s="1">
        <f t="shared" si="26"/>
        <v>8.7723286304082316E-8</v>
      </c>
      <c r="H427" s="1">
        <f t="shared" si="27"/>
        <v>6.44675609416301E-8</v>
      </c>
    </row>
    <row r="428" spans="1:8" s="14" customFormat="1">
      <c r="A428" s="9">
        <v>30498</v>
      </c>
      <c r="B428" s="1">
        <f>INPC!B428</f>
        <v>2750000000000</v>
      </c>
      <c r="C428" s="10">
        <f>INPC!C428</f>
        <v>34776</v>
      </c>
      <c r="D428" s="21">
        <v>1.050003E-7</v>
      </c>
      <c r="E428" s="1">
        <f t="shared" si="24"/>
        <v>1.050003E-7</v>
      </c>
      <c r="F428" s="1">
        <f t="shared" si="25"/>
        <v>1.0007818251766965E-7</v>
      </c>
      <c r="G428" s="1">
        <f t="shared" si="26"/>
        <v>9.5444086338449972E-8</v>
      </c>
      <c r="H428" s="1">
        <f t="shared" si="27"/>
        <v>6.9049339426523226E-8</v>
      </c>
    </row>
    <row r="429" spans="1:8" s="14" customFormat="1">
      <c r="A429" s="9">
        <v>30529</v>
      </c>
      <c r="B429" s="1">
        <f>INPC!B429</f>
        <v>2750000000000</v>
      </c>
      <c r="C429" s="10">
        <f>INPC!C429</f>
        <v>34776</v>
      </c>
      <c r="D429" s="21">
        <v>1.145671E-7</v>
      </c>
      <c r="E429" s="1">
        <f t="shared" si="24"/>
        <v>1.145671E-7</v>
      </c>
      <c r="F429" s="1">
        <f t="shared" si="25"/>
        <v>1.0967944141966626E-7</v>
      </c>
      <c r="G429" s="1">
        <f t="shared" si="26"/>
        <v>1.0469185937904603E-7</v>
      </c>
      <c r="H429" s="1">
        <f t="shared" si="27"/>
        <v>7.4136835163543356E-8</v>
      </c>
    </row>
    <row r="430" spans="1:8" s="14" customFormat="1">
      <c r="A430" s="9">
        <v>30560</v>
      </c>
      <c r="B430" s="1">
        <f>INPC!B430</f>
        <v>2750000000000</v>
      </c>
      <c r="C430" s="10">
        <f>INPC!C430</f>
        <v>34776</v>
      </c>
      <c r="D430" s="21">
        <v>1.2636819999999999E-7</v>
      </c>
      <c r="E430" s="1">
        <f t="shared" si="24"/>
        <v>1.2636819999999999E-7</v>
      </c>
      <c r="F430" s="1">
        <f t="shared" si="25"/>
        <v>1.203230576665171E-7</v>
      </c>
      <c r="G430" s="1">
        <f t="shared" si="26"/>
        <v>1.1498188384935759E-7</v>
      </c>
      <c r="H430" s="1">
        <f t="shared" si="27"/>
        <v>7.9921437211317159E-8</v>
      </c>
    </row>
    <row r="431" spans="1:8" s="14" customFormat="1">
      <c r="A431" s="9">
        <v>30590</v>
      </c>
      <c r="B431" s="1">
        <f>INPC!B431</f>
        <v>2750000000000</v>
      </c>
      <c r="C431" s="10">
        <f>INPC!C431</f>
        <v>34776</v>
      </c>
      <c r="D431" s="21">
        <v>1.3757270000000001E-7</v>
      </c>
      <c r="E431" s="1">
        <f t="shared" si="24"/>
        <v>1.3757270000000001E-7</v>
      </c>
      <c r="F431" s="1">
        <f t="shared" si="25"/>
        <v>1.3185148640853465E-7</v>
      </c>
      <c r="G431" s="1">
        <f t="shared" si="26"/>
        <v>1.2581815916443656E-7</v>
      </c>
      <c r="H431" s="1">
        <f t="shared" si="27"/>
        <v>8.6455771395098803E-8</v>
      </c>
    </row>
    <row r="432" spans="1:8" s="14" customFormat="1">
      <c r="A432" s="9">
        <v>30621</v>
      </c>
      <c r="B432" s="1">
        <f>INPC!B432</f>
        <v>2750000000000</v>
      </c>
      <c r="C432" s="10">
        <f>INPC!C432</f>
        <v>57120</v>
      </c>
      <c r="D432" s="21">
        <v>1.4773140000000001E-7</v>
      </c>
      <c r="E432" s="1">
        <f t="shared" si="24"/>
        <v>1.4773140000000001E-7</v>
      </c>
      <c r="F432" s="1">
        <f t="shared" si="25"/>
        <v>1.4256159220764897E-7</v>
      </c>
      <c r="G432" s="1">
        <f t="shared" si="26"/>
        <v>1.3694545540535796E-7</v>
      </c>
      <c r="H432" s="1">
        <f t="shared" si="27"/>
        <v>9.3678086683982977E-8</v>
      </c>
    </row>
    <row r="433" spans="1:8" s="14" customFormat="1">
      <c r="A433" s="9">
        <v>30651</v>
      </c>
      <c r="B433" s="1">
        <f>INPC!B433</f>
        <v>2750000000000</v>
      </c>
      <c r="C433" s="10">
        <f>INPC!C433</f>
        <v>57120</v>
      </c>
      <c r="D433" s="21">
        <v>1.605502E-7</v>
      </c>
      <c r="E433" s="1">
        <f t="shared" si="24"/>
        <v>1.605502E-7</v>
      </c>
      <c r="F433" s="1">
        <f t="shared" si="25"/>
        <v>1.5400748623453342E-7</v>
      </c>
      <c r="G433" s="1">
        <f t="shared" si="26"/>
        <v>1.4832190965647116E-7</v>
      </c>
      <c r="H433" s="1">
        <f t="shared" si="27"/>
        <v>1.0157184022543264E-7</v>
      </c>
    </row>
    <row r="434" spans="1:8" s="14" customFormat="1">
      <c r="A434" s="9">
        <v>30682</v>
      </c>
      <c r="B434" s="1">
        <f>INPC!B434</f>
        <v>2750000000000</v>
      </c>
      <c r="C434" s="10">
        <f>INPC!C434</f>
        <v>57120</v>
      </c>
      <c r="D434" s="21">
        <v>1.7607369999999999E-7</v>
      </c>
      <c r="E434" s="1">
        <f t="shared" si="24"/>
        <v>1.7607369999999999E-7</v>
      </c>
      <c r="F434" s="1">
        <f t="shared" si="25"/>
        <v>1.6813288717481775E-7</v>
      </c>
      <c r="G434" s="1">
        <f t="shared" si="26"/>
        <v>1.6103714101148449E-7</v>
      </c>
      <c r="H434" s="1">
        <f t="shared" si="27"/>
        <v>1.102172117311366E-7</v>
      </c>
    </row>
    <row r="435" spans="1:8" s="14" customFormat="1">
      <c r="A435" s="9">
        <v>30713</v>
      </c>
      <c r="B435" s="1">
        <f>INPC!B435</f>
        <v>2750000000000</v>
      </c>
      <c r="C435" s="10">
        <f>INPC!C435</f>
        <v>57120</v>
      </c>
      <c r="D435" s="21">
        <v>1.9280200000000001E-7</v>
      </c>
      <c r="E435" s="1">
        <f t="shared" si="24"/>
        <v>1.9280200000000001E-7</v>
      </c>
      <c r="F435" s="1">
        <f t="shared" si="25"/>
        <v>1.8424809770361267E-7</v>
      </c>
      <c r="G435" s="1">
        <f t="shared" si="26"/>
        <v>1.7598363828061572E-7</v>
      </c>
      <c r="H435" s="1">
        <f t="shared" si="27"/>
        <v>1.1974917445780259E-7</v>
      </c>
    </row>
    <row r="436" spans="1:8" s="14" customFormat="1">
      <c r="A436" s="9">
        <v>30742</v>
      </c>
      <c r="B436" s="1">
        <f>INPC!B436</f>
        <v>2750000000000</v>
      </c>
      <c r="C436" s="10">
        <f>INPC!C436</f>
        <v>57120</v>
      </c>
      <c r="D436" s="21">
        <v>2.1003570000000001E-7</v>
      </c>
      <c r="E436" s="1">
        <f t="shared" si="24"/>
        <v>2.1003570000000001E-7</v>
      </c>
      <c r="F436" s="1">
        <f t="shared" si="25"/>
        <v>2.0123444792430545E-7</v>
      </c>
      <c r="G436" s="1">
        <f t="shared" si="26"/>
        <v>1.9247147797904977E-7</v>
      </c>
      <c r="H436" s="1">
        <f t="shared" si="27"/>
        <v>1.3026537696823965E-7</v>
      </c>
    </row>
    <row r="437" spans="1:8" s="14" customFormat="1">
      <c r="A437" s="9">
        <v>30773</v>
      </c>
      <c r="B437" s="1">
        <f>INPC!B437</f>
        <v>2750000000000</v>
      </c>
      <c r="C437" s="10">
        <f>INPC!C437</f>
        <v>57120</v>
      </c>
      <c r="D437" s="21">
        <v>2.300794E-7</v>
      </c>
      <c r="E437" s="1">
        <f t="shared" si="24"/>
        <v>2.300794E-7</v>
      </c>
      <c r="F437" s="1">
        <f t="shared" si="25"/>
        <v>2.1982922425050769E-7</v>
      </c>
      <c r="G437" s="1">
        <f t="shared" si="26"/>
        <v>2.1042344659812716E-7</v>
      </c>
      <c r="H437" s="1">
        <f t="shared" si="27"/>
        <v>1.4202936104979272E-7</v>
      </c>
    </row>
    <row r="438" spans="1:8" s="14" customFormat="1">
      <c r="A438" s="9">
        <v>30803</v>
      </c>
      <c r="B438" s="1">
        <f>INPC!B438</f>
        <v>2750000000000</v>
      </c>
      <c r="C438" s="10">
        <f>INPC!C438</f>
        <v>97176</v>
      </c>
      <c r="D438" s="21">
        <v>2.509021E-7</v>
      </c>
      <c r="E438" s="1">
        <f t="shared" si="24"/>
        <v>2.509021E-7</v>
      </c>
      <c r="F438" s="1">
        <f t="shared" si="25"/>
        <v>2.4026527969463255E-7</v>
      </c>
      <c r="G438" s="1">
        <f t="shared" si="26"/>
        <v>2.2973388149752527E-7</v>
      </c>
      <c r="H438" s="1">
        <f t="shared" si="27"/>
        <v>1.5516346522668906E-7</v>
      </c>
    </row>
    <row r="439" spans="1:8" s="14" customFormat="1">
      <c r="A439" s="9">
        <v>30834</v>
      </c>
      <c r="B439" s="1">
        <f>INPC!B439</f>
        <v>2750000000000</v>
      </c>
      <c r="C439" s="10">
        <f>INPC!C439</f>
        <v>97176</v>
      </c>
      <c r="D439" s="21">
        <v>2.7619349999999998E-7</v>
      </c>
      <c r="E439" s="1">
        <f t="shared" si="24"/>
        <v>2.7619349999999998E-7</v>
      </c>
      <c r="F439" s="1">
        <f t="shared" si="25"/>
        <v>2.6324423860048674E-7</v>
      </c>
      <c r="G439" s="1">
        <f t="shared" si="26"/>
        <v>2.5168953709459327E-7</v>
      </c>
      <c r="H439" s="1">
        <f t="shared" si="27"/>
        <v>1.6953780960823937E-7</v>
      </c>
    </row>
    <row r="440" spans="1:8" s="14" customFormat="1">
      <c r="A440" s="9">
        <v>30864</v>
      </c>
      <c r="B440" s="1">
        <f>INPC!B440</f>
        <v>2750000000000</v>
      </c>
      <c r="C440" s="10">
        <f>INPC!C440</f>
        <v>97176</v>
      </c>
      <c r="D440" s="21">
        <v>3.0305239999999997E-7</v>
      </c>
      <c r="E440" s="1">
        <f t="shared" si="24"/>
        <v>3.0305239999999997E-7</v>
      </c>
      <c r="F440" s="1">
        <f t="shared" si="25"/>
        <v>2.8931142915446666E-7</v>
      </c>
      <c r="G440" s="1">
        <f t="shared" si="26"/>
        <v>2.7589584446359584E-7</v>
      </c>
      <c r="H440" s="1">
        <f t="shared" si="27"/>
        <v>1.8519410863130083E-7</v>
      </c>
    </row>
    <row r="441" spans="1:8" s="14" customFormat="1">
      <c r="A441" s="9">
        <v>30895</v>
      </c>
      <c r="B441" s="1">
        <f>INPC!B441</f>
        <v>2750000000000</v>
      </c>
      <c r="C441" s="10">
        <f>INPC!C441</f>
        <v>97176</v>
      </c>
      <c r="D441" s="21">
        <v>3.3138539999999999E-7</v>
      </c>
      <c r="E441" s="1">
        <f t="shared" si="24"/>
        <v>3.3138539999999999E-7</v>
      </c>
      <c r="F441" s="1">
        <f t="shared" si="25"/>
        <v>3.1690241525580078E-7</v>
      </c>
      <c r="G441" s="1">
        <f t="shared" si="26"/>
        <v>3.0270634014767585E-7</v>
      </c>
      <c r="H441" s="1">
        <f t="shared" si="27"/>
        <v>2.0233295349626335E-7</v>
      </c>
    </row>
    <row r="442" spans="1:8" s="14" customFormat="1">
      <c r="A442" s="9">
        <v>30926</v>
      </c>
      <c r="B442" s="1">
        <f>INPC!B442</f>
        <v>2750000000000</v>
      </c>
      <c r="C442" s="10">
        <f>INPC!C442</f>
        <v>97176</v>
      </c>
      <c r="D442" s="21">
        <v>3.7031679999999998E-7</v>
      </c>
      <c r="E442" s="1">
        <f t="shared" si="24"/>
        <v>3.7031679999999998E-7</v>
      </c>
      <c r="F442" s="1">
        <f t="shared" si="25"/>
        <v>3.503106919503314E-7</v>
      </c>
      <c r="G442" s="1">
        <f t="shared" si="26"/>
        <v>3.3379116534089917E-7</v>
      </c>
      <c r="H442" s="1">
        <f t="shared" si="27"/>
        <v>2.2129822083473372E-7</v>
      </c>
    </row>
    <row r="443" spans="1:8" s="14" customFormat="1">
      <c r="A443" s="9">
        <v>30956</v>
      </c>
      <c r="B443" s="1">
        <f>INPC!B443</f>
        <v>2750000000000</v>
      </c>
      <c r="C443" s="10">
        <f>INPC!C443</f>
        <v>97176</v>
      </c>
      <c r="D443" s="21">
        <v>4.0896750000000003E-7</v>
      </c>
      <c r="E443" s="1">
        <f t="shared" si="24"/>
        <v>4.0896750000000003E-7</v>
      </c>
      <c r="F443" s="1">
        <f t="shared" si="25"/>
        <v>3.8916260856356692E-7</v>
      </c>
      <c r="G443" s="1">
        <f t="shared" si="26"/>
        <v>3.6886308491563526E-7</v>
      </c>
      <c r="H443" s="1">
        <f t="shared" si="27"/>
        <v>2.4233025185730246E-7</v>
      </c>
    </row>
    <row r="444" spans="1:8" s="14" customFormat="1">
      <c r="A444" s="9">
        <v>30987</v>
      </c>
      <c r="B444" s="1">
        <f>INPC!B444</f>
        <v>2750000000000</v>
      </c>
      <c r="C444" s="10">
        <f>INPC!C444</f>
        <v>166560</v>
      </c>
      <c r="D444" s="21">
        <v>4.5201679999999998E-7</v>
      </c>
      <c r="E444" s="1">
        <f t="shared" si="24"/>
        <v>4.5201679999999998E-7</v>
      </c>
      <c r="F444" s="1">
        <f t="shared" si="25"/>
        <v>4.2995369594178392E-7</v>
      </c>
      <c r="G444" s="1">
        <f t="shared" si="26"/>
        <v>4.0907750267826301E-7</v>
      </c>
      <c r="H444" s="1">
        <f t="shared" si="27"/>
        <v>2.6599967984693398E-7</v>
      </c>
    </row>
    <row r="445" spans="1:8" s="14" customFormat="1">
      <c r="A445" s="9">
        <v>31017</v>
      </c>
      <c r="B445" s="1">
        <f>INPC!B445</f>
        <v>2750000000000</v>
      </c>
      <c r="C445" s="10">
        <f>INPC!C445</f>
        <v>166560</v>
      </c>
      <c r="D445" s="21">
        <v>5.0615590000000003E-7</v>
      </c>
      <c r="E445" s="1">
        <f t="shared" si="24"/>
        <v>5.0615590000000003E-7</v>
      </c>
      <c r="F445" s="1">
        <f t="shared" si="25"/>
        <v>4.7832099077828484E-7</v>
      </c>
      <c r="G445" s="1">
        <f t="shared" si="26"/>
        <v>4.5398610305209068E-7</v>
      </c>
      <c r="H445" s="1">
        <f t="shared" si="27"/>
        <v>2.9270978113272575E-7</v>
      </c>
    </row>
    <row r="446" spans="1:8" s="14" customFormat="1">
      <c r="A446" s="9">
        <v>31048</v>
      </c>
      <c r="B446" s="1">
        <f>INPC!B446</f>
        <v>2750000000000</v>
      </c>
      <c r="C446" s="10">
        <f>INPC!C446</f>
        <v>166560</v>
      </c>
      <c r="D446" s="21">
        <v>5.6567609999999995E-7</v>
      </c>
      <c r="E446" s="1">
        <f t="shared" si="24"/>
        <v>5.6567609999999995E-7</v>
      </c>
      <c r="F446" s="1">
        <f t="shared" si="25"/>
        <v>5.3508905380692473E-7</v>
      </c>
      <c r="G446" s="1">
        <f t="shared" si="26"/>
        <v>5.058272670794589E-7</v>
      </c>
      <c r="H446" s="1">
        <f t="shared" si="27"/>
        <v>3.2260914927969942E-7</v>
      </c>
    </row>
    <row r="447" spans="1:8" s="14" customFormat="1">
      <c r="A447" s="9">
        <v>31079</v>
      </c>
      <c r="B447" s="1">
        <f>INPC!B447</f>
        <v>2750000000000</v>
      </c>
      <c r="C447" s="10">
        <f>INPC!C447</f>
        <v>166560</v>
      </c>
      <c r="D447" s="21">
        <v>6.2713819999999997E-7</v>
      </c>
      <c r="E447" s="1">
        <f t="shared" si="24"/>
        <v>6.2713819999999997E-7</v>
      </c>
      <c r="F447" s="1">
        <f t="shared" si="25"/>
        <v>5.9561488491895489E-7</v>
      </c>
      <c r="G447" s="1">
        <f t="shared" si="26"/>
        <v>5.6416368790811707E-7</v>
      </c>
      <c r="H447" s="1">
        <f t="shared" si="27"/>
        <v>3.5592977766394209E-7</v>
      </c>
    </row>
    <row r="448" spans="1:8" s="14" customFormat="1">
      <c r="A448" s="9">
        <v>31107</v>
      </c>
      <c r="B448" s="1">
        <f>INPC!B448</f>
        <v>2750000000000</v>
      </c>
      <c r="C448" s="10">
        <f>INPC!C448</f>
        <v>166560</v>
      </c>
      <c r="D448" s="21">
        <v>6.9086979999999995E-7</v>
      </c>
      <c r="E448" s="1">
        <f t="shared" si="24"/>
        <v>6.9086979999999995E-7</v>
      </c>
      <c r="F448" s="1">
        <f t="shared" si="25"/>
        <v>6.5823312193049045E-7</v>
      </c>
      <c r="G448" s="1">
        <f t="shared" si="26"/>
        <v>6.258099030852484E-7</v>
      </c>
      <c r="H448" s="1">
        <f t="shared" si="27"/>
        <v>3.9305764476567583E-7</v>
      </c>
    </row>
    <row r="449" spans="1:8" s="14" customFormat="1">
      <c r="A449" s="9">
        <v>31138</v>
      </c>
      <c r="B449" s="1">
        <f>INPC!B449</f>
        <v>2750000000000</v>
      </c>
      <c r="C449" s="10">
        <f>INPC!C449</f>
        <v>166560</v>
      </c>
      <c r="D449" s="21">
        <v>7.4748890000000001E-7</v>
      </c>
      <c r="E449" s="1">
        <f t="shared" si="24"/>
        <v>7.4748890000000001E-7</v>
      </c>
      <c r="F449" s="1">
        <f t="shared" si="25"/>
        <v>7.1862194987713807E-7</v>
      </c>
      <c r="G449" s="1">
        <f t="shared" si="26"/>
        <v>6.8673324240251166E-7</v>
      </c>
      <c r="H449" s="1">
        <f t="shared" si="27"/>
        <v>4.3361087432871276E-7</v>
      </c>
    </row>
    <row r="450" spans="1:8" s="14" customFormat="1">
      <c r="A450" s="9">
        <v>31168</v>
      </c>
      <c r="B450" s="1">
        <f>INPC!B450</f>
        <v>2750000000000</v>
      </c>
      <c r="C450" s="10">
        <f>INPC!C450</f>
        <v>333120</v>
      </c>
      <c r="D450" s="21">
        <v>8.0127699999999996E-7</v>
      </c>
      <c r="E450" s="1">
        <f t="shared" ref="E450:E513" si="28">D450</f>
        <v>8.0127699999999996E-7</v>
      </c>
      <c r="F450" s="1">
        <f t="shared" si="25"/>
        <v>7.739157986016954E-7</v>
      </c>
      <c r="G450" s="1">
        <f t="shared" si="26"/>
        <v>7.4518003584447456E-7</v>
      </c>
      <c r="H450" s="1">
        <f t="shared" si="27"/>
        <v>4.7766493750359006E-7</v>
      </c>
    </row>
    <row r="451" spans="1:8" s="14" customFormat="1">
      <c r="A451" s="9">
        <v>31199</v>
      </c>
      <c r="B451" s="1">
        <f>INPC!B451</f>
        <v>2750000000000</v>
      </c>
      <c r="C451" s="10">
        <f>INPC!C451</f>
        <v>333120</v>
      </c>
      <c r="D451" s="21">
        <v>8.6933690000000001E-7</v>
      </c>
      <c r="E451" s="1">
        <f t="shared" si="28"/>
        <v>8.6933690000000001E-7</v>
      </c>
      <c r="F451" s="1">
        <f t="shared" ref="F451:F514" si="29">SQRT(E451*E450)</f>
        <v>8.3461348133210733E-7</v>
      </c>
      <c r="G451" s="1">
        <f t="shared" si="26"/>
        <v>8.0449839060062817E-7</v>
      </c>
      <c r="H451" s="1">
        <f t="shared" si="27"/>
        <v>5.2555872685073267E-7</v>
      </c>
    </row>
    <row r="452" spans="1:8" s="14" customFormat="1">
      <c r="A452" s="9">
        <v>31229</v>
      </c>
      <c r="B452" s="1">
        <f>INPC!B452</f>
        <v>2750000000000</v>
      </c>
      <c r="C452" s="10">
        <f>INPC!C452</f>
        <v>333120</v>
      </c>
      <c r="D452" s="21">
        <v>9.5899160000000007E-7</v>
      </c>
      <c r="E452" s="1">
        <f t="shared" si="28"/>
        <v>9.5899160000000007E-7</v>
      </c>
      <c r="F452" s="1">
        <f t="shared" si="29"/>
        <v>9.1306450192198368E-7</v>
      </c>
      <c r="G452" s="1">
        <f t="shared" ref="G452:G515" si="30">GEOMEAN(E450:E452)</f>
        <v>8.7416859072702682E-7</v>
      </c>
      <c r="H452" s="1">
        <f t="shared" si="27"/>
        <v>5.7851240355700351E-7</v>
      </c>
    </row>
    <row r="453" spans="1:8" s="14" customFormat="1">
      <c r="A453" s="9">
        <v>31260</v>
      </c>
      <c r="B453" s="1">
        <f>INPC!B453</f>
        <v>2750000000000</v>
      </c>
      <c r="C453" s="10">
        <f>INPC!C453</f>
        <v>333120</v>
      </c>
      <c r="D453" s="21">
        <v>1.0745458999999999E-6</v>
      </c>
      <c r="E453" s="1">
        <f t="shared" si="28"/>
        <v>1.0745458999999999E-6</v>
      </c>
      <c r="F453" s="1">
        <f t="shared" si="29"/>
        <v>1.0151258502838157E-6</v>
      </c>
      <c r="G453" s="1">
        <f t="shared" si="30"/>
        <v>9.6399762269324655E-7</v>
      </c>
      <c r="H453" s="1">
        <f t="shared" si="27"/>
        <v>6.3809739981652998E-7</v>
      </c>
    </row>
    <row r="454" spans="1:8" s="14" customFormat="1">
      <c r="A454" s="9">
        <v>31291</v>
      </c>
      <c r="B454" s="1">
        <f>INPC!B454</f>
        <v>2750000000000</v>
      </c>
      <c r="C454" s="10">
        <f>INPC!C454</f>
        <v>333120</v>
      </c>
      <c r="D454" s="21">
        <v>1.1940075E-6</v>
      </c>
      <c r="E454" s="1">
        <f t="shared" si="28"/>
        <v>1.1940075E-6</v>
      </c>
      <c r="F454" s="1">
        <f t="shared" si="29"/>
        <v>1.1327029017770943E-6</v>
      </c>
      <c r="G454" s="1">
        <f t="shared" si="30"/>
        <v>1.0715578193546301E-6</v>
      </c>
      <c r="H454" s="1">
        <f t="shared" si="27"/>
        <v>7.0348759699162996E-7</v>
      </c>
    </row>
    <row r="455" spans="1:8" s="14" customFormat="1">
      <c r="A455" s="9">
        <v>31321</v>
      </c>
      <c r="B455" s="1">
        <f>INPC!B455</f>
        <v>2750000000000</v>
      </c>
      <c r="C455" s="10">
        <f>INPC!C455</f>
        <v>333120</v>
      </c>
      <c r="D455" s="21">
        <v>1.3207687000000001E-6</v>
      </c>
      <c r="E455" s="1">
        <f t="shared" si="28"/>
        <v>1.3207687000000001E-6</v>
      </c>
      <c r="F455" s="1">
        <f t="shared" si="29"/>
        <v>1.2557896852440101E-6</v>
      </c>
      <c r="G455" s="1">
        <f t="shared" si="30"/>
        <v>1.1922104700504153E-6</v>
      </c>
      <c r="H455" s="1">
        <f t="shared" si="27"/>
        <v>7.7568359964103681E-7</v>
      </c>
    </row>
    <row r="456" spans="1:8" s="14" customFormat="1">
      <c r="A456" s="9">
        <v>31352</v>
      </c>
      <c r="B456" s="1">
        <f>INPC!B456</f>
        <v>2750000000000</v>
      </c>
      <c r="C456" s="10">
        <f>INPC!C456</f>
        <v>600000</v>
      </c>
      <c r="D456" s="21">
        <v>1.5053189E-6</v>
      </c>
      <c r="E456" s="1">
        <f t="shared" si="28"/>
        <v>1.5053189E-6</v>
      </c>
      <c r="F456" s="1">
        <f t="shared" si="29"/>
        <v>1.410027690025423E-6</v>
      </c>
      <c r="G456" s="1">
        <f t="shared" si="30"/>
        <v>1.3339947257762816E-6</v>
      </c>
      <c r="H456" s="1">
        <f t="shared" si="27"/>
        <v>8.5748020684585042E-7</v>
      </c>
    </row>
    <row r="457" spans="1:8" s="14" customFormat="1">
      <c r="A457" s="9">
        <v>31382</v>
      </c>
      <c r="B457" s="1">
        <f>INPC!B457</f>
        <v>2750000000000</v>
      </c>
      <c r="C457" s="10">
        <f>INPC!C457</f>
        <v>600000</v>
      </c>
      <c r="D457" s="21">
        <v>1.7322163E-6</v>
      </c>
      <c r="E457" s="1">
        <f t="shared" si="28"/>
        <v>1.7322163E-6</v>
      </c>
      <c r="F457" s="1">
        <f t="shared" si="29"/>
        <v>1.6147872724535791E-6</v>
      </c>
      <c r="G457" s="1">
        <f t="shared" si="30"/>
        <v>1.5101466882301589E-6</v>
      </c>
      <c r="H457" s="1">
        <f t="shared" si="27"/>
        <v>9.5005902712718119E-7</v>
      </c>
    </row>
    <row r="458" spans="1:8" s="14" customFormat="1">
      <c r="A458" s="9">
        <v>31413</v>
      </c>
      <c r="B458" s="1">
        <f>INPC!B458</f>
        <v>2750000000000</v>
      </c>
      <c r="C458" s="10">
        <f>INPC!C458</f>
        <v>600000</v>
      </c>
      <c r="D458" s="21">
        <v>1.9811765000000001E-6</v>
      </c>
      <c r="E458" s="1">
        <f t="shared" si="28"/>
        <v>1.9811765000000001E-6</v>
      </c>
      <c r="F458" s="1">
        <f t="shared" si="29"/>
        <v>1.8525188869420334E-6</v>
      </c>
      <c r="G458" s="1">
        <f t="shared" si="30"/>
        <v>1.7286932428910057E-6</v>
      </c>
      <c r="H458" s="1">
        <f t="shared" si="27"/>
        <v>1.054662571174281E-6</v>
      </c>
    </row>
    <row r="459" spans="1:8" s="14" customFormat="1">
      <c r="A459" s="9">
        <v>31444</v>
      </c>
      <c r="B459" s="1">
        <f>INPC!B459</f>
        <v>2750000000000</v>
      </c>
      <c r="C459" s="10">
        <f>INPC!C459</f>
        <v>600000</v>
      </c>
      <c r="D459" s="21">
        <v>2.2331080000000001E-6</v>
      </c>
      <c r="E459" s="1">
        <f t="shared" si="28"/>
        <v>2.2331080000000001E-6</v>
      </c>
      <c r="F459" s="1">
        <f t="shared" si="29"/>
        <v>2.1033737403424051E-6</v>
      </c>
      <c r="G459" s="1">
        <f t="shared" si="30"/>
        <v>1.9715675980729345E-6</v>
      </c>
      <c r="H459" s="1">
        <f t="shared" si="27"/>
        <v>1.1723998107609006E-6</v>
      </c>
    </row>
    <row r="460" spans="1:8" s="14" customFormat="1">
      <c r="A460" s="9">
        <v>31472</v>
      </c>
      <c r="B460" s="1">
        <f>INPC!B460</f>
        <v>2750000000</v>
      </c>
      <c r="C460" s="10">
        <f>INPC!C460</f>
        <v>804</v>
      </c>
      <c r="D460" s="21">
        <v>2.3396314E-6</v>
      </c>
      <c r="E460" s="1">
        <f t="shared" si="28"/>
        <v>2.3396314E-6</v>
      </c>
      <c r="F460" s="1">
        <f t="shared" si="29"/>
        <v>2.2857492418004209E-6</v>
      </c>
      <c r="G460" s="1">
        <f t="shared" si="30"/>
        <v>2.1793489766239556E-6</v>
      </c>
      <c r="H460" s="1">
        <f t="shared" si="27"/>
        <v>1.2978415555717148E-6</v>
      </c>
    </row>
    <row r="461" spans="1:8" s="14" customFormat="1">
      <c r="A461" s="9">
        <v>31503</v>
      </c>
      <c r="B461" s="1">
        <f>INPC!B461</f>
        <v>2750000000</v>
      </c>
      <c r="C461" s="10">
        <f>INPC!C461</f>
        <v>804</v>
      </c>
      <c r="D461" s="21">
        <v>2.3578805999999998E-6</v>
      </c>
      <c r="E461" s="1">
        <f t="shared" si="28"/>
        <v>2.3578805999999998E-6</v>
      </c>
      <c r="F461" s="1">
        <f t="shared" si="29"/>
        <v>2.3487382760134941E-6</v>
      </c>
      <c r="G461" s="1">
        <f t="shared" si="30"/>
        <v>2.3095444542578692E-6</v>
      </c>
      <c r="H461" s="1">
        <f t="shared" ref="H461:H524" si="31">GEOMEAN(E450:E461)</f>
        <v>1.4282298233750249E-6</v>
      </c>
    </row>
    <row r="462" spans="1:8" s="14" customFormat="1">
      <c r="A462" s="9">
        <v>31533</v>
      </c>
      <c r="B462" s="1">
        <f>INPC!B462</f>
        <v>2750000000</v>
      </c>
      <c r="C462" s="10">
        <f>INPC!C462</f>
        <v>804</v>
      </c>
      <c r="D462" s="21">
        <v>2.3908693999999998E-6</v>
      </c>
      <c r="E462" s="1">
        <f t="shared" si="28"/>
        <v>2.3908693999999998E-6</v>
      </c>
      <c r="F462" s="1">
        <f t="shared" si="29"/>
        <v>2.3743177073411296E-6</v>
      </c>
      <c r="G462" s="1">
        <f t="shared" si="30"/>
        <v>2.3626988400093494E-6</v>
      </c>
      <c r="H462" s="1">
        <f t="shared" si="31"/>
        <v>1.5644530305575659E-6</v>
      </c>
    </row>
    <row r="463" spans="1:8" s="14" customFormat="1">
      <c r="A463" s="9">
        <v>31564</v>
      </c>
      <c r="B463" s="1">
        <f>INPC!B463</f>
        <v>2750000000</v>
      </c>
      <c r="C463" s="10">
        <f>INPC!C463</f>
        <v>804</v>
      </c>
      <c r="D463" s="21">
        <v>2.4212846000000001E-6</v>
      </c>
      <c r="E463" s="1">
        <f t="shared" si="28"/>
        <v>2.4212846000000001E-6</v>
      </c>
      <c r="F463" s="1">
        <f t="shared" si="29"/>
        <v>2.4060289397326957E-6</v>
      </c>
      <c r="G463" s="1">
        <f t="shared" si="30"/>
        <v>2.3898712287825937E-6</v>
      </c>
      <c r="H463" s="1">
        <f t="shared" si="31"/>
        <v>1.7038603865877697E-6</v>
      </c>
    </row>
    <row r="464" spans="1:8" s="14" customFormat="1">
      <c r="A464" s="9">
        <v>31594</v>
      </c>
      <c r="B464" s="1">
        <f>INPC!B464</f>
        <v>2750000000</v>
      </c>
      <c r="C464" s="10">
        <f>INPC!C464</f>
        <v>804</v>
      </c>
      <c r="D464" s="21">
        <v>2.462696E-6</v>
      </c>
      <c r="E464" s="1">
        <f t="shared" si="28"/>
        <v>2.462696E-6</v>
      </c>
      <c r="F464" s="1">
        <f t="shared" si="29"/>
        <v>2.4419025163346713E-6</v>
      </c>
      <c r="G464" s="1">
        <f t="shared" si="30"/>
        <v>2.4247715781032394E-6</v>
      </c>
      <c r="H464" s="1">
        <f t="shared" si="31"/>
        <v>1.8431768460812689E-6</v>
      </c>
    </row>
    <row r="465" spans="1:8" s="14" customFormat="1">
      <c r="A465" s="9">
        <v>31625</v>
      </c>
      <c r="B465" s="1">
        <f>INPC!B465</f>
        <v>2750000000</v>
      </c>
      <c r="C465" s="10">
        <f>INPC!C465</f>
        <v>804</v>
      </c>
      <c r="D465" s="21">
        <v>2.5501982999999999E-6</v>
      </c>
      <c r="E465" s="1">
        <f t="shared" si="28"/>
        <v>2.5501982999999999E-6</v>
      </c>
      <c r="F465" s="1">
        <f t="shared" si="29"/>
        <v>2.5060652730160082E-6</v>
      </c>
      <c r="G465" s="1">
        <f t="shared" si="30"/>
        <v>2.4774802376958458E-6</v>
      </c>
      <c r="H465" s="1">
        <f t="shared" si="31"/>
        <v>1.9808249055228516E-6</v>
      </c>
    </row>
    <row r="466" spans="1:8" s="14" customFormat="1">
      <c r="A466" s="9">
        <v>31656</v>
      </c>
      <c r="B466" s="1">
        <f>INPC!B466</f>
        <v>2750000000</v>
      </c>
      <c r="C466" s="10">
        <f>INPC!C466</f>
        <v>804</v>
      </c>
      <c r="D466" s="21">
        <v>2.5939493999999999E-6</v>
      </c>
      <c r="E466" s="1">
        <f t="shared" si="28"/>
        <v>2.5939493999999999E-6</v>
      </c>
      <c r="F466" s="1">
        <f t="shared" si="29"/>
        <v>2.5719808222780392E-6</v>
      </c>
      <c r="G466" s="1">
        <f t="shared" si="30"/>
        <v>2.5350240603729197E-6</v>
      </c>
      <c r="H466" s="1">
        <f t="shared" si="31"/>
        <v>2.1131271257664562E-6</v>
      </c>
    </row>
    <row r="467" spans="1:8" s="14" customFormat="1">
      <c r="A467" s="9">
        <v>31686</v>
      </c>
      <c r="B467" s="1">
        <f>INPC!B467</f>
        <v>2750000000</v>
      </c>
      <c r="C467" s="10">
        <f>INPC!C467</f>
        <v>804</v>
      </c>
      <c r="D467" s="21">
        <v>2.6433156E-6</v>
      </c>
      <c r="E467" s="1">
        <f t="shared" si="28"/>
        <v>2.6433156E-6</v>
      </c>
      <c r="F467" s="1">
        <f t="shared" si="29"/>
        <v>2.6185161665780564E-6</v>
      </c>
      <c r="G467" s="1">
        <f t="shared" si="30"/>
        <v>2.595542574684063E-6</v>
      </c>
      <c r="H467" s="1">
        <f t="shared" si="31"/>
        <v>2.2389057544157659E-6</v>
      </c>
    </row>
    <row r="468" spans="1:8" s="14" customFormat="1">
      <c r="A468" s="9">
        <v>31717</v>
      </c>
      <c r="B468" s="1">
        <f>INPC!B468</f>
        <v>2750000000</v>
      </c>
      <c r="C468" s="10">
        <f>INPC!C468</f>
        <v>804</v>
      </c>
      <c r="D468" s="21">
        <v>2.7874368999999998E-6</v>
      </c>
      <c r="E468" s="1">
        <f t="shared" si="28"/>
        <v>2.7874368999999998E-6</v>
      </c>
      <c r="F468" s="1">
        <f t="shared" si="29"/>
        <v>2.7144199088913341E-6</v>
      </c>
      <c r="G468" s="1">
        <f t="shared" si="30"/>
        <v>2.6736539008426051E-6</v>
      </c>
      <c r="H468" s="1">
        <f t="shared" si="31"/>
        <v>2.3568603854884428E-6</v>
      </c>
    </row>
    <row r="469" spans="1:8" s="14" customFormat="1">
      <c r="A469" s="9">
        <v>31747</v>
      </c>
      <c r="B469" s="1">
        <f>INPC!B469</f>
        <v>2750000000</v>
      </c>
      <c r="C469" s="10">
        <f>INPC!C469</f>
        <v>804</v>
      </c>
      <c r="D469" s="21">
        <v>3.1121777E-6</v>
      </c>
      <c r="E469" s="1">
        <f t="shared" si="28"/>
        <v>3.1121777E-6</v>
      </c>
      <c r="F469" s="1">
        <f t="shared" si="29"/>
        <v>2.9453351185114962E-6</v>
      </c>
      <c r="G469" s="1">
        <f t="shared" si="30"/>
        <v>2.8410103560566096E-6</v>
      </c>
      <c r="H469" s="1">
        <f t="shared" si="31"/>
        <v>2.474793949491033E-6</v>
      </c>
    </row>
    <row r="470" spans="1:8" s="14" customFormat="1">
      <c r="A470" s="9">
        <v>31778</v>
      </c>
      <c r="B470" s="1">
        <f>INPC!B470</f>
        <v>2750000000</v>
      </c>
      <c r="C470" s="10">
        <f>INPC!C470</f>
        <v>964.8</v>
      </c>
      <c r="D470" s="21">
        <v>3.5232509999999999E-6</v>
      </c>
      <c r="E470" s="1">
        <f t="shared" si="28"/>
        <v>3.5232509999999999E-6</v>
      </c>
      <c r="F470" s="1">
        <f t="shared" si="29"/>
        <v>3.311341600273626E-6</v>
      </c>
      <c r="G470" s="1">
        <f t="shared" si="30"/>
        <v>3.1265905080967055E-6</v>
      </c>
      <c r="H470" s="1">
        <f t="shared" si="31"/>
        <v>2.5964148251655277E-6</v>
      </c>
    </row>
    <row r="471" spans="1:8" s="14" customFormat="1">
      <c r="A471" s="9">
        <v>31809</v>
      </c>
      <c r="B471" s="1">
        <f>INPC!B471</f>
        <v>2750000000</v>
      </c>
      <c r="C471" s="10">
        <f>INPC!C471</f>
        <v>964.8</v>
      </c>
      <c r="D471" s="21">
        <v>3.9684828999999996E-6</v>
      </c>
      <c r="E471" s="1">
        <f t="shared" si="28"/>
        <v>3.9684828999999996E-6</v>
      </c>
      <c r="F471" s="1">
        <f t="shared" si="29"/>
        <v>3.7392460932530099E-6</v>
      </c>
      <c r="G471" s="1">
        <f t="shared" si="30"/>
        <v>3.5173114667409383E-6</v>
      </c>
      <c r="H471" s="1">
        <f t="shared" si="31"/>
        <v>2.7238528727173298E-6</v>
      </c>
    </row>
    <row r="472" spans="1:8" s="14" customFormat="1">
      <c r="A472" s="9">
        <v>31837</v>
      </c>
      <c r="B472" s="1">
        <f>INPC!B472</f>
        <v>2750000000</v>
      </c>
      <c r="C472" s="10">
        <f>INPC!C472</f>
        <v>1368</v>
      </c>
      <c r="D472" s="21">
        <v>4.6181985000000002E-6</v>
      </c>
      <c r="E472" s="1">
        <f t="shared" si="28"/>
        <v>4.6181985000000002E-6</v>
      </c>
      <c r="F472" s="1">
        <f t="shared" si="29"/>
        <v>4.2810327931534985E-6</v>
      </c>
      <c r="G472" s="1">
        <f t="shared" si="30"/>
        <v>4.0118704241348882E-6</v>
      </c>
      <c r="H472" s="1">
        <f t="shared" si="31"/>
        <v>2.8826643371122239E-6</v>
      </c>
    </row>
    <row r="473" spans="1:8" s="14" customFormat="1">
      <c r="A473" s="9">
        <v>31868</v>
      </c>
      <c r="B473" s="1">
        <f>INPC!B473</f>
        <v>2750000000</v>
      </c>
      <c r="C473" s="10">
        <f>INPC!C473</f>
        <v>1368</v>
      </c>
      <c r="D473" s="21">
        <v>5.5002395E-6</v>
      </c>
      <c r="E473" s="1">
        <f t="shared" si="28"/>
        <v>5.5002395E-6</v>
      </c>
      <c r="F473" s="1">
        <f t="shared" si="29"/>
        <v>5.0399600998957079E-6</v>
      </c>
      <c r="G473" s="1">
        <f t="shared" si="30"/>
        <v>4.6539984745672402E-6</v>
      </c>
      <c r="H473" s="1">
        <f t="shared" si="31"/>
        <v>3.0934924319422647E-6</v>
      </c>
    </row>
    <row r="474" spans="1:8" s="14" customFormat="1">
      <c r="A474" s="9">
        <v>31898</v>
      </c>
      <c r="B474" s="1">
        <f>INPC!B474</f>
        <v>2750000000</v>
      </c>
      <c r="C474" s="10">
        <f>INPC!C474</f>
        <v>1641.6</v>
      </c>
      <c r="D474" s="21">
        <v>6.6801157000000004E-6</v>
      </c>
      <c r="E474" s="1">
        <f t="shared" si="28"/>
        <v>6.6801157000000004E-6</v>
      </c>
      <c r="F474" s="1">
        <f t="shared" si="29"/>
        <v>6.0615374483467607E-6</v>
      </c>
      <c r="G474" s="1">
        <f t="shared" si="30"/>
        <v>5.53621218702711E-6</v>
      </c>
      <c r="H474" s="1">
        <f t="shared" si="31"/>
        <v>3.3700375151801137E-6</v>
      </c>
    </row>
    <row r="475" spans="1:8" s="14" customFormat="1">
      <c r="A475" s="9">
        <v>31929</v>
      </c>
      <c r="B475" s="1">
        <f>INPC!B475</f>
        <v>2750000000</v>
      </c>
      <c r="C475" s="10">
        <f>INPC!C475</f>
        <v>1969.92</v>
      </c>
      <c r="D475" s="21">
        <v>7.9968603E-6</v>
      </c>
      <c r="E475" s="1">
        <f t="shared" si="28"/>
        <v>7.9968603E-6</v>
      </c>
      <c r="F475" s="1">
        <f t="shared" si="29"/>
        <v>7.3088954049662463E-6</v>
      </c>
      <c r="G475" s="1">
        <f t="shared" si="30"/>
        <v>6.6480615474457836E-6</v>
      </c>
      <c r="H475" s="1">
        <f t="shared" si="31"/>
        <v>3.7228385973391078E-6</v>
      </c>
    </row>
    <row r="476" spans="1:8" s="14" customFormat="1">
      <c r="A476" s="9">
        <v>31959</v>
      </c>
      <c r="B476" s="1">
        <f>INPC!B476</f>
        <v>2750000000</v>
      </c>
      <c r="C476" s="10">
        <f>INPC!C476</f>
        <v>1969.92</v>
      </c>
      <c r="D476" s="21">
        <v>8.7333761999999993E-6</v>
      </c>
      <c r="E476" s="1">
        <f t="shared" si="28"/>
        <v>8.7333761999999993E-6</v>
      </c>
      <c r="F476" s="1">
        <f t="shared" si="29"/>
        <v>8.3570084012608761E-6</v>
      </c>
      <c r="G476" s="1">
        <f t="shared" si="30"/>
        <v>7.7558348719850785E-6</v>
      </c>
      <c r="H476" s="1">
        <f t="shared" si="31"/>
        <v>4.1370282658511816E-6</v>
      </c>
    </row>
    <row r="477" spans="1:8" s="14" customFormat="1">
      <c r="A477" s="9">
        <v>31990</v>
      </c>
      <c r="B477" s="1">
        <f>INPC!B477</f>
        <v>2750000000</v>
      </c>
      <c r="C477" s="10">
        <f>INPC!C477</f>
        <v>1970</v>
      </c>
      <c r="D477" s="21">
        <v>9.1587211999999999E-6</v>
      </c>
      <c r="E477" s="1">
        <f t="shared" si="28"/>
        <v>9.1587211999999999E-6</v>
      </c>
      <c r="F477" s="1">
        <f t="shared" si="29"/>
        <v>8.9435204338401007E-6</v>
      </c>
      <c r="G477" s="1">
        <f t="shared" si="30"/>
        <v>8.6161285948200326E-6</v>
      </c>
      <c r="H477" s="1">
        <f t="shared" si="31"/>
        <v>4.6021442675327296E-6</v>
      </c>
    </row>
    <row r="478" spans="1:8" s="14" customFormat="1">
      <c r="A478" s="9">
        <v>32021</v>
      </c>
      <c r="B478" s="1">
        <f>INPC!B478</f>
        <v>2750000000</v>
      </c>
      <c r="C478" s="10">
        <f>INPC!C478</f>
        <v>2400</v>
      </c>
      <c r="D478" s="21">
        <v>9.8713729999999995E-6</v>
      </c>
      <c r="E478" s="1">
        <f t="shared" si="28"/>
        <v>9.8713729999999995E-6</v>
      </c>
      <c r="F478" s="1">
        <f t="shared" si="29"/>
        <v>9.508372792870903E-6</v>
      </c>
      <c r="G478" s="1">
        <f t="shared" si="30"/>
        <v>9.2426858042490143E-6</v>
      </c>
      <c r="H478" s="1">
        <f t="shared" si="31"/>
        <v>5.1443230575421902E-6</v>
      </c>
    </row>
    <row r="479" spans="1:8" s="14" customFormat="1">
      <c r="A479" s="9">
        <v>32051</v>
      </c>
      <c r="B479" s="1">
        <f>INPC!B479</f>
        <v>2750000000</v>
      </c>
      <c r="C479" s="10">
        <f>INPC!C479</f>
        <v>2640</v>
      </c>
      <c r="D479" s="21">
        <v>1.09789545E-5</v>
      </c>
      <c r="E479" s="1">
        <f t="shared" si="28"/>
        <v>1.09789545E-5</v>
      </c>
      <c r="F479" s="1">
        <f t="shared" si="29"/>
        <v>1.0410444515943038E-5</v>
      </c>
      <c r="G479" s="1">
        <f t="shared" si="30"/>
        <v>9.9752654674559741E-6</v>
      </c>
      <c r="H479" s="1">
        <f t="shared" si="31"/>
        <v>5.7924536118368004E-6</v>
      </c>
    </row>
    <row r="480" spans="1:8" s="14" customFormat="1">
      <c r="A480" s="9">
        <v>32082</v>
      </c>
      <c r="B480" s="1">
        <f>INPC!B480</f>
        <v>2750000000</v>
      </c>
      <c r="C480" s="10">
        <f>INPC!C480</f>
        <v>3000</v>
      </c>
      <c r="D480" s="21">
        <v>1.2634477700000001E-5</v>
      </c>
      <c r="E480" s="1">
        <f t="shared" si="28"/>
        <v>1.2634477700000001E-5</v>
      </c>
      <c r="F480" s="1">
        <f t="shared" si="29"/>
        <v>1.1777663426994534E-5</v>
      </c>
      <c r="G480" s="1">
        <f t="shared" si="30"/>
        <v>1.110448990554235E-5</v>
      </c>
      <c r="H480" s="1">
        <f t="shared" si="31"/>
        <v>6.5698973666954441E-6</v>
      </c>
    </row>
    <row r="481" spans="1:8" s="14" customFormat="1">
      <c r="A481" s="9">
        <v>32112</v>
      </c>
      <c r="B481" s="1">
        <f>INPC!B481</f>
        <v>2750000000</v>
      </c>
      <c r="C481" s="10">
        <f>INPC!C481</f>
        <v>3600</v>
      </c>
      <c r="D481" s="21">
        <v>1.44221901E-5</v>
      </c>
      <c r="E481" s="1">
        <f t="shared" si="28"/>
        <v>1.44221901E-5</v>
      </c>
      <c r="F481" s="1">
        <f t="shared" si="29"/>
        <v>1.3498771766483452E-5</v>
      </c>
      <c r="G481" s="1">
        <f t="shared" si="30"/>
        <v>1.2600366132701353E-5</v>
      </c>
      <c r="H481" s="1">
        <f t="shared" si="31"/>
        <v>7.4654470747812778E-6</v>
      </c>
    </row>
    <row r="482" spans="1:8" s="14" customFormat="1">
      <c r="A482" s="9">
        <v>32143</v>
      </c>
      <c r="B482" s="1">
        <f>INPC!B482</f>
        <v>2750000000</v>
      </c>
      <c r="C482" s="10">
        <f>INPC!C482</f>
        <v>4500</v>
      </c>
      <c r="D482" s="21">
        <v>1.7146457000000002E-5</v>
      </c>
      <c r="E482" s="1">
        <f t="shared" si="28"/>
        <v>1.7146457000000002E-5</v>
      </c>
      <c r="F482" s="1">
        <f t="shared" si="29"/>
        <v>1.572543997462315E-5</v>
      </c>
      <c r="G482" s="1">
        <f t="shared" si="30"/>
        <v>1.4619111143074011E-5</v>
      </c>
      <c r="H482" s="1">
        <f t="shared" si="31"/>
        <v>8.5177532557479745E-6</v>
      </c>
    </row>
    <row r="483" spans="1:8" s="14" customFormat="1">
      <c r="A483" s="9">
        <v>32174</v>
      </c>
      <c r="B483" s="1">
        <f>INPC!B483</f>
        <v>2750000000</v>
      </c>
      <c r="C483" s="10">
        <f>INPC!C483</f>
        <v>5280</v>
      </c>
      <c r="D483" s="21">
        <v>1.9838436899999999E-5</v>
      </c>
      <c r="E483" s="1">
        <f t="shared" si="28"/>
        <v>1.9838436899999999E-5</v>
      </c>
      <c r="F483" s="1">
        <f t="shared" si="29"/>
        <v>1.8443397334901813E-5</v>
      </c>
      <c r="G483" s="1">
        <f t="shared" si="30"/>
        <v>1.6991733461607798E-5</v>
      </c>
      <c r="H483" s="1">
        <f t="shared" si="31"/>
        <v>9.7401422580199577E-6</v>
      </c>
    </row>
    <row r="484" spans="1:8" s="14" customFormat="1">
      <c r="A484" s="9">
        <v>32203</v>
      </c>
      <c r="B484" s="1">
        <f>INPC!B484</f>
        <v>2750000000</v>
      </c>
      <c r="C484" s="10">
        <f>INPC!C484</f>
        <v>6240</v>
      </c>
      <c r="D484" s="21">
        <v>2.3330102899999999E-5</v>
      </c>
      <c r="E484" s="1">
        <f t="shared" si="28"/>
        <v>2.3330102899999999E-5</v>
      </c>
      <c r="F484" s="1">
        <f t="shared" si="29"/>
        <v>2.1513548620628746E-5</v>
      </c>
      <c r="G484" s="1">
        <f t="shared" si="30"/>
        <v>1.9946475435421601E-5</v>
      </c>
      <c r="H484" s="1">
        <f t="shared" si="31"/>
        <v>1.1147709379479369E-5</v>
      </c>
    </row>
    <row r="485" spans="1:8" s="14" customFormat="1">
      <c r="A485" s="9">
        <v>32234</v>
      </c>
      <c r="B485" s="1">
        <f>INPC!B485</f>
        <v>2750000000</v>
      </c>
      <c r="C485" s="10">
        <f>INPC!C485</f>
        <v>7260</v>
      </c>
      <c r="D485" s="21">
        <v>2.7830389E-5</v>
      </c>
      <c r="E485" s="1">
        <f t="shared" si="28"/>
        <v>2.7830389E-5</v>
      </c>
      <c r="F485" s="1">
        <f t="shared" si="29"/>
        <v>2.5481087871537746E-5</v>
      </c>
      <c r="G485" s="1">
        <f t="shared" si="30"/>
        <v>2.3441269460077892E-5</v>
      </c>
      <c r="H485" s="1">
        <f t="shared" si="31"/>
        <v>1.2760384997566167E-5</v>
      </c>
    </row>
    <row r="486" spans="1:8" s="14" customFormat="1">
      <c r="A486" s="9">
        <v>32264</v>
      </c>
      <c r="B486" s="1">
        <f>INPC!B486</f>
        <v>2750000000</v>
      </c>
      <c r="C486" s="10">
        <f>INPC!C486</f>
        <v>8712</v>
      </c>
      <c r="D486" s="21">
        <v>3.2678334300000003E-5</v>
      </c>
      <c r="E486" s="1">
        <f t="shared" si="28"/>
        <v>3.2678334300000003E-5</v>
      </c>
      <c r="F486" s="1">
        <f t="shared" si="29"/>
        <v>3.0157101244002927E-5</v>
      </c>
      <c r="G486" s="1">
        <f t="shared" si="30"/>
        <v>2.7684198047960025E-5</v>
      </c>
      <c r="H486" s="1">
        <f t="shared" si="31"/>
        <v>1.4565322499615892E-5</v>
      </c>
    </row>
    <row r="487" spans="1:8" s="14" customFormat="1">
      <c r="A487" s="9">
        <v>32295</v>
      </c>
      <c r="B487" s="1">
        <f>INPC!B487</f>
        <v>2750000000</v>
      </c>
      <c r="C487" s="10">
        <f>INPC!C487</f>
        <v>10368</v>
      </c>
      <c r="D487" s="21">
        <v>3.9867553699999997E-5</v>
      </c>
      <c r="E487" s="1">
        <f t="shared" si="28"/>
        <v>3.9867553699999997E-5</v>
      </c>
      <c r="F487" s="1">
        <f t="shared" si="29"/>
        <v>3.6094393574789448E-5</v>
      </c>
      <c r="G487" s="1">
        <f t="shared" si="30"/>
        <v>3.3097835411261563E-5</v>
      </c>
      <c r="H487" s="1">
        <f t="shared" si="31"/>
        <v>1.6651822706543211E-5</v>
      </c>
    </row>
    <row r="488" spans="1:8" s="14" customFormat="1">
      <c r="A488" s="9">
        <v>32325</v>
      </c>
      <c r="B488" s="1">
        <f>INPC!B488</f>
        <v>2750000000</v>
      </c>
      <c r="C488" s="10">
        <f>INPC!C488</f>
        <v>12444</v>
      </c>
      <c r="D488" s="21">
        <v>4.8602567699999999E-5</v>
      </c>
      <c r="E488" s="1">
        <f t="shared" si="28"/>
        <v>4.8602567699999999E-5</v>
      </c>
      <c r="F488" s="1">
        <f t="shared" si="29"/>
        <v>4.4018921814801816E-5</v>
      </c>
      <c r="G488" s="1">
        <f t="shared" si="30"/>
        <v>3.9857761522223056E-5</v>
      </c>
      <c r="H488" s="1">
        <f t="shared" si="31"/>
        <v>1.9212543570117467E-5</v>
      </c>
    </row>
    <row r="489" spans="1:8" s="14" customFormat="1">
      <c r="A489" s="9">
        <v>32356</v>
      </c>
      <c r="B489" s="1">
        <f>INPC!B489</f>
        <v>2750000000</v>
      </c>
      <c r="C489" s="10">
        <f>INPC!C489</f>
        <v>15552</v>
      </c>
      <c r="D489" s="21">
        <v>5.9095814699999997E-5</v>
      </c>
      <c r="E489" s="1">
        <f t="shared" si="28"/>
        <v>5.9095814699999997E-5</v>
      </c>
      <c r="F489" s="1">
        <f t="shared" si="29"/>
        <v>5.3592987738540987E-5</v>
      </c>
      <c r="G489" s="1">
        <f t="shared" si="30"/>
        <v>4.8559981058962421E-5</v>
      </c>
      <c r="H489" s="1">
        <f t="shared" si="31"/>
        <v>2.2442006776984152E-5</v>
      </c>
    </row>
    <row r="490" spans="1:8" s="14" customFormat="1">
      <c r="A490" s="9">
        <v>32387</v>
      </c>
      <c r="B490" s="1">
        <f>INPC!B490</f>
        <v>2750000000</v>
      </c>
      <c r="C490" s="10">
        <f>INPC!C490</f>
        <v>18960</v>
      </c>
      <c r="D490" s="21">
        <v>7.5317649299999994E-5</v>
      </c>
      <c r="E490" s="1">
        <f t="shared" si="28"/>
        <v>7.5317649299999994E-5</v>
      </c>
      <c r="F490" s="1">
        <f t="shared" si="29"/>
        <v>6.6715499298681597E-5</v>
      </c>
      <c r="G490" s="1">
        <f t="shared" si="30"/>
        <v>6.0030353167418236E-5</v>
      </c>
      <c r="H490" s="1">
        <f t="shared" si="31"/>
        <v>2.6583059013130939E-5</v>
      </c>
    </row>
    <row r="491" spans="1:8" s="14" customFormat="1">
      <c r="A491" s="9">
        <v>32417</v>
      </c>
      <c r="B491" s="1">
        <f>INPC!B491</f>
        <v>2750000000</v>
      </c>
      <c r="C491" s="10">
        <f>INPC!C491</f>
        <v>23700</v>
      </c>
      <c r="D491" s="21">
        <v>9.4613993600000003E-5</v>
      </c>
      <c r="E491" s="1">
        <f t="shared" si="28"/>
        <v>9.4613993600000003E-5</v>
      </c>
      <c r="F491" s="1">
        <f t="shared" si="29"/>
        <v>8.44162519236506E-5</v>
      </c>
      <c r="G491" s="1">
        <f t="shared" si="30"/>
        <v>7.4955404434703463E-5</v>
      </c>
      <c r="H491" s="1">
        <f t="shared" si="31"/>
        <v>3.1809327520293797E-5</v>
      </c>
    </row>
    <row r="492" spans="1:8" s="14" customFormat="1">
      <c r="A492" s="9">
        <v>32448</v>
      </c>
      <c r="B492" s="1">
        <f>INPC!B492</f>
        <v>2750000000</v>
      </c>
      <c r="C492" s="10">
        <f>INPC!C492</f>
        <v>30800</v>
      </c>
      <c r="D492" s="21">
        <v>1.210492553E-4</v>
      </c>
      <c r="E492" s="1">
        <f t="shared" si="28"/>
        <v>1.210492553E-4</v>
      </c>
      <c r="F492" s="1">
        <f t="shared" si="29"/>
        <v>1.0701847254674758E-4</v>
      </c>
      <c r="G492" s="1">
        <f t="shared" si="30"/>
        <v>9.5192942412043876E-5</v>
      </c>
      <c r="H492" s="1">
        <f t="shared" si="31"/>
        <v>3.8400618866126251E-5</v>
      </c>
    </row>
    <row r="493" spans="1:8" s="14" customFormat="1">
      <c r="A493" s="9">
        <v>32478</v>
      </c>
      <c r="B493" s="1">
        <f>INPC!B493</f>
        <v>2750000000</v>
      </c>
      <c r="C493" s="10">
        <f>INPC!C493</f>
        <v>40425</v>
      </c>
      <c r="D493" s="21">
        <v>1.557904426E-4</v>
      </c>
      <c r="E493" s="1">
        <f t="shared" si="28"/>
        <v>1.557904426E-4</v>
      </c>
      <c r="F493" s="1">
        <f t="shared" si="29"/>
        <v>1.3732558778169272E-4</v>
      </c>
      <c r="G493" s="1">
        <f t="shared" si="30"/>
        <v>1.2128844713131847E-4</v>
      </c>
      <c r="H493" s="1">
        <f t="shared" si="31"/>
        <v>4.682351612807912E-5</v>
      </c>
    </row>
    <row r="494" spans="1:8" s="14" customFormat="1">
      <c r="A494" s="9">
        <v>32509</v>
      </c>
      <c r="B494" s="1">
        <f>INPC!B494</f>
        <v>2750000000</v>
      </c>
      <c r="C494" s="10">
        <f>INPC!C494</f>
        <v>54374</v>
      </c>
      <c r="D494" s="21">
        <v>2.1419629999999999E-4</v>
      </c>
      <c r="E494" s="1">
        <f t="shared" si="28"/>
        <v>2.1419629999999999E-4</v>
      </c>
      <c r="F494" s="1">
        <f t="shared" si="29"/>
        <v>1.8267385248108822E-4</v>
      </c>
      <c r="G494" s="1">
        <f t="shared" si="30"/>
        <v>1.5925935991870476E-4</v>
      </c>
      <c r="H494" s="1">
        <f t="shared" si="31"/>
        <v>5.7789706302718825E-5</v>
      </c>
    </row>
    <row r="495" spans="1:8" s="14" customFormat="1">
      <c r="A495" s="9">
        <v>32540</v>
      </c>
      <c r="B495" s="1">
        <f>INPC!B495</f>
        <v>2750000</v>
      </c>
      <c r="C495" s="10">
        <f>INPC!C495</f>
        <v>63.9</v>
      </c>
      <c r="D495" s="21">
        <v>2.5013842009999999E-4</v>
      </c>
      <c r="E495" s="1">
        <f t="shared" si="28"/>
        <v>2.5013842009999999E-4</v>
      </c>
      <c r="F495" s="1">
        <f t="shared" si="29"/>
        <v>2.3147078449183524E-4</v>
      </c>
      <c r="G495" s="1">
        <f t="shared" si="30"/>
        <v>2.0285126767399401E-4</v>
      </c>
      <c r="H495" s="1">
        <f t="shared" si="31"/>
        <v>7.1379455925029279E-5</v>
      </c>
    </row>
    <row r="496" spans="1:8" s="14" customFormat="1">
      <c r="A496" s="9">
        <v>32568</v>
      </c>
      <c r="B496" s="1">
        <f>INPC!B496</f>
        <v>2750000</v>
      </c>
      <c r="C496" s="10">
        <f>INPC!C496</f>
        <v>63.9</v>
      </c>
      <c r="D496" s="21">
        <v>2.6719784279999998E-4</v>
      </c>
      <c r="E496" s="1">
        <f t="shared" si="28"/>
        <v>2.6719784279999998E-4</v>
      </c>
      <c r="F496" s="1">
        <f t="shared" si="29"/>
        <v>2.585274574433442E-4</v>
      </c>
      <c r="G496" s="1">
        <f t="shared" si="30"/>
        <v>2.4281477240515565E-4</v>
      </c>
      <c r="H496" s="1">
        <f t="shared" si="31"/>
        <v>8.7461366350213168E-5</v>
      </c>
    </row>
    <row r="497" spans="1:8" s="14" customFormat="1">
      <c r="A497" s="9">
        <v>32599</v>
      </c>
      <c r="B497" s="1">
        <f>INPC!B497</f>
        <v>2750000</v>
      </c>
      <c r="C497" s="10">
        <f>INPC!C497</f>
        <v>63.9</v>
      </c>
      <c r="D497" s="21">
        <v>2.8945545859999997E-4</v>
      </c>
      <c r="E497" s="1">
        <f t="shared" si="28"/>
        <v>2.8945545859999997E-4</v>
      </c>
      <c r="F497" s="1">
        <f t="shared" si="29"/>
        <v>2.7810407067248169E-4</v>
      </c>
      <c r="G497" s="1">
        <f t="shared" si="30"/>
        <v>2.6845100325148438E-4</v>
      </c>
      <c r="H497" s="1">
        <f t="shared" si="31"/>
        <v>1.0630935014073722E-4</v>
      </c>
    </row>
    <row r="498" spans="1:8" s="14" customFormat="1">
      <c r="A498" s="9">
        <v>32629</v>
      </c>
      <c r="B498" s="1">
        <f>INPC!B498</f>
        <v>2750000</v>
      </c>
      <c r="C498" s="10">
        <f>INPC!C498</f>
        <v>81.400000000000006</v>
      </c>
      <c r="D498" s="21">
        <v>3.4132578959999998E-4</v>
      </c>
      <c r="E498" s="1">
        <f t="shared" si="28"/>
        <v>3.4132578959999998E-4</v>
      </c>
      <c r="F498" s="1">
        <f t="shared" si="29"/>
        <v>3.143224665223202E-4</v>
      </c>
      <c r="G498" s="1">
        <f t="shared" si="30"/>
        <v>2.977565097147217E-4</v>
      </c>
      <c r="H498" s="1">
        <f t="shared" si="31"/>
        <v>1.2926488457072285E-4</v>
      </c>
    </row>
    <row r="499" spans="1:8" s="14" customFormat="1">
      <c r="A499" s="9">
        <v>32660</v>
      </c>
      <c r="B499" s="1">
        <f>INPC!B499</f>
        <v>2750000</v>
      </c>
      <c r="C499" s="10">
        <f>INPC!C499</f>
        <v>120</v>
      </c>
      <c r="D499" s="21">
        <v>4.3911559890000003E-4</v>
      </c>
      <c r="E499" s="1">
        <f t="shared" si="28"/>
        <v>4.3911559890000003E-4</v>
      </c>
      <c r="F499" s="1">
        <f t="shared" si="29"/>
        <v>3.8714529381127623E-4</v>
      </c>
      <c r="G499" s="1">
        <f t="shared" si="30"/>
        <v>3.5137962163579424E-4</v>
      </c>
      <c r="H499" s="1">
        <f t="shared" si="31"/>
        <v>1.5787395993817208E-4</v>
      </c>
    </row>
    <row r="500" spans="1:8" s="14" customFormat="1">
      <c r="A500" s="9">
        <v>32690</v>
      </c>
      <c r="B500" s="1">
        <f>INPC!B500</f>
        <v>2750000</v>
      </c>
      <c r="C500" s="10">
        <f>INPC!C500</f>
        <v>149.80000000000001</v>
      </c>
      <c r="D500" s="21">
        <v>5.6092617030000002E-4</v>
      </c>
      <c r="E500" s="1">
        <f t="shared" si="28"/>
        <v>5.6092617030000002E-4</v>
      </c>
      <c r="F500" s="1">
        <f t="shared" si="29"/>
        <v>4.9629772436509106E-4</v>
      </c>
      <c r="G500" s="1">
        <f t="shared" si="30"/>
        <v>4.3807777811801852E-4</v>
      </c>
      <c r="H500" s="1">
        <f t="shared" si="31"/>
        <v>1.9356687699249281E-4</v>
      </c>
    </row>
    <row r="501" spans="1:8" s="14" customFormat="1">
      <c r="A501" s="9">
        <v>32721</v>
      </c>
      <c r="B501" s="1">
        <f>INPC!B501</f>
        <v>2750000</v>
      </c>
      <c r="C501" s="10">
        <f>INPC!C501</f>
        <v>192.88</v>
      </c>
      <c r="D501" s="21">
        <v>7.5001448160000002E-4</v>
      </c>
      <c r="E501" s="1">
        <f t="shared" si="28"/>
        <v>7.5001448160000002E-4</v>
      </c>
      <c r="F501" s="1">
        <f t="shared" si="29"/>
        <v>6.486160272714727E-4</v>
      </c>
      <c r="G501" s="1">
        <f t="shared" si="30"/>
        <v>5.6953192350483897E-4</v>
      </c>
      <c r="H501" s="1">
        <f t="shared" si="31"/>
        <v>2.3921612639221876E-4</v>
      </c>
    </row>
    <row r="502" spans="1:8" s="14" customFormat="1">
      <c r="A502" s="9">
        <v>32752</v>
      </c>
      <c r="B502" s="1">
        <f>INPC!B502</f>
        <v>2750000</v>
      </c>
      <c r="C502" s="10">
        <f>INPC!C502</f>
        <v>249.48</v>
      </c>
      <c r="D502" s="21">
        <v>1.031719911E-3</v>
      </c>
      <c r="E502" s="1">
        <f t="shared" si="28"/>
        <v>1.031719911E-3</v>
      </c>
      <c r="F502" s="1">
        <f t="shared" si="29"/>
        <v>8.7966179535379574E-4</v>
      </c>
      <c r="G502" s="1">
        <f t="shared" si="30"/>
        <v>7.5714499277912341E-4</v>
      </c>
      <c r="H502" s="1">
        <f t="shared" si="31"/>
        <v>2.9751751745183899E-4</v>
      </c>
    </row>
    <row r="503" spans="1:8" s="14" customFormat="1">
      <c r="A503" s="9">
        <v>32782</v>
      </c>
      <c r="B503" s="1">
        <f>INPC!B503</f>
        <v>2750000</v>
      </c>
      <c r="C503" s="10">
        <f>INPC!C503</f>
        <v>381.73</v>
      </c>
      <c r="D503" s="21">
        <v>1.4420348808E-3</v>
      </c>
      <c r="E503" s="1">
        <f t="shared" si="28"/>
        <v>1.4420348808E-3</v>
      </c>
      <c r="F503" s="1">
        <f t="shared" si="29"/>
        <v>1.2197442760176708E-3</v>
      </c>
      <c r="G503" s="1">
        <f t="shared" si="30"/>
        <v>1.0372156846637124E-3</v>
      </c>
      <c r="H503" s="1">
        <f t="shared" si="31"/>
        <v>3.7333402635240839E-4</v>
      </c>
    </row>
    <row r="504" spans="1:8" s="14" customFormat="1">
      <c r="A504" s="9">
        <v>32813</v>
      </c>
      <c r="B504" s="1">
        <f>INPC!B504</f>
        <v>2750000</v>
      </c>
      <c r="C504" s="10">
        <f>INPC!C504</f>
        <v>557.33000000000004</v>
      </c>
      <c r="D504" s="21">
        <v>2.1316159802999999E-3</v>
      </c>
      <c r="E504" s="1">
        <f t="shared" si="28"/>
        <v>2.1316159802999999E-3</v>
      </c>
      <c r="F504" s="1">
        <f t="shared" si="29"/>
        <v>1.7532440206837396E-3</v>
      </c>
      <c r="G504" s="1">
        <f t="shared" si="30"/>
        <v>1.4692042691506722E-3</v>
      </c>
      <c r="H504" s="1">
        <f t="shared" si="31"/>
        <v>4.7414351094515191E-4</v>
      </c>
    </row>
    <row r="505" spans="1:8" s="14" customFormat="1">
      <c r="A505" s="9">
        <v>32843</v>
      </c>
      <c r="B505" s="1">
        <f>INPC!B505</f>
        <v>2750000</v>
      </c>
      <c r="C505" s="10">
        <f>INPC!C505</f>
        <v>788.18</v>
      </c>
      <c r="D505" s="21">
        <v>3.2293981927000001E-3</v>
      </c>
      <c r="E505" s="1">
        <f t="shared" si="28"/>
        <v>3.2293981927000001E-3</v>
      </c>
      <c r="F505" s="1">
        <f t="shared" si="29"/>
        <v>2.6237066898400171E-3</v>
      </c>
      <c r="G505" s="1">
        <f t="shared" si="30"/>
        <v>2.1491601386050478E-3</v>
      </c>
      <c r="H505" s="1">
        <f t="shared" si="31"/>
        <v>6.104145496970485E-4</v>
      </c>
    </row>
    <row r="506" spans="1:8" s="14" customFormat="1">
      <c r="A506" s="9">
        <v>32874</v>
      </c>
      <c r="B506" s="1">
        <f>INPC!B506</f>
        <v>2750000</v>
      </c>
      <c r="C506" s="10">
        <f>INPC!C506</f>
        <v>1283.95</v>
      </c>
      <c r="D506" s="21">
        <v>5.4108567453999999E-3</v>
      </c>
      <c r="E506" s="1">
        <f t="shared" si="28"/>
        <v>5.4108567453999999E-3</v>
      </c>
      <c r="F506" s="1">
        <f t="shared" si="29"/>
        <v>4.180168775845464E-3</v>
      </c>
      <c r="G506" s="1">
        <f t="shared" si="30"/>
        <v>3.3396339479771033E-3</v>
      </c>
      <c r="H506" s="1">
        <f t="shared" si="31"/>
        <v>7.9890667434913117E-4</v>
      </c>
    </row>
    <row r="507" spans="1:8" s="14" customFormat="1">
      <c r="A507" s="9">
        <v>32905</v>
      </c>
      <c r="B507" s="1">
        <f>INPC!B507</f>
        <v>2750000</v>
      </c>
      <c r="C507" s="10">
        <f>INPC!C507</f>
        <v>2004.37</v>
      </c>
      <c r="D507" s="21">
        <v>9.5084984832999996E-3</v>
      </c>
      <c r="E507" s="1">
        <f t="shared" si="28"/>
        <v>9.5084984832999996E-3</v>
      </c>
      <c r="F507" s="1">
        <f t="shared" si="29"/>
        <v>7.1728044136857285E-3</v>
      </c>
      <c r="G507" s="1">
        <f t="shared" si="30"/>
        <v>5.4975162927744011E-3</v>
      </c>
      <c r="H507" s="1">
        <f t="shared" si="31"/>
        <v>1.0818249941164913E-3</v>
      </c>
    </row>
    <row r="508" spans="1:8" s="14" customFormat="1">
      <c r="A508" s="9">
        <v>32933</v>
      </c>
      <c r="B508" s="1">
        <f>INPC!B508</f>
        <v>2750000</v>
      </c>
      <c r="C508" s="10">
        <f>INPC!C508</f>
        <v>3674.06</v>
      </c>
      <c r="D508" s="21">
        <v>1.7342550351000002E-2</v>
      </c>
      <c r="E508" s="1">
        <f t="shared" si="28"/>
        <v>1.7342550351000002E-2</v>
      </c>
      <c r="F508" s="1">
        <f t="shared" si="29"/>
        <v>1.284140232642204E-2</v>
      </c>
      <c r="G508" s="1">
        <f t="shared" si="30"/>
        <v>9.6271331960061362E-3</v>
      </c>
      <c r="H508" s="1">
        <f t="shared" si="31"/>
        <v>1.5317233951895012E-3</v>
      </c>
    </row>
    <row r="509" spans="1:8" s="14" customFormat="1">
      <c r="A509" s="9">
        <v>32964</v>
      </c>
      <c r="B509" s="1">
        <f>INPC!B509</f>
        <v>2750000</v>
      </c>
      <c r="C509" s="10">
        <f>INPC!C509</f>
        <v>3674.06</v>
      </c>
      <c r="D509" s="21">
        <v>2.00341140678E-2</v>
      </c>
      <c r="E509" s="1">
        <f t="shared" si="28"/>
        <v>2.00341140678E-2</v>
      </c>
      <c r="F509" s="1">
        <f t="shared" si="29"/>
        <v>1.8639813088078404E-2</v>
      </c>
      <c r="G509" s="1">
        <f t="shared" si="30"/>
        <v>1.4893554167303921E-2</v>
      </c>
      <c r="H509" s="1">
        <f t="shared" si="31"/>
        <v>2.1803658883427423E-3</v>
      </c>
    </row>
    <row r="510" spans="1:8" s="14" customFormat="1">
      <c r="A510" s="9">
        <v>32994</v>
      </c>
      <c r="B510" s="1">
        <f>INPC!B510</f>
        <v>2750000</v>
      </c>
      <c r="C510" s="10">
        <f>INPC!C510</f>
        <v>3674.06</v>
      </c>
      <c r="D510" s="21">
        <v>2.1554703244099999E-2</v>
      </c>
      <c r="E510" s="1">
        <f t="shared" si="28"/>
        <v>2.1554703244099999E-2</v>
      </c>
      <c r="F510" s="1">
        <f t="shared" si="29"/>
        <v>2.0780504890157942E-2</v>
      </c>
      <c r="G510" s="1">
        <f t="shared" si="30"/>
        <v>1.9564783724619426E-2</v>
      </c>
      <c r="H510" s="1">
        <f t="shared" si="31"/>
        <v>3.0800690843682159E-3</v>
      </c>
    </row>
    <row r="511" spans="1:8" s="14" customFormat="1">
      <c r="A511" s="9">
        <v>33025</v>
      </c>
      <c r="B511" s="1">
        <f>INPC!B511</f>
        <v>2750000</v>
      </c>
      <c r="C511" s="10">
        <f>INPC!C511</f>
        <v>3857.76</v>
      </c>
      <c r="D511" s="21">
        <v>2.4087380951899998E-2</v>
      </c>
      <c r="E511" s="1">
        <f t="shared" si="28"/>
        <v>2.4087380951899998E-2</v>
      </c>
      <c r="F511" s="1">
        <f t="shared" si="29"/>
        <v>2.278588046018392E-2</v>
      </c>
      <c r="G511" s="1">
        <f t="shared" si="30"/>
        <v>2.1829004169632116E-2</v>
      </c>
      <c r="H511" s="1">
        <f t="shared" si="31"/>
        <v>4.3002596981126535E-3</v>
      </c>
    </row>
    <row r="512" spans="1:8" s="14" customFormat="1">
      <c r="A512" s="9">
        <v>33055</v>
      </c>
      <c r="B512" s="1">
        <f>INPC!B512</f>
        <v>2750000</v>
      </c>
      <c r="C512" s="10">
        <f>INPC!C512</f>
        <v>4904.76</v>
      </c>
      <c r="D512" s="21">
        <v>2.7199470492E-2</v>
      </c>
      <c r="E512" s="1">
        <f t="shared" si="28"/>
        <v>2.7199470492E-2</v>
      </c>
      <c r="F512" s="1">
        <f t="shared" si="29"/>
        <v>2.5596171733889561E-2</v>
      </c>
      <c r="G512" s="1">
        <f t="shared" si="30"/>
        <v>2.4171152565012934E-2</v>
      </c>
      <c r="H512" s="1">
        <f t="shared" si="31"/>
        <v>5.9424551531974019E-3</v>
      </c>
    </row>
    <row r="513" spans="1:8" s="14" customFormat="1">
      <c r="A513" s="9">
        <v>33086</v>
      </c>
      <c r="B513" s="1">
        <f>INPC!B513</f>
        <v>2750000</v>
      </c>
      <c r="C513" s="10">
        <f>INPC!C513</f>
        <v>5203.46</v>
      </c>
      <c r="D513" s="21">
        <v>3.0702762318699998E-2</v>
      </c>
      <c r="E513" s="1">
        <f t="shared" si="28"/>
        <v>3.0702762318699998E-2</v>
      </c>
      <c r="F513" s="1">
        <f t="shared" si="29"/>
        <v>2.8898077405086486E-2</v>
      </c>
      <c r="G513" s="1">
        <f t="shared" si="30"/>
        <v>2.7196258496278495E-2</v>
      </c>
      <c r="H513" s="1">
        <f t="shared" si="31"/>
        <v>8.0967033859688769E-3</v>
      </c>
    </row>
    <row r="514" spans="1:8" s="14" customFormat="1">
      <c r="A514" s="9">
        <v>33117</v>
      </c>
      <c r="B514" s="1">
        <f>INPC!B514</f>
        <v>2750000</v>
      </c>
      <c r="C514" s="10">
        <f>INPC!C514</f>
        <v>6056.31</v>
      </c>
      <c r="D514" s="21">
        <v>3.51270304097E-2</v>
      </c>
      <c r="E514" s="1">
        <f t="shared" ref="E514:E552" si="32">D514</f>
        <v>3.51270304097E-2</v>
      </c>
      <c r="F514" s="1">
        <f t="shared" si="29"/>
        <v>3.2840476026250988E-2</v>
      </c>
      <c r="G514" s="1">
        <f t="shared" si="30"/>
        <v>3.0840857563519505E-2</v>
      </c>
      <c r="H514" s="1">
        <f t="shared" si="31"/>
        <v>1.0863794245649245E-2</v>
      </c>
    </row>
    <row r="515" spans="1:8" s="14" customFormat="1">
      <c r="A515" s="9">
        <v>33147</v>
      </c>
      <c r="B515" s="1">
        <f>INPC!B515</f>
        <v>2750000</v>
      </c>
      <c r="C515" s="10">
        <f>INPC!C515</f>
        <v>6425.14</v>
      </c>
      <c r="D515" s="21">
        <v>4.0171272055300002E-2</v>
      </c>
      <c r="E515" s="1">
        <f t="shared" si="32"/>
        <v>4.0171272055300002E-2</v>
      </c>
      <c r="F515" s="1">
        <f t="shared" ref="F515:F578" si="33">SQRT(E515*E514)</f>
        <v>3.7564577664108707E-2</v>
      </c>
      <c r="G515" s="1">
        <f t="shared" si="30"/>
        <v>3.5121912546355195E-2</v>
      </c>
      <c r="H515" s="1">
        <f t="shared" si="31"/>
        <v>1.4334851004422567E-2</v>
      </c>
    </row>
    <row r="516" spans="1:8" s="14" customFormat="1">
      <c r="A516" s="9">
        <v>33178</v>
      </c>
      <c r="B516" s="1">
        <f>INPC!B516</f>
        <v>2750000</v>
      </c>
      <c r="C516" s="10">
        <f>INPC!C516</f>
        <v>8329.5499999999993</v>
      </c>
      <c r="D516" s="21">
        <v>4.6924062784199999E-2</v>
      </c>
      <c r="E516" s="1">
        <f t="shared" si="32"/>
        <v>4.6924062784199999E-2</v>
      </c>
      <c r="F516" s="1">
        <f t="shared" si="33"/>
        <v>4.3416578539125769E-2</v>
      </c>
      <c r="G516" s="1">
        <f t="shared" ref="G516:G579" si="34">GEOMEAN(E514:E516)</f>
        <v>4.0456118188562637E-2</v>
      </c>
      <c r="H516" s="1">
        <f t="shared" si="31"/>
        <v>1.8547429825338597E-2</v>
      </c>
    </row>
    <row r="517" spans="1:8" s="14" customFormat="1">
      <c r="A517" s="9">
        <v>33208</v>
      </c>
      <c r="B517" s="1">
        <f>INPC!B517</f>
        <v>2750000</v>
      </c>
      <c r="C517" s="10">
        <f>INPC!C517</f>
        <v>8836.82</v>
      </c>
      <c r="D517" s="21">
        <v>5.5576860018600002E-2</v>
      </c>
      <c r="E517" s="1">
        <f t="shared" si="32"/>
        <v>5.5576860018600002E-2</v>
      </c>
      <c r="F517" s="1">
        <f t="shared" si="33"/>
        <v>5.1067524600879974E-2</v>
      </c>
      <c r="G517" s="1">
        <f t="shared" si="34"/>
        <v>4.7141319305145361E-2</v>
      </c>
      <c r="H517" s="1">
        <f t="shared" si="31"/>
        <v>2.3510657274785889E-2</v>
      </c>
    </row>
    <row r="518" spans="1:8" s="14" customFormat="1">
      <c r="A518" s="9">
        <v>33239</v>
      </c>
      <c r="B518" s="1">
        <f>INPC!B518</f>
        <v>2750000</v>
      </c>
      <c r="C518" s="10">
        <f>INPC!C518</f>
        <v>12325.6</v>
      </c>
      <c r="D518" s="21">
        <v>6.7109058472399993E-2</v>
      </c>
      <c r="E518" s="1">
        <f t="shared" si="32"/>
        <v>6.7109058472399993E-2</v>
      </c>
      <c r="F518" s="1">
        <f t="shared" si="33"/>
        <v>6.1071357842286567E-2</v>
      </c>
      <c r="G518" s="1">
        <f t="shared" si="34"/>
        <v>5.593585143244071E-2</v>
      </c>
      <c r="H518" s="1">
        <f t="shared" si="31"/>
        <v>2.8999534708056808E-2</v>
      </c>
    </row>
    <row r="519" spans="1:8" s="14" customFormat="1">
      <c r="A519" s="9">
        <v>33270</v>
      </c>
      <c r="B519" s="1">
        <f>INPC!B519</f>
        <v>2750000</v>
      </c>
      <c r="C519" s="10">
        <f>INPC!C519</f>
        <v>15895.46</v>
      </c>
      <c r="D519" s="21">
        <v>8.1014388849100005E-2</v>
      </c>
      <c r="E519" s="1">
        <f t="shared" si="32"/>
        <v>8.1014388849100005E-2</v>
      </c>
      <c r="F519" s="1">
        <f t="shared" si="33"/>
        <v>7.373465507059758E-2</v>
      </c>
      <c r="G519" s="1">
        <f t="shared" si="34"/>
        <v>6.7103592394000655E-2</v>
      </c>
      <c r="H519" s="1">
        <f t="shared" si="31"/>
        <v>3.4667980850381815E-2</v>
      </c>
    </row>
    <row r="520" spans="1:8" s="14" customFormat="1">
      <c r="A520" s="9">
        <v>33298</v>
      </c>
      <c r="B520" s="1">
        <f>INPC!B520</f>
        <v>2750000</v>
      </c>
      <c r="C520" s="10">
        <f>INPC!C520</f>
        <v>17000</v>
      </c>
      <c r="D520" s="21">
        <v>9.0673647120300002E-2</v>
      </c>
      <c r="E520" s="1">
        <f t="shared" si="32"/>
        <v>9.0673647120300002E-2</v>
      </c>
      <c r="F520" s="1">
        <f t="shared" si="33"/>
        <v>8.5708051583092595E-2</v>
      </c>
      <c r="G520" s="1">
        <f t="shared" si="34"/>
        <v>7.8996550962257314E-2</v>
      </c>
      <c r="H520" s="1">
        <f t="shared" si="31"/>
        <v>3.9791705896525933E-2</v>
      </c>
    </row>
    <row r="521" spans="1:8" s="14" customFormat="1">
      <c r="A521" s="9">
        <v>33329</v>
      </c>
      <c r="B521" s="1">
        <f>INPC!B521</f>
        <v>2750000</v>
      </c>
      <c r="C521" s="10">
        <f>INPC!C521</f>
        <v>17000</v>
      </c>
      <c r="D521" s="21">
        <v>9.5197603525800006E-2</v>
      </c>
      <c r="E521" s="1">
        <f t="shared" si="32"/>
        <v>9.5197603525800006E-2</v>
      </c>
      <c r="F521" s="1">
        <f t="shared" si="33"/>
        <v>9.2908093882054316E-2</v>
      </c>
      <c r="G521" s="1">
        <f t="shared" si="34"/>
        <v>8.8761184013317215E-2</v>
      </c>
      <c r="H521" s="1">
        <f t="shared" si="31"/>
        <v>4.5310328848193838E-2</v>
      </c>
    </row>
    <row r="522" spans="1:8" s="14" customFormat="1">
      <c r="A522" s="9">
        <v>33359</v>
      </c>
      <c r="B522" s="1">
        <f>INPC!B522</f>
        <v>2750000</v>
      </c>
      <c r="C522" s="10">
        <f>INPC!C522</f>
        <v>17000</v>
      </c>
      <c r="D522" s="21">
        <v>0.10227253780620001</v>
      </c>
      <c r="E522" s="1">
        <f t="shared" si="32"/>
        <v>0.10227253780620001</v>
      </c>
      <c r="F522" s="1">
        <f t="shared" si="33"/>
        <v>9.8671680362969499E-2</v>
      </c>
      <c r="G522" s="1">
        <f t="shared" si="34"/>
        <v>9.5930206127606804E-2</v>
      </c>
      <c r="H522" s="1">
        <f t="shared" si="31"/>
        <v>5.1587992681550274E-2</v>
      </c>
    </row>
    <row r="523" spans="1:8" s="14" customFormat="1">
      <c r="A523" s="9">
        <v>33390</v>
      </c>
      <c r="B523" s="1">
        <f>INPC!B523</f>
        <v>2750000</v>
      </c>
      <c r="C523" s="10">
        <f>INPC!C523</f>
        <v>17000</v>
      </c>
      <c r="D523" s="21">
        <v>0.113715813284</v>
      </c>
      <c r="E523" s="1">
        <f t="shared" si="32"/>
        <v>0.113715813284</v>
      </c>
      <c r="F523" s="1">
        <f t="shared" si="33"/>
        <v>0.10784250003245785</v>
      </c>
      <c r="G523" s="1">
        <f t="shared" si="34"/>
        <v>0.10345114537836726</v>
      </c>
      <c r="H523" s="1">
        <f t="shared" si="31"/>
        <v>5.8710787125563074E-2</v>
      </c>
    </row>
    <row r="524" spans="1:8" s="14" customFormat="1">
      <c r="A524" s="9">
        <v>33420</v>
      </c>
      <c r="B524" s="1">
        <f>INPC!B524</f>
        <v>2750000</v>
      </c>
      <c r="C524" s="10">
        <f>INPC!C524</f>
        <v>17000</v>
      </c>
      <c r="D524" s="21">
        <v>0.12782677804270001</v>
      </c>
      <c r="E524" s="1">
        <f t="shared" si="32"/>
        <v>0.12782677804270001</v>
      </c>
      <c r="F524" s="1">
        <f t="shared" si="33"/>
        <v>0.12056502819888935</v>
      </c>
      <c r="G524" s="1">
        <f t="shared" si="34"/>
        <v>0.11413020016618658</v>
      </c>
      <c r="H524" s="1">
        <f t="shared" si="31"/>
        <v>6.6791780222367411E-2</v>
      </c>
    </row>
    <row r="525" spans="1:8" s="14" customFormat="1">
      <c r="A525" s="9">
        <v>33451</v>
      </c>
      <c r="B525" s="1">
        <f>INPC!B525</f>
        <v>2750000</v>
      </c>
      <c r="C525" s="10">
        <f>INPC!C525</f>
        <v>17000</v>
      </c>
      <c r="D525" s="21">
        <v>0.14780665921940001</v>
      </c>
      <c r="E525" s="1">
        <f t="shared" si="32"/>
        <v>0.14780665921940001</v>
      </c>
      <c r="F525" s="1">
        <f t="shared" si="33"/>
        <v>0.13745417062159751</v>
      </c>
      <c r="G525" s="1">
        <f t="shared" si="34"/>
        <v>0.12903639908607883</v>
      </c>
      <c r="H525" s="1">
        <f t="shared" ref="H525:H588" si="35">GEOMEAN(E514:E525)</f>
        <v>7.6137637743655076E-2</v>
      </c>
    </row>
    <row r="526" spans="1:8" s="14" customFormat="1">
      <c r="A526" s="9">
        <v>33482</v>
      </c>
      <c r="B526" s="1">
        <f>INPC!B526</f>
        <v>2750000</v>
      </c>
      <c r="C526" s="10">
        <f>INPC!C526</f>
        <v>42000</v>
      </c>
      <c r="D526" s="21">
        <v>0.17090995992909999</v>
      </c>
      <c r="E526" s="1">
        <f t="shared" si="32"/>
        <v>0.17090995992909999</v>
      </c>
      <c r="F526" s="1">
        <f t="shared" si="33"/>
        <v>0.1589390770214858</v>
      </c>
      <c r="G526" s="1">
        <f t="shared" si="34"/>
        <v>0.1478067967943634</v>
      </c>
      <c r="H526" s="1">
        <f t="shared" si="35"/>
        <v>8.6868014035892838E-2</v>
      </c>
    </row>
    <row r="527" spans="1:8" s="14" customFormat="1">
      <c r="A527" s="9">
        <v>33512</v>
      </c>
      <c r="B527" s="1">
        <f>INPC!B527</f>
        <v>2750000</v>
      </c>
      <c r="C527" s="10">
        <f>INPC!C527</f>
        <v>42000</v>
      </c>
      <c r="D527" s="21">
        <v>0.20548432454660001</v>
      </c>
      <c r="E527" s="1">
        <f t="shared" si="32"/>
        <v>0.20548432454660001</v>
      </c>
      <c r="F527" s="1">
        <f t="shared" si="33"/>
        <v>0.18740148791916669</v>
      </c>
      <c r="G527" s="1">
        <f t="shared" si="34"/>
        <v>0.17314635636889333</v>
      </c>
      <c r="H527" s="1">
        <f t="shared" si="35"/>
        <v>9.9524915820614707E-2</v>
      </c>
    </row>
    <row r="528" spans="1:8" s="14" customFormat="1">
      <c r="A528" s="9">
        <v>33543</v>
      </c>
      <c r="B528" s="1">
        <f>INPC!B528</f>
        <v>2750000</v>
      </c>
      <c r="C528" s="10">
        <f>INPC!C528</f>
        <v>42000</v>
      </c>
      <c r="D528" s="21">
        <v>0.2572875157699</v>
      </c>
      <c r="E528" s="1">
        <f t="shared" si="32"/>
        <v>0.2572875157699</v>
      </c>
      <c r="F528" s="1">
        <f t="shared" si="33"/>
        <v>0.22993162329755906</v>
      </c>
      <c r="G528" s="1">
        <f t="shared" si="34"/>
        <v>0.2082835291433284</v>
      </c>
      <c r="H528" s="1">
        <f t="shared" si="35"/>
        <v>0.11468776192978518</v>
      </c>
    </row>
    <row r="529" spans="1:8" s="14" customFormat="1">
      <c r="A529" s="9">
        <v>33573</v>
      </c>
      <c r="B529" s="1">
        <f>INPC!B529</f>
        <v>2750000</v>
      </c>
      <c r="C529" s="10">
        <f>INPC!C529</f>
        <v>42000</v>
      </c>
      <c r="D529" s="21">
        <v>0.31828867732630001</v>
      </c>
      <c r="E529" s="1">
        <f t="shared" si="32"/>
        <v>0.31828867732630001</v>
      </c>
      <c r="F529" s="1">
        <f t="shared" si="33"/>
        <v>0.28616726417773752</v>
      </c>
      <c r="G529" s="1">
        <f t="shared" si="34"/>
        <v>0.25625530608620201</v>
      </c>
      <c r="H529" s="1">
        <f t="shared" si="35"/>
        <v>0.13264096608695639</v>
      </c>
    </row>
    <row r="530" spans="1:8" s="14" customFormat="1">
      <c r="A530" s="9">
        <v>33604</v>
      </c>
      <c r="B530" s="1">
        <f>INPC!B530</f>
        <v>2750000</v>
      </c>
      <c r="C530" s="10">
        <f>INPC!C530</f>
        <v>96037.33</v>
      </c>
      <c r="D530" s="21">
        <v>0.40085366056990002</v>
      </c>
      <c r="E530" s="1">
        <f t="shared" si="32"/>
        <v>0.40085366056990002</v>
      </c>
      <c r="F530" s="1">
        <f t="shared" si="33"/>
        <v>0.35719347897770909</v>
      </c>
      <c r="G530" s="1">
        <f t="shared" si="34"/>
        <v>0.32019060569167451</v>
      </c>
      <c r="H530" s="1">
        <f t="shared" si="35"/>
        <v>0.15394351622707489</v>
      </c>
    </row>
    <row r="531" spans="1:8" s="14" customFormat="1">
      <c r="A531" s="9">
        <v>33635</v>
      </c>
      <c r="B531" s="1">
        <f>INPC!B531</f>
        <v>2750000</v>
      </c>
      <c r="C531" s="10">
        <f>INPC!C531</f>
        <v>96037.33</v>
      </c>
      <c r="D531" s="21">
        <v>0.49834103072840003</v>
      </c>
      <c r="E531" s="1">
        <f t="shared" si="32"/>
        <v>0.49834103072840003</v>
      </c>
      <c r="F531" s="1">
        <f t="shared" si="33"/>
        <v>0.4469472299720138</v>
      </c>
      <c r="G531" s="1">
        <f t="shared" si="34"/>
        <v>0.3991271121749223</v>
      </c>
      <c r="H531" s="1">
        <f t="shared" si="35"/>
        <v>0.17910530209759687</v>
      </c>
    </row>
    <row r="532" spans="1:8" s="14" customFormat="1">
      <c r="A532" s="9">
        <v>33664</v>
      </c>
      <c r="B532" s="1">
        <f>INPC!B532</f>
        <v>2750000</v>
      </c>
      <c r="C532" s="10">
        <f>INPC!C532</f>
        <v>96037.33</v>
      </c>
      <c r="D532" s="21">
        <v>0.60498746741809994</v>
      </c>
      <c r="E532" s="1">
        <f t="shared" si="32"/>
        <v>0.60498746741809994</v>
      </c>
      <c r="F532" s="1">
        <f t="shared" si="33"/>
        <v>0.54908112159397748</v>
      </c>
      <c r="G532" s="1">
        <f t="shared" si="34"/>
        <v>0.49440891446767865</v>
      </c>
      <c r="H532" s="1">
        <f t="shared" si="35"/>
        <v>0.20979600648204819</v>
      </c>
    </row>
    <row r="533" spans="1:8" s="14" customFormat="1">
      <c r="A533" s="9">
        <v>33695</v>
      </c>
      <c r="B533" s="1">
        <f>INPC!B533</f>
        <v>2750000</v>
      </c>
      <c r="C533" s="10">
        <f>INPC!C533</f>
        <v>96037.33</v>
      </c>
      <c r="D533" s="21">
        <v>0.72556146522830001</v>
      </c>
      <c r="E533" s="1">
        <f t="shared" si="32"/>
        <v>0.72556146522830001</v>
      </c>
      <c r="F533" s="1">
        <f t="shared" si="33"/>
        <v>0.66253723918330432</v>
      </c>
      <c r="G533" s="1">
        <f t="shared" si="34"/>
        <v>0.60253518300211284</v>
      </c>
      <c r="H533" s="1">
        <f t="shared" si="35"/>
        <v>0.2484856041051256</v>
      </c>
    </row>
    <row r="534" spans="1:8" s="14" customFormat="1">
      <c r="A534" s="9">
        <v>33725</v>
      </c>
      <c r="B534" s="1">
        <f>INPC!B534</f>
        <v>2750000</v>
      </c>
      <c r="C534" s="10">
        <f>INPC!C534</f>
        <v>230000</v>
      </c>
      <c r="D534" s="21">
        <v>0.90593616441860003</v>
      </c>
      <c r="E534" s="1">
        <f t="shared" si="32"/>
        <v>0.90593616441860003</v>
      </c>
      <c r="F534" s="1">
        <f t="shared" si="33"/>
        <v>0.81074803167128662</v>
      </c>
      <c r="G534" s="1">
        <f t="shared" si="34"/>
        <v>0.73537025881856055</v>
      </c>
      <c r="H534" s="1">
        <f t="shared" si="35"/>
        <v>0.29802048248787322</v>
      </c>
    </row>
    <row r="535" spans="1:8" s="14" customFormat="1">
      <c r="A535" s="9">
        <v>33756</v>
      </c>
      <c r="B535" s="1">
        <f>INPC!B535</f>
        <v>2750000</v>
      </c>
      <c r="C535" s="10">
        <f>INPC!C535</f>
        <v>230000</v>
      </c>
      <c r="D535" s="21">
        <v>1.0890285720637001</v>
      </c>
      <c r="E535" s="1">
        <f t="shared" si="32"/>
        <v>1.0890285720637001</v>
      </c>
      <c r="F535" s="1">
        <f t="shared" si="33"/>
        <v>0.99327255449733098</v>
      </c>
      <c r="G535" s="1">
        <f t="shared" si="34"/>
        <v>0.89454809125547963</v>
      </c>
      <c r="H535" s="1">
        <f t="shared" si="35"/>
        <v>0.35976119284027064</v>
      </c>
    </row>
    <row r="536" spans="1:8" s="14" customFormat="1">
      <c r="A536" s="9">
        <v>33786</v>
      </c>
      <c r="B536" s="1">
        <f>INPC!B536</f>
        <v>2750000</v>
      </c>
      <c r="C536" s="10">
        <f>INPC!C536</f>
        <v>230000</v>
      </c>
      <c r="D536" s="21">
        <v>1.3267641484791</v>
      </c>
      <c r="E536" s="1">
        <f t="shared" si="32"/>
        <v>1.3267641484791</v>
      </c>
      <c r="F536" s="1">
        <f t="shared" si="33"/>
        <v>1.2020333048977907</v>
      </c>
      <c r="G536" s="1">
        <f t="shared" si="34"/>
        <v>1.0938980954160875</v>
      </c>
      <c r="H536" s="1">
        <f t="shared" si="35"/>
        <v>0.43721525331938932</v>
      </c>
    </row>
    <row r="537" spans="1:8" s="14" customFormat="1">
      <c r="A537" s="9">
        <v>33817</v>
      </c>
      <c r="B537" s="1">
        <f>INPC!B537</f>
        <v>2750000</v>
      </c>
      <c r="C537" s="10">
        <f>INPC!C537</f>
        <v>230000</v>
      </c>
      <c r="D537" s="21">
        <v>1.6205100844213001</v>
      </c>
      <c r="E537" s="1">
        <f t="shared" si="32"/>
        <v>1.6205100844213001</v>
      </c>
      <c r="F537" s="1">
        <f t="shared" si="33"/>
        <v>1.46629965636599</v>
      </c>
      <c r="G537" s="1">
        <f t="shared" si="34"/>
        <v>1.3278884087362559</v>
      </c>
      <c r="H537" s="1">
        <f t="shared" si="35"/>
        <v>0.53377527099810362</v>
      </c>
    </row>
    <row r="538" spans="1:8" s="14" customFormat="1">
      <c r="A538" s="9">
        <v>33848</v>
      </c>
      <c r="B538" s="1">
        <f>INPC!B538</f>
        <v>2750000</v>
      </c>
      <c r="C538" s="10">
        <f>INPC!C538</f>
        <v>522186.94</v>
      </c>
      <c r="D538" s="21">
        <v>2.0196408623306001</v>
      </c>
      <c r="E538" s="1">
        <f t="shared" si="32"/>
        <v>2.0196408623306001</v>
      </c>
      <c r="F538" s="1">
        <f t="shared" si="33"/>
        <v>1.8091015406317215</v>
      </c>
      <c r="G538" s="1">
        <f t="shared" si="34"/>
        <v>1.6314478835546962</v>
      </c>
      <c r="H538" s="1">
        <f t="shared" si="35"/>
        <v>0.65574353027383026</v>
      </c>
    </row>
    <row r="539" spans="1:8" s="14" customFormat="1">
      <c r="A539" s="9">
        <v>33878</v>
      </c>
      <c r="B539" s="1">
        <f>INPC!B539</f>
        <v>2750000</v>
      </c>
      <c r="C539" s="10">
        <f>INPC!C539</f>
        <v>522186.94</v>
      </c>
      <c r="D539" s="21">
        <v>2.5293973801068002</v>
      </c>
      <c r="E539" s="1">
        <f t="shared" si="32"/>
        <v>2.5293973801068002</v>
      </c>
      <c r="F539" s="1">
        <f t="shared" si="33"/>
        <v>2.2601934222397113</v>
      </c>
      <c r="G539" s="1">
        <f t="shared" si="34"/>
        <v>2.0229305997624354</v>
      </c>
      <c r="H539" s="1">
        <f t="shared" si="35"/>
        <v>0.80832723491174618</v>
      </c>
    </row>
    <row r="540" spans="1:8" s="14" customFormat="1">
      <c r="A540" s="9">
        <v>33909</v>
      </c>
      <c r="B540" s="1">
        <f>INPC!B540</f>
        <v>2750000</v>
      </c>
      <c r="C540" s="10">
        <f>INPC!C540</f>
        <v>522186.94</v>
      </c>
      <c r="D540" s="21">
        <v>3.0982598885127999</v>
      </c>
      <c r="E540" s="1">
        <f t="shared" si="32"/>
        <v>3.0982598885127999</v>
      </c>
      <c r="F540" s="1">
        <f t="shared" si="33"/>
        <v>2.7994160899898861</v>
      </c>
      <c r="G540" s="1">
        <f t="shared" si="34"/>
        <v>2.5107473863909839</v>
      </c>
      <c r="H540" s="1">
        <f t="shared" si="35"/>
        <v>0.99459317011105464</v>
      </c>
    </row>
    <row r="541" spans="1:8" s="14" customFormat="1">
      <c r="A541" s="9">
        <v>33939</v>
      </c>
      <c r="B541" s="1">
        <f>INPC!B541</f>
        <v>2750000</v>
      </c>
      <c r="C541" s="10">
        <f>INPC!C541</f>
        <v>522186.94</v>
      </c>
      <c r="D541" s="21">
        <v>3.8802596550900001</v>
      </c>
      <c r="E541" s="1">
        <f t="shared" si="32"/>
        <v>3.8802596550900001</v>
      </c>
      <c r="F541" s="1">
        <f t="shared" si="33"/>
        <v>3.4672832082741465</v>
      </c>
      <c r="G541" s="1">
        <f t="shared" si="34"/>
        <v>3.121274030871382</v>
      </c>
      <c r="H541" s="1">
        <f t="shared" si="35"/>
        <v>1.2250357772765721</v>
      </c>
    </row>
    <row r="542" spans="1:8" s="14" customFormat="1">
      <c r="A542" s="9">
        <v>33970</v>
      </c>
      <c r="B542" s="1">
        <f>INPC!B542</f>
        <v>2750000</v>
      </c>
      <c r="C542" s="10">
        <f>INPC!C542</f>
        <v>1250700</v>
      </c>
      <c r="D542" s="21">
        <v>5.0579166458253004</v>
      </c>
      <c r="E542" s="1">
        <f t="shared" si="32"/>
        <v>5.0579166458253004</v>
      </c>
      <c r="F542" s="1">
        <f t="shared" si="33"/>
        <v>4.4301275263364657</v>
      </c>
      <c r="G542" s="1">
        <f t="shared" si="34"/>
        <v>3.9323313006842224</v>
      </c>
      <c r="H542" s="1">
        <f t="shared" si="35"/>
        <v>1.5132043822031815</v>
      </c>
    </row>
    <row r="543" spans="1:8" s="14" customFormat="1">
      <c r="A543" s="9">
        <v>34001</v>
      </c>
      <c r="B543" s="1">
        <f>INPC!B543</f>
        <v>2750000</v>
      </c>
      <c r="C543" s="10">
        <f>INPC!C543</f>
        <v>1250700</v>
      </c>
      <c r="D543" s="21">
        <v>6.3213843084293</v>
      </c>
      <c r="E543" s="1">
        <f t="shared" si="32"/>
        <v>6.3213843084293</v>
      </c>
      <c r="F543" s="1">
        <f t="shared" si="33"/>
        <v>5.6544703481637795</v>
      </c>
      <c r="G543" s="1">
        <f t="shared" si="34"/>
        <v>4.9874843973322287</v>
      </c>
      <c r="H543" s="1">
        <f t="shared" si="35"/>
        <v>1.869984697644864</v>
      </c>
    </row>
    <row r="544" spans="1:8" s="14" customFormat="1">
      <c r="A544" s="9">
        <v>34029</v>
      </c>
      <c r="B544" s="1">
        <f>INPC!B544</f>
        <v>2750000</v>
      </c>
      <c r="C544" s="10">
        <f>INPC!C544</f>
        <v>1709400</v>
      </c>
      <c r="D544" s="21">
        <v>8.0445948724788998</v>
      </c>
      <c r="E544" s="1">
        <f t="shared" si="32"/>
        <v>8.0445948724788998</v>
      </c>
      <c r="F544" s="1">
        <f t="shared" si="33"/>
        <v>7.1311272457136061</v>
      </c>
      <c r="G544" s="1">
        <f t="shared" si="34"/>
        <v>6.3595933507869935</v>
      </c>
      <c r="H544" s="1">
        <f t="shared" si="35"/>
        <v>2.3199815759094671</v>
      </c>
    </row>
    <row r="545" spans="1:8" s="14" customFormat="1">
      <c r="A545" s="9">
        <v>34060</v>
      </c>
      <c r="B545" s="1">
        <f>INPC!B545</f>
        <v>2750000</v>
      </c>
      <c r="C545" s="10">
        <f>INPC!C545</f>
        <v>1709400</v>
      </c>
      <c r="D545" s="21">
        <v>10.2769672819025</v>
      </c>
      <c r="E545" s="1">
        <f t="shared" si="32"/>
        <v>10.2769672819025</v>
      </c>
      <c r="F545" s="1">
        <f t="shared" si="33"/>
        <v>9.0925265081068787</v>
      </c>
      <c r="G545" s="1">
        <f t="shared" si="34"/>
        <v>8.0549054803480242</v>
      </c>
      <c r="H545" s="1">
        <f t="shared" si="35"/>
        <v>2.8934574466749865</v>
      </c>
    </row>
    <row r="546" spans="1:8" s="14" customFormat="1">
      <c r="A546" s="9">
        <v>34090</v>
      </c>
      <c r="B546" s="1">
        <f>INPC!B546</f>
        <v>2750000</v>
      </c>
      <c r="C546" s="10">
        <f>INPC!C546</f>
        <v>3303300</v>
      </c>
      <c r="D546" s="21">
        <v>13.1226581300609</v>
      </c>
      <c r="E546" s="1">
        <f t="shared" si="32"/>
        <v>13.1226581300609</v>
      </c>
      <c r="F546" s="1">
        <f t="shared" si="33"/>
        <v>11.612972412531931</v>
      </c>
      <c r="G546" s="1">
        <f t="shared" si="34"/>
        <v>10.275358637109351</v>
      </c>
      <c r="H546" s="1">
        <f t="shared" si="35"/>
        <v>3.6154368858828363</v>
      </c>
    </row>
    <row r="547" spans="1:8" s="14" customFormat="1">
      <c r="A547" s="9">
        <v>34121</v>
      </c>
      <c r="B547" s="1">
        <f>INPC!B547</f>
        <v>2750000</v>
      </c>
      <c r="C547" s="10">
        <f>INPC!C547</f>
        <v>3303300</v>
      </c>
      <c r="D547" s="21">
        <v>17.068642979808899</v>
      </c>
      <c r="E547" s="1">
        <f t="shared" si="32"/>
        <v>17.068642979808899</v>
      </c>
      <c r="F547" s="1">
        <f t="shared" si="33"/>
        <v>14.966160715697802</v>
      </c>
      <c r="G547" s="1">
        <f t="shared" si="34"/>
        <v>13.203688229444477</v>
      </c>
      <c r="H547" s="1">
        <f t="shared" si="35"/>
        <v>4.5473400073893337</v>
      </c>
    </row>
    <row r="548" spans="1:8" s="14" customFormat="1">
      <c r="A548" s="9">
        <v>34151</v>
      </c>
      <c r="B548" s="1">
        <f>INPC!B548</f>
        <v>2750000</v>
      </c>
      <c r="C548" s="10">
        <f>INPC!C548</f>
        <v>4639800</v>
      </c>
      <c r="D548" s="21">
        <v>22.312130761236201</v>
      </c>
      <c r="E548" s="1">
        <f t="shared" si="32"/>
        <v>22.312130761236201</v>
      </c>
      <c r="F548" s="1">
        <f t="shared" si="33"/>
        <v>19.515065823162178</v>
      </c>
      <c r="G548" s="1">
        <f t="shared" si="34"/>
        <v>17.097027828051075</v>
      </c>
      <c r="H548" s="1">
        <f t="shared" si="35"/>
        <v>5.7531147680386763</v>
      </c>
    </row>
    <row r="549" spans="1:8" s="14" customFormat="1">
      <c r="A549" s="9">
        <v>34182</v>
      </c>
      <c r="B549" s="1">
        <f>INPC!B549</f>
        <v>2750</v>
      </c>
      <c r="C549" s="10">
        <f>INPC!C549</f>
        <v>5534</v>
      </c>
      <c r="D549" s="21">
        <v>29.666210936414501</v>
      </c>
      <c r="E549" s="1">
        <f t="shared" si="32"/>
        <v>29.666210936414501</v>
      </c>
      <c r="F549" s="1">
        <f t="shared" si="33"/>
        <v>25.727735570852243</v>
      </c>
      <c r="G549" s="1">
        <f t="shared" si="34"/>
        <v>22.438855772035744</v>
      </c>
      <c r="H549" s="1">
        <f t="shared" si="35"/>
        <v>7.3302800388683806</v>
      </c>
    </row>
    <row r="550" spans="1:8" s="14" customFormat="1">
      <c r="A550" s="9">
        <v>34213</v>
      </c>
      <c r="B550" s="1">
        <f>INPC!B550</f>
        <v>2750</v>
      </c>
      <c r="C550" s="10">
        <f>INPC!C550</f>
        <v>9606</v>
      </c>
      <c r="D550" s="21">
        <v>40.254080730946797</v>
      </c>
      <c r="E550" s="1">
        <f t="shared" si="32"/>
        <v>40.254080730946797</v>
      </c>
      <c r="F550" s="1">
        <f t="shared" si="33"/>
        <v>34.556997120926553</v>
      </c>
      <c r="G550" s="1">
        <f t="shared" si="34"/>
        <v>29.867876485760764</v>
      </c>
      <c r="H550" s="1">
        <f t="shared" si="35"/>
        <v>9.4062217586461028</v>
      </c>
    </row>
    <row r="551" spans="1:8" s="14" customFormat="1">
      <c r="A551" s="9">
        <v>34243</v>
      </c>
      <c r="B551" s="1">
        <f>INPC!B551</f>
        <v>2750</v>
      </c>
      <c r="C551" s="10">
        <f>INPC!C551</f>
        <v>12024</v>
      </c>
      <c r="D551" s="21">
        <v>53.908264834853298</v>
      </c>
      <c r="E551" s="1">
        <f t="shared" si="32"/>
        <v>53.908264834853298</v>
      </c>
      <c r="F551" s="1">
        <f t="shared" si="33"/>
        <v>46.58355551830973</v>
      </c>
      <c r="G551" s="1">
        <f t="shared" si="34"/>
        <v>40.078283742762437</v>
      </c>
      <c r="H551" s="1">
        <f t="shared" si="35"/>
        <v>12.137662875233627</v>
      </c>
    </row>
    <row r="552" spans="1:8" s="14" customFormat="1">
      <c r="A552" s="9">
        <v>34274</v>
      </c>
      <c r="B552" s="1">
        <f>INPC!B552</f>
        <v>2750</v>
      </c>
      <c r="C552" s="10">
        <f>INPC!C552</f>
        <v>15021</v>
      </c>
      <c r="D552" s="21">
        <v>73.078046584524003</v>
      </c>
      <c r="E552" s="1">
        <f t="shared" si="32"/>
        <v>73.078046584524003</v>
      </c>
      <c r="F552" s="1">
        <f t="shared" si="33"/>
        <v>62.765521497811733</v>
      </c>
      <c r="G552" s="1">
        <f t="shared" si="34"/>
        <v>54.127428973784049</v>
      </c>
      <c r="H552" s="1">
        <f t="shared" si="35"/>
        <v>15.795164788915882</v>
      </c>
    </row>
    <row r="553" spans="1:8" s="14" customFormat="1">
      <c r="A553" s="9">
        <v>34304</v>
      </c>
      <c r="B553" s="1">
        <f>INPC!B553</f>
        <v>2750</v>
      </c>
      <c r="C553" s="10">
        <f>INPC!C553</f>
        <v>18760</v>
      </c>
      <c r="D553" s="21">
        <v>100</v>
      </c>
      <c r="E553" s="1">
        <v>100</v>
      </c>
      <c r="F553" s="1">
        <f t="shared" si="33"/>
        <v>85.485698560942936</v>
      </c>
      <c r="G553" s="1">
        <f t="shared" si="34"/>
        <v>73.307334355737851</v>
      </c>
      <c r="H553" s="1">
        <f t="shared" si="35"/>
        <v>20.707091164555031</v>
      </c>
    </row>
    <row r="554" spans="1:8" s="14" customFormat="1">
      <c r="A554" s="9">
        <v>34335</v>
      </c>
      <c r="B554" s="1">
        <f>INPC!B554</f>
        <v>2750</v>
      </c>
      <c r="C554" s="10">
        <f>INPC!C554</f>
        <v>32882</v>
      </c>
      <c r="D554" s="21">
        <v>141.31</v>
      </c>
      <c r="E554" s="1">
        <f t="shared" ref="E554:E559" si="36">D554</f>
        <v>141.31</v>
      </c>
      <c r="F554" s="1">
        <f t="shared" si="33"/>
        <v>118.87388274974448</v>
      </c>
      <c r="G554" s="1">
        <f t="shared" si="34"/>
        <v>101.07721691346057</v>
      </c>
      <c r="H554" s="1">
        <f t="shared" si="35"/>
        <v>27.329762936517479</v>
      </c>
    </row>
    <row r="555" spans="1:8" s="14" customFormat="1">
      <c r="A555" s="9">
        <v>34366</v>
      </c>
      <c r="B555" s="1">
        <f>INPC!B555</f>
        <v>2750</v>
      </c>
      <c r="C555" s="10">
        <f>INPC!C555</f>
        <v>42829</v>
      </c>
      <c r="D555" s="21">
        <v>198.22</v>
      </c>
      <c r="E555" s="1">
        <f t="shared" si="36"/>
        <v>198.22</v>
      </c>
      <c r="F555" s="1">
        <f t="shared" si="33"/>
        <v>167.36328211408858</v>
      </c>
      <c r="G555" s="1">
        <f t="shared" si="34"/>
        <v>140.96353734150205</v>
      </c>
      <c r="H555" s="1">
        <f t="shared" si="35"/>
        <v>36.41920581760111</v>
      </c>
    </row>
    <row r="556" spans="1:8" s="14" customFormat="1">
      <c r="A556" s="9">
        <v>34394</v>
      </c>
      <c r="B556" s="1">
        <f>INPC!B556</f>
        <v>2750</v>
      </c>
      <c r="C556" s="10">
        <f>INPC!C556</f>
        <v>50298.34</v>
      </c>
      <c r="D556" s="21">
        <v>282.95999999999998</v>
      </c>
      <c r="E556" s="1">
        <f t="shared" si="36"/>
        <v>282.95999999999998</v>
      </c>
      <c r="F556" s="1">
        <f t="shared" si="33"/>
        <v>236.82975150939123</v>
      </c>
      <c r="G556" s="1">
        <f t="shared" si="34"/>
        <v>199.3800979412467</v>
      </c>
      <c r="H556" s="1">
        <f t="shared" si="35"/>
        <v>48.998435129203713</v>
      </c>
    </row>
    <row r="557" spans="1:8" s="14" customFormat="1">
      <c r="A557" s="9">
        <v>34425</v>
      </c>
      <c r="B557" s="1">
        <f>INPC!B557</f>
        <v>2750</v>
      </c>
      <c r="C557" s="10">
        <f>INPC!C557</f>
        <v>71532.22</v>
      </c>
      <c r="D557" s="21">
        <v>403.73</v>
      </c>
      <c r="E557" s="1">
        <f t="shared" si="36"/>
        <v>403.73</v>
      </c>
      <c r="F557" s="1">
        <f t="shared" si="33"/>
        <v>337.99325555401248</v>
      </c>
      <c r="G557" s="1">
        <f t="shared" si="34"/>
        <v>282.91404847058919</v>
      </c>
      <c r="H557" s="1">
        <f t="shared" si="35"/>
        <v>66.532582440841367</v>
      </c>
    </row>
    <row r="558" spans="1:8" s="14" customFormat="1">
      <c r="A558" s="9">
        <v>34455</v>
      </c>
      <c r="B558" s="1">
        <f>INPC!B558</f>
        <v>2750</v>
      </c>
      <c r="C558" s="10">
        <f>INPC!C558</f>
        <v>102887.77</v>
      </c>
      <c r="D558" s="21">
        <v>581.49</v>
      </c>
      <c r="E558" s="1">
        <f t="shared" si="36"/>
        <v>581.49</v>
      </c>
      <c r="F558" s="1">
        <f t="shared" si="33"/>
        <v>484.52549747149533</v>
      </c>
      <c r="G558" s="1">
        <f t="shared" si="34"/>
        <v>404.9979015911029</v>
      </c>
      <c r="H558" s="1">
        <f t="shared" si="35"/>
        <v>91.252425542545026</v>
      </c>
    </row>
    <row r="559" spans="1:8" s="14" customFormat="1">
      <c r="A559" s="9">
        <v>34486</v>
      </c>
      <c r="B559" s="1">
        <f>INPC!B559</f>
        <v>2750</v>
      </c>
      <c r="C559" s="10">
        <f>INPC!C559</f>
        <v>147627.07999999999</v>
      </c>
      <c r="D559" s="21">
        <v>857.29</v>
      </c>
      <c r="E559" s="1">
        <f t="shared" si="36"/>
        <v>857.29</v>
      </c>
      <c r="F559" s="1">
        <f t="shared" si="33"/>
        <v>706.0492632245996</v>
      </c>
      <c r="G559" s="1">
        <f t="shared" si="34"/>
        <v>586.03066715322871</v>
      </c>
      <c r="H559" s="1">
        <f t="shared" si="35"/>
        <v>126.47028018283878</v>
      </c>
    </row>
    <row r="560" spans="1:8" s="14" customFormat="1">
      <c r="A560" s="9">
        <v>34516</v>
      </c>
      <c r="B560" s="1">
        <f>INPC!B560</f>
        <v>1</v>
      </c>
      <c r="C560" s="10">
        <f>INPC!C560</f>
        <v>64.790000000000006</v>
      </c>
      <c r="D560" s="21">
        <v>915.93</v>
      </c>
      <c r="E560" s="1">
        <f t="shared" ref="E560:E623" si="37">D560*(1.2225)</f>
        <v>1119.7244249999999</v>
      </c>
      <c r="F560" s="1">
        <f t="shared" si="33"/>
        <v>979.75943593733757</v>
      </c>
      <c r="G560" s="1">
        <f t="shared" si="34"/>
        <v>823.3674990931811</v>
      </c>
      <c r="H560" s="1">
        <f t="shared" si="35"/>
        <v>175.2680101795462</v>
      </c>
    </row>
    <row r="561" spans="1:8" s="14" customFormat="1">
      <c r="A561" s="9">
        <v>34547</v>
      </c>
      <c r="B561" s="1">
        <f>INPC!B561</f>
        <v>1</v>
      </c>
      <c r="C561" s="10">
        <f>INPC!C561</f>
        <v>64.790000000000006</v>
      </c>
      <c r="D561" s="21">
        <v>932.97</v>
      </c>
      <c r="E561" s="1">
        <f t="shared" si="37"/>
        <v>1140.5558249999999</v>
      </c>
      <c r="F561" s="1">
        <f t="shared" si="33"/>
        <v>1130.0921269208654</v>
      </c>
      <c r="G561" s="1">
        <f t="shared" si="34"/>
        <v>1030.6672717486679</v>
      </c>
      <c r="H561" s="1">
        <f t="shared" si="35"/>
        <v>237.56029815658664</v>
      </c>
    </row>
    <row r="562" spans="1:8" s="14" customFormat="1">
      <c r="A562" s="9">
        <v>34578</v>
      </c>
      <c r="B562" s="1">
        <f>INPC!B562</f>
        <v>1</v>
      </c>
      <c r="C562" s="10">
        <f>INPC!C562</f>
        <v>70</v>
      </c>
      <c r="D562" s="21">
        <v>947.24</v>
      </c>
      <c r="E562" s="1">
        <f t="shared" si="37"/>
        <v>1158.0009</v>
      </c>
      <c r="F562" s="1">
        <f t="shared" si="33"/>
        <v>1149.2452618350194</v>
      </c>
      <c r="G562" s="1">
        <f t="shared" si="34"/>
        <v>1139.3195032686228</v>
      </c>
      <c r="H562" s="1">
        <f t="shared" si="35"/>
        <v>314.3031813884275</v>
      </c>
    </row>
    <row r="563" spans="1:8" s="14" customFormat="1">
      <c r="A563" s="9">
        <v>34608</v>
      </c>
      <c r="B563" s="1">
        <f>INPC!B563</f>
        <v>1</v>
      </c>
      <c r="C563" s="10">
        <f>INPC!C563</f>
        <v>70</v>
      </c>
      <c r="D563" s="21">
        <v>972.06</v>
      </c>
      <c r="E563" s="1">
        <f t="shared" si="37"/>
        <v>1188.3433499999999</v>
      </c>
      <c r="F563" s="1">
        <f t="shared" si="33"/>
        <v>1173.0740252895446</v>
      </c>
      <c r="G563" s="1">
        <f t="shared" si="34"/>
        <v>1162.1328957676244</v>
      </c>
      <c r="H563" s="1">
        <f t="shared" si="35"/>
        <v>406.71419090687988</v>
      </c>
    </row>
    <row r="564" spans="1:8" s="14" customFormat="1">
      <c r="A564" s="9">
        <v>34639</v>
      </c>
      <c r="B564" s="1">
        <f>INPC!B564</f>
        <v>1</v>
      </c>
      <c r="C564" s="10">
        <f>INPC!C564</f>
        <v>70</v>
      </c>
      <c r="D564" s="21">
        <v>999.37</v>
      </c>
      <c r="E564" s="1">
        <f t="shared" si="37"/>
        <v>1221.7298249999999</v>
      </c>
      <c r="F564" s="1">
        <f t="shared" si="33"/>
        <v>1204.9209571732968</v>
      </c>
      <c r="G564" s="1">
        <f t="shared" si="34"/>
        <v>1189.0734196063627</v>
      </c>
      <c r="H564" s="1">
        <f t="shared" si="35"/>
        <v>514.30610518525305</v>
      </c>
    </row>
    <row r="565" spans="1:8" s="14" customFormat="1">
      <c r="A565" s="9">
        <v>34669</v>
      </c>
      <c r="B565" s="1">
        <f>INPC!B565</f>
        <v>1</v>
      </c>
      <c r="C565" s="10">
        <f>INPC!C565</f>
        <v>70</v>
      </c>
      <c r="D565" s="21">
        <v>1016.46</v>
      </c>
      <c r="E565" s="1">
        <f t="shared" si="37"/>
        <v>1242.6223499999999</v>
      </c>
      <c r="F565" s="1">
        <f t="shared" si="33"/>
        <v>1232.1318055332345</v>
      </c>
      <c r="G565" s="1">
        <f t="shared" si="34"/>
        <v>1217.3592469596513</v>
      </c>
      <c r="H565" s="1">
        <f t="shared" si="35"/>
        <v>634.47806121975634</v>
      </c>
    </row>
    <row r="566" spans="1:8" s="14" customFormat="1">
      <c r="A566" s="9">
        <v>34700</v>
      </c>
      <c r="B566" s="1">
        <f>INPC!B566</f>
        <v>1</v>
      </c>
      <c r="C566" s="10">
        <f>INPC!C566</f>
        <v>70</v>
      </c>
      <c r="D566" s="21">
        <v>1033.74</v>
      </c>
      <c r="E566" s="1">
        <f t="shared" si="37"/>
        <v>1263.7471499999999</v>
      </c>
      <c r="F566" s="1">
        <f t="shared" si="33"/>
        <v>1253.1402369004047</v>
      </c>
      <c r="G566" s="1">
        <f t="shared" si="34"/>
        <v>1242.5813814410524</v>
      </c>
      <c r="H566" s="1">
        <f t="shared" si="35"/>
        <v>761.56542260074127</v>
      </c>
    </row>
    <row r="567" spans="1:8" s="14" customFormat="1">
      <c r="A567" s="9">
        <v>34731</v>
      </c>
      <c r="B567" s="1">
        <f>INPC!B567</f>
        <v>1</v>
      </c>
      <c r="C567" s="10">
        <f>INPC!C567</f>
        <v>70</v>
      </c>
      <c r="D567" s="21">
        <v>1044.28</v>
      </c>
      <c r="E567" s="1">
        <f t="shared" si="37"/>
        <v>1276.6323</v>
      </c>
      <c r="F567" s="1">
        <f t="shared" si="33"/>
        <v>1270.1733860866968</v>
      </c>
      <c r="G567" s="1">
        <f t="shared" si="34"/>
        <v>1260.9224951331641</v>
      </c>
      <c r="H567" s="1">
        <f t="shared" si="35"/>
        <v>889.44086809672547</v>
      </c>
    </row>
    <row r="568" spans="1:8" s="14" customFormat="1">
      <c r="A568" s="9">
        <v>34759</v>
      </c>
      <c r="B568" s="1">
        <f>INPC!B568</f>
        <v>1</v>
      </c>
      <c r="C568" s="10">
        <f>INPC!C568</f>
        <v>70</v>
      </c>
      <c r="D568" s="21">
        <v>1060.47</v>
      </c>
      <c r="E568" s="1">
        <f t="shared" si="37"/>
        <v>1296.424575</v>
      </c>
      <c r="F568" s="1">
        <f t="shared" si="33"/>
        <v>1286.4903757738618</v>
      </c>
      <c r="G568" s="1">
        <f t="shared" si="34"/>
        <v>1278.8641824916554</v>
      </c>
      <c r="H568" s="1">
        <f t="shared" si="35"/>
        <v>1009.7230363081462</v>
      </c>
    </row>
    <row r="569" spans="1:8" s="14" customFormat="1">
      <c r="A569" s="9">
        <v>34790</v>
      </c>
      <c r="B569" s="1">
        <f>INPC!B569</f>
        <v>1</v>
      </c>
      <c r="C569" s="10">
        <f>INPC!C569</f>
        <v>70</v>
      </c>
      <c r="D569" s="21">
        <v>1086.24</v>
      </c>
      <c r="E569" s="1">
        <f t="shared" si="37"/>
        <v>1327.9284</v>
      </c>
      <c r="F569" s="1">
        <f t="shared" si="33"/>
        <v>1312.081937837889</v>
      </c>
      <c r="G569" s="1">
        <f t="shared" si="34"/>
        <v>1300.157345957803</v>
      </c>
      <c r="H569" s="1">
        <f t="shared" si="35"/>
        <v>1115.0454443785079</v>
      </c>
    </row>
    <row r="570" spans="1:8" s="14" customFormat="1">
      <c r="A570" s="9">
        <v>34820</v>
      </c>
      <c r="B570" s="1">
        <f>INPC!B570</f>
        <v>1</v>
      </c>
      <c r="C570" s="10">
        <f>INPC!C570</f>
        <v>100</v>
      </c>
      <c r="D570" s="21">
        <v>1115.24</v>
      </c>
      <c r="E570" s="1">
        <f t="shared" si="37"/>
        <v>1363.3808999999999</v>
      </c>
      <c r="F570" s="1">
        <f t="shared" si="33"/>
        <v>1345.5378913756238</v>
      </c>
      <c r="G570" s="1">
        <f t="shared" si="34"/>
        <v>1328.9634591797656</v>
      </c>
      <c r="H570" s="1">
        <f t="shared" si="35"/>
        <v>1197.1047313462986</v>
      </c>
    </row>
    <row r="571" spans="1:8" s="14" customFormat="1">
      <c r="A571" s="9">
        <v>34851</v>
      </c>
      <c r="B571" s="1">
        <f>INPC!B571</f>
        <v>1</v>
      </c>
      <c r="C571" s="10">
        <f>INPC!C571</f>
        <v>100</v>
      </c>
      <c r="D571" s="21">
        <v>1140.44</v>
      </c>
      <c r="E571" s="1">
        <f t="shared" si="37"/>
        <v>1394.1878999999999</v>
      </c>
      <c r="F571" s="1">
        <f t="shared" si="33"/>
        <v>1378.6983549243503</v>
      </c>
      <c r="G571" s="1">
        <f t="shared" si="34"/>
        <v>1361.5629483730459</v>
      </c>
      <c r="H571" s="1">
        <f t="shared" si="35"/>
        <v>1246.6128805290391</v>
      </c>
    </row>
    <row r="572" spans="1:8" s="14" customFormat="1">
      <c r="A572" s="9">
        <v>34881</v>
      </c>
      <c r="B572" s="1">
        <f>INPC!B572</f>
        <v>1</v>
      </c>
      <c r="C572" s="10">
        <f>INPC!C572</f>
        <v>100</v>
      </c>
      <c r="D572" s="21">
        <v>1167.3499999999999</v>
      </c>
      <c r="E572" s="1">
        <f t="shared" si="37"/>
        <v>1427.0853749999999</v>
      </c>
      <c r="F572" s="1">
        <f t="shared" si="33"/>
        <v>1410.540733935735</v>
      </c>
      <c r="G572" s="1">
        <f t="shared" si="34"/>
        <v>1394.6422679800646</v>
      </c>
      <c r="H572" s="1">
        <f t="shared" si="35"/>
        <v>1272.0665818773548</v>
      </c>
    </row>
    <row r="573" spans="1:8" s="14" customFormat="1">
      <c r="A573" s="9">
        <v>34912</v>
      </c>
      <c r="B573" s="1">
        <f>INPC!B573</f>
        <v>1</v>
      </c>
      <c r="C573" s="10">
        <f>INPC!C573</f>
        <v>100</v>
      </c>
      <c r="D573" s="21">
        <v>1178.9100000000001</v>
      </c>
      <c r="E573" s="1">
        <f t="shared" si="37"/>
        <v>1441.2174749999999</v>
      </c>
      <c r="F573" s="1">
        <f t="shared" si="33"/>
        <v>1434.1340177148466</v>
      </c>
      <c r="G573" s="1">
        <f t="shared" si="34"/>
        <v>1420.6930677961848</v>
      </c>
      <c r="H573" s="1">
        <f t="shared" si="35"/>
        <v>1297.1123407629027</v>
      </c>
    </row>
    <row r="574" spans="1:8" s="14" customFormat="1">
      <c r="A574" s="9">
        <v>34943</v>
      </c>
      <c r="B574" s="1">
        <f>INPC!B574</f>
        <v>1</v>
      </c>
      <c r="C574" s="10">
        <f>INPC!C574</f>
        <v>100</v>
      </c>
      <c r="D574" s="21">
        <v>1190.58</v>
      </c>
      <c r="E574" s="1">
        <f t="shared" si="37"/>
        <v>1455.4840499999998</v>
      </c>
      <c r="F574" s="1">
        <f t="shared" si="33"/>
        <v>1448.3331962790101</v>
      </c>
      <c r="G574" s="1">
        <f t="shared" si="34"/>
        <v>1441.2156688986704</v>
      </c>
      <c r="H574" s="1">
        <f t="shared" si="35"/>
        <v>1322.0639732880463</v>
      </c>
    </row>
    <row r="575" spans="1:8" s="14" customFormat="1">
      <c r="A575" s="9">
        <v>34973</v>
      </c>
      <c r="B575" s="1">
        <f>INPC!B575</f>
        <v>1</v>
      </c>
      <c r="C575" s="10">
        <f>INPC!C575</f>
        <v>100</v>
      </c>
      <c r="D575" s="21">
        <v>1207.3699999999999</v>
      </c>
      <c r="E575" s="1">
        <f t="shared" si="37"/>
        <v>1476.0098249999999</v>
      </c>
      <c r="F575" s="1">
        <f t="shared" si="33"/>
        <v>1465.7110076446825</v>
      </c>
      <c r="G575" s="1">
        <f t="shared" si="34"/>
        <v>1457.5005906632459</v>
      </c>
      <c r="H575" s="1">
        <f t="shared" si="35"/>
        <v>1346.1643333297463</v>
      </c>
    </row>
    <row r="576" spans="1:8" s="14" customFormat="1">
      <c r="A576" s="9">
        <v>35004</v>
      </c>
      <c r="B576" s="1">
        <f>INPC!B576</f>
        <v>1</v>
      </c>
      <c r="C576" s="10">
        <f>INPC!C576</f>
        <v>100</v>
      </c>
      <c r="D576" s="21">
        <v>1225.1199999999999</v>
      </c>
      <c r="E576" s="1">
        <f t="shared" si="37"/>
        <v>1497.7091999999998</v>
      </c>
      <c r="F576" s="1">
        <f t="shared" si="33"/>
        <v>1486.8199266195249</v>
      </c>
      <c r="G576" s="1">
        <f t="shared" si="34"/>
        <v>1476.3003820891311</v>
      </c>
      <c r="H576" s="1">
        <f t="shared" si="35"/>
        <v>1369.206986561948</v>
      </c>
    </row>
    <row r="577" spans="1:8" s="14" customFormat="1">
      <c r="A577" s="9">
        <v>35034</v>
      </c>
      <c r="B577" s="1">
        <f>INPC!B577</f>
        <v>1</v>
      </c>
      <c r="C577" s="10">
        <f>INPC!C577</f>
        <v>100</v>
      </c>
      <c r="D577" s="21">
        <v>1244.23</v>
      </c>
      <c r="E577" s="1">
        <f t="shared" si="37"/>
        <v>1521.0711749999998</v>
      </c>
      <c r="F577" s="1">
        <f t="shared" si="33"/>
        <v>1509.344987950836</v>
      </c>
      <c r="G577" s="1">
        <f t="shared" si="34"/>
        <v>1498.1504442933324</v>
      </c>
      <c r="H577" s="1">
        <f t="shared" si="35"/>
        <v>1392.4725346131911</v>
      </c>
    </row>
    <row r="578" spans="1:8" s="14" customFormat="1">
      <c r="A578" s="9">
        <v>35065</v>
      </c>
      <c r="B578" s="1">
        <f>INPC!B578</f>
        <v>1</v>
      </c>
      <c r="C578" s="10">
        <f>INPC!C578</f>
        <v>100</v>
      </c>
      <c r="D578" s="21">
        <v>1260.9000000000001</v>
      </c>
      <c r="E578" s="1">
        <f t="shared" si="37"/>
        <v>1541.4502500000001</v>
      </c>
      <c r="F578" s="1">
        <f t="shared" si="33"/>
        <v>1531.2268097742881</v>
      </c>
      <c r="G578" s="1">
        <f t="shared" si="34"/>
        <v>1519.9717471577217</v>
      </c>
      <c r="H578" s="1">
        <f t="shared" si="35"/>
        <v>1415.7147213303065</v>
      </c>
    </row>
    <row r="579" spans="1:8" s="14" customFormat="1">
      <c r="A579" s="9">
        <v>35096</v>
      </c>
      <c r="B579" s="1">
        <f>INPC!B579</f>
        <v>1</v>
      </c>
      <c r="C579" s="10">
        <f>INPC!C579</f>
        <v>100</v>
      </c>
      <c r="D579" s="21">
        <v>1273.8900000000001</v>
      </c>
      <c r="E579" s="1">
        <f t="shared" si="37"/>
        <v>1557.3305250000001</v>
      </c>
      <c r="F579" s="1">
        <f t="shared" ref="F579:F642" si="38">SQRT(E579*E578)</f>
        <v>1549.3700420151029</v>
      </c>
      <c r="G579" s="1">
        <f t="shared" si="34"/>
        <v>1539.8790661879973</v>
      </c>
      <c r="H579" s="1">
        <f t="shared" si="35"/>
        <v>1439.3574569071066</v>
      </c>
    </row>
    <row r="580" spans="1:8" s="14" customFormat="1">
      <c r="A580" s="9">
        <v>35125</v>
      </c>
      <c r="B580" s="1">
        <f>INPC!B580</f>
        <v>1</v>
      </c>
      <c r="C580" s="10">
        <f>INPC!C580</f>
        <v>100</v>
      </c>
      <c r="D580" s="21">
        <v>1278.3499999999999</v>
      </c>
      <c r="E580" s="1">
        <f t="shared" si="37"/>
        <v>1562.7828749999999</v>
      </c>
      <c r="F580" s="1">
        <f t="shared" si="38"/>
        <v>1560.0543180238178</v>
      </c>
      <c r="G580" s="1">
        <f t="shared" ref="G580:G643" si="39">GEOMEAN(E578:E580)</f>
        <v>1553.8281464427939</v>
      </c>
      <c r="H580" s="1">
        <f t="shared" si="35"/>
        <v>1461.9458197917506</v>
      </c>
    </row>
    <row r="581" spans="1:8" s="14" customFormat="1">
      <c r="A581" s="9">
        <v>35156</v>
      </c>
      <c r="B581" s="1">
        <f>INPC!B581</f>
        <v>1</v>
      </c>
      <c r="C581" s="10">
        <f>INPC!C581</f>
        <v>100</v>
      </c>
      <c r="D581" s="21">
        <v>1294.46</v>
      </c>
      <c r="E581" s="1">
        <f t="shared" si="37"/>
        <v>1582.4773499999999</v>
      </c>
      <c r="F581" s="1">
        <f t="shared" si="38"/>
        <v>1572.599282288842</v>
      </c>
      <c r="G581" s="1">
        <f t="shared" si="39"/>
        <v>1567.4931350784302</v>
      </c>
      <c r="H581" s="1">
        <f t="shared" si="35"/>
        <v>1483.4679962203575</v>
      </c>
    </row>
    <row r="582" spans="1:8" s="14" customFormat="1">
      <c r="A582" s="9">
        <v>35186</v>
      </c>
      <c r="B582" s="1">
        <f>INPC!B582</f>
        <v>1</v>
      </c>
      <c r="C582" s="10">
        <f>INPC!C582</f>
        <v>112</v>
      </c>
      <c r="D582" s="21">
        <v>1310.25</v>
      </c>
      <c r="E582" s="1">
        <f t="shared" si="37"/>
        <v>1601.7806249999999</v>
      </c>
      <c r="F582" s="1">
        <f t="shared" si="38"/>
        <v>1592.0997326585241</v>
      </c>
      <c r="G582" s="1">
        <f t="shared" si="39"/>
        <v>1582.2668433663221</v>
      </c>
      <c r="H582" s="1">
        <f t="shared" si="35"/>
        <v>1503.5238929667053</v>
      </c>
    </row>
    <row r="583" spans="1:8" s="14" customFormat="1">
      <c r="A583" s="9">
        <v>35217</v>
      </c>
      <c r="B583" s="1">
        <f>INPC!B583</f>
        <v>1</v>
      </c>
      <c r="C583" s="10">
        <f>INPC!C583</f>
        <v>112</v>
      </c>
      <c r="D583" s="21">
        <v>1325.84</v>
      </c>
      <c r="E583" s="1">
        <f t="shared" si="37"/>
        <v>1620.8393999999998</v>
      </c>
      <c r="F583" s="1">
        <f t="shared" si="38"/>
        <v>1611.2818335588049</v>
      </c>
      <c r="G583" s="1">
        <f t="shared" si="39"/>
        <v>1601.6225494418522</v>
      </c>
      <c r="H583" s="1">
        <f t="shared" si="35"/>
        <v>1522.5160877549069</v>
      </c>
    </row>
    <row r="584" spans="1:8" s="14" customFormat="1">
      <c r="A584" s="9">
        <v>35247</v>
      </c>
      <c r="B584" s="1">
        <f>INPC!B584</f>
        <v>1</v>
      </c>
      <c r="C584" s="10">
        <f>INPC!C584</f>
        <v>112</v>
      </c>
      <c r="D584" s="21">
        <v>1340.56</v>
      </c>
      <c r="E584" s="1">
        <f t="shared" si="37"/>
        <v>1638.8345999999999</v>
      </c>
      <c r="F584" s="1">
        <f t="shared" si="38"/>
        <v>1629.8121639511835</v>
      </c>
      <c r="G584" s="1">
        <f t="shared" si="39"/>
        <v>1620.4142307961349</v>
      </c>
      <c r="H584" s="1">
        <f t="shared" si="35"/>
        <v>1540.1711630510156</v>
      </c>
    </row>
    <row r="585" spans="1:8" s="14" customFormat="1">
      <c r="A585" s="9">
        <v>35278</v>
      </c>
      <c r="B585" s="1">
        <f>INPC!B585</f>
        <v>1</v>
      </c>
      <c r="C585" s="10">
        <f>INPC!C585</f>
        <v>112</v>
      </c>
      <c r="D585" s="21">
        <v>1346.46</v>
      </c>
      <c r="E585" s="1">
        <f t="shared" si="37"/>
        <v>1646.0473499999998</v>
      </c>
      <c r="F585" s="1">
        <f t="shared" si="38"/>
        <v>1642.4370156624909</v>
      </c>
      <c r="G585" s="1">
        <f t="shared" si="39"/>
        <v>1635.2060219860086</v>
      </c>
      <c r="H585" s="1">
        <f t="shared" si="35"/>
        <v>1557.3218898534235</v>
      </c>
    </row>
    <row r="586" spans="1:8" s="14" customFormat="1">
      <c r="A586" s="9">
        <v>35309</v>
      </c>
      <c r="B586" s="1">
        <f>INPC!B586</f>
        <v>1</v>
      </c>
      <c r="C586" s="10">
        <f>INPC!C586</f>
        <v>112</v>
      </c>
      <c r="D586" s="21">
        <v>1348.48</v>
      </c>
      <c r="E586" s="1">
        <f t="shared" si="37"/>
        <v>1648.5167999999999</v>
      </c>
      <c r="F586" s="1">
        <f t="shared" si="38"/>
        <v>1647.2816122541037</v>
      </c>
      <c r="G586" s="1">
        <f t="shared" si="39"/>
        <v>1644.4611149663651</v>
      </c>
      <c r="H586" s="1">
        <f t="shared" si="35"/>
        <v>1573.5681213123887</v>
      </c>
    </row>
    <row r="587" spans="1:8" s="14" customFormat="1">
      <c r="A587" s="9">
        <v>35339</v>
      </c>
      <c r="B587" s="1">
        <f>INPC!B587</f>
        <v>1</v>
      </c>
      <c r="C587" s="10">
        <f>INPC!C587</f>
        <v>112</v>
      </c>
      <c r="D587" s="21">
        <v>1352.53</v>
      </c>
      <c r="E587" s="1">
        <f t="shared" si="37"/>
        <v>1653.4679249999999</v>
      </c>
      <c r="F587" s="1">
        <f t="shared" si="38"/>
        <v>1650.9905065213547</v>
      </c>
      <c r="G587" s="1">
        <f t="shared" si="39"/>
        <v>1649.3411404864487</v>
      </c>
      <c r="H587" s="1">
        <f t="shared" si="35"/>
        <v>1588.5263599117563</v>
      </c>
    </row>
    <row r="588" spans="1:8" s="14" customFormat="1">
      <c r="A588" s="9">
        <v>35370</v>
      </c>
      <c r="B588" s="1">
        <f>INPC!B588</f>
        <v>1</v>
      </c>
      <c r="C588" s="10">
        <f>INPC!C588</f>
        <v>112</v>
      </c>
      <c r="D588" s="21">
        <v>1356.86</v>
      </c>
      <c r="E588" s="1">
        <f t="shared" si="37"/>
        <v>1658.7613499999998</v>
      </c>
      <c r="F588" s="1">
        <f t="shared" si="38"/>
        <v>1656.1125225825383</v>
      </c>
      <c r="G588" s="1">
        <f t="shared" si="39"/>
        <v>1653.5767343161715</v>
      </c>
      <c r="H588" s="1">
        <f t="shared" si="35"/>
        <v>1602.1043270126765</v>
      </c>
    </row>
    <row r="589" spans="1:8" s="14" customFormat="1">
      <c r="A589" s="9">
        <v>35400</v>
      </c>
      <c r="B589" s="1">
        <f>INPC!B589</f>
        <v>1</v>
      </c>
      <c r="C589" s="10">
        <f>INPC!C589</f>
        <v>112</v>
      </c>
      <c r="D589" s="21">
        <v>1363.24</v>
      </c>
      <c r="E589" s="1">
        <f t="shared" si="37"/>
        <v>1666.5608999999999</v>
      </c>
      <c r="F589" s="1">
        <f t="shared" si="38"/>
        <v>1662.6565515286716</v>
      </c>
      <c r="G589" s="1">
        <f t="shared" si="39"/>
        <v>1659.5880163320928</v>
      </c>
      <c r="H589" s="1">
        <f t="shared" ref="H589:H652" si="40">GEOMEAN(E578:E589)</f>
        <v>1614.3465294486352</v>
      </c>
    </row>
    <row r="590" spans="1:8" s="14" customFormat="1">
      <c r="A590" s="9">
        <v>35431</v>
      </c>
      <c r="B590" s="1">
        <f>INPC!B590</f>
        <v>1</v>
      </c>
      <c r="C590" s="10">
        <f>INPC!C590</f>
        <v>112</v>
      </c>
      <c r="D590" s="21">
        <v>1379.33</v>
      </c>
      <c r="E590" s="1">
        <f t="shared" si="37"/>
        <v>1686.2309249999998</v>
      </c>
      <c r="F590" s="1">
        <f t="shared" si="38"/>
        <v>1676.3670624227357</v>
      </c>
      <c r="G590" s="1">
        <f t="shared" si="39"/>
        <v>1670.4778264000599</v>
      </c>
      <c r="H590" s="1">
        <f t="shared" si="40"/>
        <v>1626.4687590181866</v>
      </c>
    </row>
    <row r="591" spans="1:8" s="14" customFormat="1">
      <c r="A591" s="9">
        <v>35462</v>
      </c>
      <c r="B591" s="1">
        <f>INPC!B591</f>
        <v>1</v>
      </c>
      <c r="C591" s="10">
        <f>INPC!C591</f>
        <v>112</v>
      </c>
      <c r="D591" s="21">
        <v>1386.23</v>
      </c>
      <c r="E591" s="1">
        <f t="shared" si="37"/>
        <v>1694.6661749999998</v>
      </c>
      <c r="F591" s="1">
        <f t="shared" si="38"/>
        <v>1690.4432885596786</v>
      </c>
      <c r="G591" s="1">
        <f t="shared" si="39"/>
        <v>1682.4447055843084</v>
      </c>
      <c r="H591" s="1">
        <f t="shared" si="40"/>
        <v>1637.9639516870582</v>
      </c>
    </row>
    <row r="592" spans="1:8" s="14" customFormat="1">
      <c r="A592" s="9">
        <v>35490</v>
      </c>
      <c r="B592" s="1">
        <f>INPC!B592</f>
        <v>1</v>
      </c>
      <c r="C592" s="10">
        <f>INPC!C592</f>
        <v>112</v>
      </c>
      <c r="D592" s="21">
        <v>1393.3</v>
      </c>
      <c r="E592" s="1">
        <f t="shared" si="37"/>
        <v>1703.3092499999998</v>
      </c>
      <c r="F592" s="1">
        <f t="shared" si="38"/>
        <v>1698.9822163694409</v>
      </c>
      <c r="G592" s="1">
        <f t="shared" si="39"/>
        <v>1694.7211078338912</v>
      </c>
      <c r="H592" s="1">
        <f t="shared" si="40"/>
        <v>1649.7592725758127</v>
      </c>
    </row>
    <row r="593" spans="1:8" s="14" customFormat="1">
      <c r="A593" s="9">
        <v>35521</v>
      </c>
      <c r="B593" s="1">
        <f>INPC!B593</f>
        <v>1</v>
      </c>
      <c r="C593" s="10">
        <f>INPC!C593</f>
        <v>112</v>
      </c>
      <c r="D593" s="21">
        <v>1405.56</v>
      </c>
      <c r="E593" s="1">
        <f t="shared" si="37"/>
        <v>1718.2970999999998</v>
      </c>
      <c r="F593" s="1">
        <f t="shared" si="38"/>
        <v>1710.7867618958753</v>
      </c>
      <c r="G593" s="1">
        <f t="shared" si="39"/>
        <v>1705.3962659253768</v>
      </c>
      <c r="H593" s="1">
        <f t="shared" si="40"/>
        <v>1661.1185989230714</v>
      </c>
    </row>
    <row r="594" spans="1:8" s="14" customFormat="1">
      <c r="A594" s="9">
        <v>35551</v>
      </c>
      <c r="B594" s="1">
        <f>INPC!B594</f>
        <v>1</v>
      </c>
      <c r="C594" s="10">
        <f>INPC!C594</f>
        <v>120</v>
      </c>
      <c r="D594" s="21">
        <v>1411.32</v>
      </c>
      <c r="E594" s="1">
        <f t="shared" si="37"/>
        <v>1725.3386999999998</v>
      </c>
      <c r="F594" s="1">
        <f t="shared" si="38"/>
        <v>1721.8143003029593</v>
      </c>
      <c r="G594" s="1">
        <f t="shared" si="39"/>
        <v>1715.6237193706288</v>
      </c>
      <c r="H594" s="1">
        <f t="shared" si="40"/>
        <v>1671.436639910999</v>
      </c>
    </row>
    <row r="595" spans="1:8" s="14" customFormat="1">
      <c r="A595" s="9">
        <v>35582</v>
      </c>
      <c r="B595" s="1">
        <f>INPC!B595</f>
        <v>1</v>
      </c>
      <c r="C595" s="10">
        <f>INPC!C595</f>
        <v>120</v>
      </c>
      <c r="D595" s="21">
        <v>1418.94</v>
      </c>
      <c r="E595" s="1">
        <f t="shared" si="37"/>
        <v>1734.6541499999998</v>
      </c>
      <c r="F595" s="1">
        <f t="shared" si="38"/>
        <v>1729.9901549172482</v>
      </c>
      <c r="G595" s="1">
        <f t="shared" si="39"/>
        <v>1726.0836552978533</v>
      </c>
      <c r="H595" s="1">
        <f t="shared" si="40"/>
        <v>1680.9159353539758</v>
      </c>
    </row>
    <row r="596" spans="1:8" s="14" customFormat="1">
      <c r="A596" s="9">
        <v>35612</v>
      </c>
      <c r="B596" s="1">
        <f>INPC!B596</f>
        <v>1</v>
      </c>
      <c r="C596" s="10">
        <f>INPC!C596</f>
        <v>120</v>
      </c>
      <c r="D596" s="21">
        <v>1422.06</v>
      </c>
      <c r="E596" s="1">
        <f t="shared" si="37"/>
        <v>1738.4683499999999</v>
      </c>
      <c r="F596" s="1">
        <f t="shared" si="38"/>
        <v>1736.5602028064422</v>
      </c>
      <c r="G596" s="1">
        <f t="shared" si="39"/>
        <v>1732.8116158898908</v>
      </c>
      <c r="H596" s="1">
        <f t="shared" si="40"/>
        <v>1689.2034758283789</v>
      </c>
    </row>
    <row r="597" spans="1:8" s="14" customFormat="1">
      <c r="A597" s="9">
        <v>35643</v>
      </c>
      <c r="B597" s="1">
        <f>INPC!B597</f>
        <v>1</v>
      </c>
      <c r="C597" s="10">
        <f>INPC!C597</f>
        <v>120</v>
      </c>
      <c r="D597" s="21">
        <v>1421.78</v>
      </c>
      <c r="E597" s="1">
        <f t="shared" si="37"/>
        <v>1738.1260499999999</v>
      </c>
      <c r="F597" s="1">
        <f t="shared" si="38"/>
        <v>1738.2971915744204</v>
      </c>
      <c r="G597" s="1">
        <f t="shared" si="39"/>
        <v>1737.081995069927</v>
      </c>
      <c r="H597" s="1">
        <f t="shared" si="40"/>
        <v>1696.8829205937702</v>
      </c>
    </row>
    <row r="598" spans="1:8" s="14" customFormat="1">
      <c r="A598" s="9">
        <v>35674</v>
      </c>
      <c r="B598" s="1">
        <f>INPC!B598</f>
        <v>1</v>
      </c>
      <c r="C598" s="10">
        <f>INPC!C598</f>
        <v>120</v>
      </c>
      <c r="D598" s="21">
        <v>1422.63</v>
      </c>
      <c r="E598" s="1">
        <f t="shared" si="37"/>
        <v>1739.1651750000001</v>
      </c>
      <c r="F598" s="1">
        <f t="shared" si="38"/>
        <v>1738.6455348691143</v>
      </c>
      <c r="G598" s="1">
        <f t="shared" si="39"/>
        <v>1738.5864712396449</v>
      </c>
      <c r="H598" s="1">
        <f t="shared" si="40"/>
        <v>1704.4692327018652</v>
      </c>
    </row>
    <row r="599" spans="1:8" s="14" customFormat="1">
      <c r="A599" s="9">
        <v>35704</v>
      </c>
      <c r="B599" s="1">
        <f>INPC!B599</f>
        <v>1</v>
      </c>
      <c r="C599" s="10">
        <f>INPC!C599</f>
        <v>120</v>
      </c>
      <c r="D599" s="21">
        <v>1425.9</v>
      </c>
      <c r="E599" s="1">
        <f t="shared" si="37"/>
        <v>1743.16275</v>
      </c>
      <c r="F599" s="1">
        <f t="shared" si="38"/>
        <v>1741.1628152350461</v>
      </c>
      <c r="G599" s="1">
        <f t="shared" si="39"/>
        <v>1740.1499710938419</v>
      </c>
      <c r="H599" s="1">
        <f t="shared" si="40"/>
        <v>1711.9891701608794</v>
      </c>
    </row>
    <row r="600" spans="1:8" s="14" customFormat="1">
      <c r="A600" s="9">
        <v>35735</v>
      </c>
      <c r="B600" s="1">
        <f>INPC!B600</f>
        <v>1</v>
      </c>
      <c r="C600" s="10">
        <f>INPC!C600</f>
        <v>120</v>
      </c>
      <c r="D600" s="21">
        <v>1428.32</v>
      </c>
      <c r="E600" s="1">
        <f t="shared" si="37"/>
        <v>1746.1211999999998</v>
      </c>
      <c r="F600" s="1">
        <f t="shared" si="38"/>
        <v>1744.6413479065832</v>
      </c>
      <c r="G600" s="1">
        <f t="shared" si="39"/>
        <v>1742.8140437222428</v>
      </c>
      <c r="H600" s="1">
        <f t="shared" si="40"/>
        <v>1719.3272753428885</v>
      </c>
    </row>
    <row r="601" spans="1:8" s="14" customFormat="1">
      <c r="A601" s="9">
        <v>35765</v>
      </c>
      <c r="B601" s="1">
        <f>INPC!B601</f>
        <v>1</v>
      </c>
      <c r="C601" s="10">
        <f>INPC!C601</f>
        <v>120</v>
      </c>
      <c r="D601" s="21">
        <v>1434.46</v>
      </c>
      <c r="E601" s="1">
        <f t="shared" si="37"/>
        <v>1753.62735</v>
      </c>
      <c r="F601" s="1">
        <f t="shared" si="38"/>
        <v>1749.8702502570925</v>
      </c>
      <c r="G601" s="1">
        <f t="shared" si="39"/>
        <v>1747.6315539836651</v>
      </c>
      <c r="H601" s="1">
        <f t="shared" si="40"/>
        <v>1726.6390668581205</v>
      </c>
    </row>
    <row r="602" spans="1:8" s="14" customFormat="1">
      <c r="A602" s="9">
        <v>35796</v>
      </c>
      <c r="B602" s="1">
        <f>INPC!B602</f>
        <v>1</v>
      </c>
      <c r="C602" s="10">
        <f>INPC!C602</f>
        <v>120</v>
      </c>
      <c r="D602" s="21">
        <v>1444.64</v>
      </c>
      <c r="E602" s="1">
        <f t="shared" si="37"/>
        <v>1766.0724</v>
      </c>
      <c r="F602" s="1">
        <f t="shared" si="38"/>
        <v>1759.8388740791413</v>
      </c>
      <c r="G602" s="1">
        <f t="shared" si="39"/>
        <v>1755.2543835382862</v>
      </c>
      <c r="H602" s="1">
        <f t="shared" si="40"/>
        <v>1733.3084363288547</v>
      </c>
    </row>
    <row r="603" spans="1:8" s="14" customFormat="1">
      <c r="A603" s="9">
        <v>35827</v>
      </c>
      <c r="B603" s="1">
        <f>INPC!B603</f>
        <v>1</v>
      </c>
      <c r="C603" s="10">
        <f>INPC!C603</f>
        <v>120</v>
      </c>
      <c r="D603" s="21">
        <v>1451.29</v>
      </c>
      <c r="E603" s="1">
        <f t="shared" si="37"/>
        <v>1774.2020249999998</v>
      </c>
      <c r="F603" s="1">
        <f t="shared" si="38"/>
        <v>1770.1325454260791</v>
      </c>
      <c r="G603" s="1">
        <f t="shared" si="39"/>
        <v>1764.6136246037026</v>
      </c>
      <c r="H603" s="1">
        <f t="shared" si="40"/>
        <v>1739.9459597928969</v>
      </c>
    </row>
    <row r="604" spans="1:8" s="14" customFormat="1">
      <c r="A604" s="9">
        <v>35855</v>
      </c>
      <c r="B604" s="1">
        <f>INPC!B604</f>
        <v>1</v>
      </c>
      <c r="C604" s="10">
        <f>INPC!C604</f>
        <v>120</v>
      </c>
      <c r="D604" s="21">
        <v>1456.22</v>
      </c>
      <c r="E604" s="1">
        <f t="shared" si="37"/>
        <v>1780.2289499999999</v>
      </c>
      <c r="F604" s="1">
        <f t="shared" si="38"/>
        <v>1777.2129326711595</v>
      </c>
      <c r="G604" s="1">
        <f t="shared" si="39"/>
        <v>1773.4916352127927</v>
      </c>
      <c r="H604" s="1">
        <f t="shared" si="40"/>
        <v>1746.3620671380036</v>
      </c>
    </row>
    <row r="605" spans="1:8" s="14" customFormat="1">
      <c r="A605" s="9">
        <v>35886</v>
      </c>
      <c r="B605" s="1">
        <f>INPC!B605</f>
        <v>1</v>
      </c>
      <c r="C605" s="10">
        <f>INPC!C605</f>
        <v>120</v>
      </c>
      <c r="D605" s="21">
        <v>1459.71</v>
      </c>
      <c r="E605" s="1">
        <f t="shared" si="37"/>
        <v>1784.4954749999999</v>
      </c>
      <c r="F605" s="1">
        <f t="shared" si="38"/>
        <v>1782.3609358766257</v>
      </c>
      <c r="G605" s="1">
        <f t="shared" si="39"/>
        <v>1779.6371385411908</v>
      </c>
      <c r="H605" s="1">
        <f t="shared" si="40"/>
        <v>1751.8720708226533</v>
      </c>
    </row>
    <row r="606" spans="1:8" s="14" customFormat="1">
      <c r="A606" s="9">
        <v>35916</v>
      </c>
      <c r="B606" s="1">
        <f>INPC!B606</f>
        <v>1</v>
      </c>
      <c r="C606" s="10">
        <f>INPC!C606</f>
        <v>130</v>
      </c>
      <c r="D606" s="21">
        <v>1467.01</v>
      </c>
      <c r="E606" s="1">
        <f t="shared" si="37"/>
        <v>1793.419725</v>
      </c>
      <c r="F606" s="1">
        <f t="shared" si="38"/>
        <v>1788.9520351418716</v>
      </c>
      <c r="G606" s="1">
        <f t="shared" si="39"/>
        <v>1786.0396011925507</v>
      </c>
      <c r="H606" s="1">
        <f t="shared" si="40"/>
        <v>1757.5311070887371</v>
      </c>
    </row>
    <row r="607" spans="1:8" s="14" customFormat="1">
      <c r="A607" s="9">
        <v>35947</v>
      </c>
      <c r="B607" s="1">
        <f>INPC!B607</f>
        <v>1</v>
      </c>
      <c r="C607" s="10">
        <f>INPC!C607</f>
        <v>130</v>
      </c>
      <c r="D607" s="21">
        <v>1467.3</v>
      </c>
      <c r="E607" s="1">
        <f t="shared" si="37"/>
        <v>1793.7742499999999</v>
      </c>
      <c r="F607" s="1">
        <f t="shared" si="38"/>
        <v>1793.5969787405088</v>
      </c>
      <c r="G607" s="1">
        <f t="shared" si="39"/>
        <v>1790.5579979718589</v>
      </c>
      <c r="H607" s="1">
        <f t="shared" si="40"/>
        <v>1762.4464391484819</v>
      </c>
    </row>
    <row r="608" spans="1:8" s="14" customFormat="1">
      <c r="A608" s="9">
        <v>35977</v>
      </c>
      <c r="B608" s="1">
        <f>INPC!B608</f>
        <v>1</v>
      </c>
      <c r="C608" s="10">
        <f>INPC!C608</f>
        <v>130</v>
      </c>
      <c r="D608" s="21">
        <v>1465.54</v>
      </c>
      <c r="E608" s="1">
        <f t="shared" si="37"/>
        <v>1791.6226499999998</v>
      </c>
      <c r="F608" s="1">
        <f t="shared" si="38"/>
        <v>1792.6981272056826</v>
      </c>
      <c r="G608" s="1">
        <f t="shared" si="39"/>
        <v>1792.9386275379006</v>
      </c>
      <c r="H608" s="1">
        <f t="shared" si="40"/>
        <v>1766.8753313399961</v>
      </c>
    </row>
    <row r="609" spans="1:8" s="14" customFormat="1">
      <c r="A609" s="9">
        <v>36008</v>
      </c>
      <c r="B609" s="1">
        <f>INPC!B609</f>
        <v>1</v>
      </c>
      <c r="C609" s="10">
        <f>INPC!C609</f>
        <v>130</v>
      </c>
      <c r="D609" s="21">
        <v>1458.07</v>
      </c>
      <c r="E609" s="1">
        <f t="shared" si="37"/>
        <v>1782.4905749999998</v>
      </c>
      <c r="F609" s="1">
        <f t="shared" si="38"/>
        <v>1787.050779239785</v>
      </c>
      <c r="G609" s="1">
        <f t="shared" si="39"/>
        <v>1789.2891313643104</v>
      </c>
      <c r="H609" s="1">
        <f t="shared" si="40"/>
        <v>1770.5902636842022</v>
      </c>
    </row>
    <row r="610" spans="1:8" s="14" customFormat="1">
      <c r="A610" s="9">
        <v>36039</v>
      </c>
      <c r="B610" s="1">
        <f>INPC!B610</f>
        <v>1</v>
      </c>
      <c r="C610" s="10">
        <f>INPC!C610</f>
        <v>130</v>
      </c>
      <c r="D610" s="21">
        <v>1454.86</v>
      </c>
      <c r="E610" s="1">
        <f t="shared" si="37"/>
        <v>1778.5663499999998</v>
      </c>
      <c r="F610" s="1">
        <f t="shared" si="38"/>
        <v>1780.5273813921399</v>
      </c>
      <c r="G610" s="1">
        <f t="shared" si="39"/>
        <v>1784.2181485665815</v>
      </c>
      <c r="H610" s="1">
        <f t="shared" si="40"/>
        <v>1773.8988076839012</v>
      </c>
    </row>
    <row r="611" spans="1:8" s="14" customFormat="1">
      <c r="A611" s="9">
        <v>36069</v>
      </c>
      <c r="B611" s="1">
        <f>INPC!B611</f>
        <v>1</v>
      </c>
      <c r="C611" s="10">
        <f>INPC!C611</f>
        <v>130</v>
      </c>
      <c r="D611" s="21">
        <v>1455.15</v>
      </c>
      <c r="E611" s="1">
        <f t="shared" si="37"/>
        <v>1778.920875</v>
      </c>
      <c r="F611" s="1">
        <f t="shared" si="38"/>
        <v>1778.7436036673628</v>
      </c>
      <c r="G611" s="1">
        <f t="shared" si="39"/>
        <v>1779.9917181258195</v>
      </c>
      <c r="H611" s="1">
        <f t="shared" si="40"/>
        <v>1776.9030508783142</v>
      </c>
    </row>
    <row r="612" spans="1:8" s="14" customFormat="1">
      <c r="A612" s="9">
        <v>36100</v>
      </c>
      <c r="B612" s="1">
        <f>INPC!B612</f>
        <v>1</v>
      </c>
      <c r="C612" s="10">
        <f>INPC!C612</f>
        <v>130</v>
      </c>
      <c r="D612" s="21">
        <v>1453.4</v>
      </c>
      <c r="E612" s="1">
        <f t="shared" si="37"/>
        <v>1776.7815000000001</v>
      </c>
      <c r="F612" s="1">
        <f t="shared" si="38"/>
        <v>1777.8508656981926</v>
      </c>
      <c r="G612" s="1">
        <f t="shared" si="39"/>
        <v>1778.0893284790664</v>
      </c>
      <c r="H612" s="1">
        <f t="shared" si="40"/>
        <v>1779.482424313014</v>
      </c>
    </row>
    <row r="613" spans="1:8" s="14" customFormat="1">
      <c r="A613" s="9">
        <v>36130</v>
      </c>
      <c r="B613" s="1">
        <f>INPC!B613</f>
        <v>1</v>
      </c>
      <c r="C613" s="10">
        <f>INPC!C613</f>
        <v>130</v>
      </c>
      <c r="D613" s="21">
        <v>1458.2</v>
      </c>
      <c r="E613" s="1">
        <f t="shared" si="37"/>
        <v>1782.6495</v>
      </c>
      <c r="F613" s="1">
        <f t="shared" si="38"/>
        <v>1779.7130815342821</v>
      </c>
      <c r="G613" s="1">
        <f t="shared" si="39"/>
        <v>1779.448973498033</v>
      </c>
      <c r="H613" s="1">
        <f t="shared" si="40"/>
        <v>1781.9181736265216</v>
      </c>
    </row>
    <row r="614" spans="1:8" s="14" customFormat="1">
      <c r="A614" s="9">
        <v>36161</v>
      </c>
      <c r="B614" s="1">
        <f>INPC!B614</f>
        <v>1</v>
      </c>
      <c r="C614" s="10">
        <f>INPC!C614</f>
        <v>130</v>
      </c>
      <c r="D614" s="21">
        <v>1468.41</v>
      </c>
      <c r="E614" s="1">
        <f t="shared" si="37"/>
        <v>1795.1312250000001</v>
      </c>
      <c r="F614" s="1">
        <f t="shared" si="38"/>
        <v>1788.8794762869402</v>
      </c>
      <c r="G614" s="1">
        <f t="shared" si="39"/>
        <v>1784.8376924192844</v>
      </c>
      <c r="H614" s="1">
        <f t="shared" si="40"/>
        <v>1784.3432350485064</v>
      </c>
    </row>
    <row r="615" spans="1:8" s="14" customFormat="1">
      <c r="A615" s="9">
        <v>36192</v>
      </c>
      <c r="B615" s="1">
        <f>INPC!B615</f>
        <v>1</v>
      </c>
      <c r="C615" s="10">
        <f>INPC!C615</f>
        <v>130</v>
      </c>
      <c r="D615" s="21">
        <v>1483.83</v>
      </c>
      <c r="E615" s="1">
        <f t="shared" si="37"/>
        <v>1813.9821749999999</v>
      </c>
      <c r="F615" s="1">
        <f t="shared" si="38"/>
        <v>1804.5320844850376</v>
      </c>
      <c r="G615" s="1">
        <f t="shared" si="39"/>
        <v>1797.2082051516616</v>
      </c>
      <c r="H615" s="1">
        <f t="shared" si="40"/>
        <v>1787.6434174075969</v>
      </c>
    </row>
    <row r="616" spans="1:8" s="14" customFormat="1">
      <c r="A616" s="9">
        <v>36220</v>
      </c>
      <c r="B616" s="1">
        <f>INPC!B616</f>
        <v>1</v>
      </c>
      <c r="C616" s="10">
        <f>INPC!C616</f>
        <v>130</v>
      </c>
      <c r="D616" s="21">
        <v>1500.15</v>
      </c>
      <c r="E616" s="1">
        <f t="shared" si="37"/>
        <v>1833.9333750000001</v>
      </c>
      <c r="F616" s="1">
        <f t="shared" si="38"/>
        <v>1823.9304954925203</v>
      </c>
      <c r="G616" s="1">
        <f t="shared" si="39"/>
        <v>1814.2797650466732</v>
      </c>
      <c r="H616" s="1">
        <f t="shared" si="40"/>
        <v>1792.0764605667803</v>
      </c>
    </row>
    <row r="617" spans="1:8" s="14" customFormat="1">
      <c r="A617" s="9">
        <v>36251</v>
      </c>
      <c r="B617" s="1">
        <f>INPC!B617</f>
        <v>1</v>
      </c>
      <c r="C617" s="10">
        <f>INPC!C617</f>
        <v>130</v>
      </c>
      <c r="D617" s="21">
        <v>1508.55</v>
      </c>
      <c r="E617" s="1">
        <f t="shared" si="37"/>
        <v>1844.2023749999998</v>
      </c>
      <c r="F617" s="1">
        <f t="shared" si="38"/>
        <v>1839.0607074718239</v>
      </c>
      <c r="G617" s="1">
        <f t="shared" si="39"/>
        <v>1830.6629077016091</v>
      </c>
      <c r="H617" s="1">
        <f t="shared" si="40"/>
        <v>1796.9981463265199</v>
      </c>
    </row>
    <row r="618" spans="1:8" s="14" customFormat="1">
      <c r="A618" s="9">
        <v>36281</v>
      </c>
      <c r="B618" s="1">
        <f>INPC!B618</f>
        <v>1</v>
      </c>
      <c r="C618" s="10">
        <f>INPC!C618</f>
        <v>136</v>
      </c>
      <c r="D618" s="21">
        <v>1513.08</v>
      </c>
      <c r="E618" s="1">
        <f t="shared" si="37"/>
        <v>1849.7402999999997</v>
      </c>
      <c r="F618" s="1">
        <f t="shared" si="38"/>
        <v>1846.9692618972335</v>
      </c>
      <c r="G618" s="1">
        <f t="shared" si="39"/>
        <v>1842.6137029748984</v>
      </c>
      <c r="H618" s="1">
        <f t="shared" si="40"/>
        <v>1801.6345310454381</v>
      </c>
    </row>
    <row r="619" spans="1:8" s="14" customFormat="1">
      <c r="A619" s="9">
        <v>36312</v>
      </c>
      <c r="B619" s="1">
        <f>INPC!B619</f>
        <v>1</v>
      </c>
      <c r="C619" s="10">
        <f>INPC!C619</f>
        <v>136</v>
      </c>
      <c r="D619" s="21">
        <v>1515.95</v>
      </c>
      <c r="E619" s="1">
        <f t="shared" si="37"/>
        <v>1853.248875</v>
      </c>
      <c r="F619" s="1">
        <f t="shared" si="38"/>
        <v>1851.4937564078259</v>
      </c>
      <c r="G619" s="1">
        <f t="shared" si="39"/>
        <v>1849.0600984684218</v>
      </c>
      <c r="H619" s="1">
        <f t="shared" si="40"/>
        <v>1806.5383849989082</v>
      </c>
    </row>
    <row r="620" spans="1:8" s="14" customFormat="1">
      <c r="A620" s="9">
        <v>36342</v>
      </c>
      <c r="B620" s="1">
        <f>INPC!B620</f>
        <v>1</v>
      </c>
      <c r="C620" s="10">
        <f>INPC!C620</f>
        <v>136</v>
      </c>
      <c r="D620" s="21">
        <v>1532.47</v>
      </c>
      <c r="E620" s="1">
        <f t="shared" si="37"/>
        <v>1873.444575</v>
      </c>
      <c r="F620" s="1">
        <f t="shared" si="38"/>
        <v>1863.3193636608844</v>
      </c>
      <c r="G620" s="1">
        <f t="shared" si="39"/>
        <v>1858.7819690035876</v>
      </c>
      <c r="H620" s="1">
        <f t="shared" si="40"/>
        <v>1813.2737975816895</v>
      </c>
    </row>
    <row r="621" spans="1:8" s="14" customFormat="1">
      <c r="A621" s="9">
        <v>36373</v>
      </c>
      <c r="B621" s="1">
        <f>INPC!B621</f>
        <v>1</v>
      </c>
      <c r="C621" s="10">
        <f>INPC!C621</f>
        <v>136</v>
      </c>
      <c r="D621" s="21">
        <v>1541.05</v>
      </c>
      <c r="E621" s="1">
        <f t="shared" si="37"/>
        <v>1883.9336249999999</v>
      </c>
      <c r="F621" s="1">
        <f t="shared" si="38"/>
        <v>1878.6817797105325</v>
      </c>
      <c r="G621" s="1">
        <f t="shared" si="39"/>
        <v>1870.1655987629656</v>
      </c>
      <c r="H621" s="1">
        <f t="shared" si="40"/>
        <v>1821.6568959832573</v>
      </c>
    </row>
    <row r="622" spans="1:8" s="14" customFormat="1">
      <c r="A622" s="9">
        <v>36404</v>
      </c>
      <c r="B622" s="1">
        <f>INPC!B622</f>
        <v>1</v>
      </c>
      <c r="C622" s="10">
        <f>INPC!C622</f>
        <v>136</v>
      </c>
      <c r="D622" s="21">
        <v>1545.83</v>
      </c>
      <c r="E622" s="1">
        <f t="shared" si="37"/>
        <v>1889.7771749999997</v>
      </c>
      <c r="F622" s="1">
        <f t="shared" si="38"/>
        <v>1886.8531378302894</v>
      </c>
      <c r="G622" s="1">
        <f t="shared" si="39"/>
        <v>1882.3729876230668</v>
      </c>
      <c r="H622" s="1">
        <f t="shared" si="40"/>
        <v>1830.8873589353454</v>
      </c>
    </row>
    <row r="623" spans="1:8" s="14" customFormat="1">
      <c r="A623" s="9">
        <v>36434</v>
      </c>
      <c r="B623" s="1">
        <f>INPC!B623</f>
        <v>1</v>
      </c>
      <c r="C623" s="10">
        <f>INPC!C623</f>
        <v>136</v>
      </c>
      <c r="D623" s="21">
        <v>1564.23</v>
      </c>
      <c r="E623" s="1">
        <f t="shared" si="37"/>
        <v>1912.2711749999999</v>
      </c>
      <c r="F623" s="1">
        <f t="shared" si="38"/>
        <v>1900.9909044825622</v>
      </c>
      <c r="G623" s="1">
        <f t="shared" si="39"/>
        <v>1895.2880535755537</v>
      </c>
      <c r="H623" s="1">
        <f t="shared" si="40"/>
        <v>1841.9494051169188</v>
      </c>
    </row>
    <row r="624" spans="1:8" s="14" customFormat="1">
      <c r="A624" s="9">
        <v>36465</v>
      </c>
      <c r="B624" s="1">
        <f>INPC!B624</f>
        <v>1</v>
      </c>
      <c r="C624" s="10">
        <f>INPC!C624</f>
        <v>136</v>
      </c>
      <c r="D624" s="21">
        <v>1579.09</v>
      </c>
      <c r="E624" s="1">
        <f t="shared" ref="E624:E687" si="41">D624*(1.2225)</f>
        <v>1930.4375249999998</v>
      </c>
      <c r="F624" s="1">
        <f t="shared" si="38"/>
        <v>1921.3328795905829</v>
      </c>
      <c r="G624" s="1">
        <f t="shared" si="39"/>
        <v>1910.7561949741323</v>
      </c>
      <c r="H624" s="1">
        <f t="shared" si="40"/>
        <v>1854.724920952679</v>
      </c>
    </row>
    <row r="625" spans="1:8" s="14" customFormat="1">
      <c r="A625" s="9">
        <v>36495</v>
      </c>
      <c r="B625" s="1">
        <f>INPC!B625</f>
        <v>1</v>
      </c>
      <c r="C625" s="10">
        <f>INPC!C625</f>
        <v>136</v>
      </c>
      <c r="D625" s="21">
        <v>1588.56</v>
      </c>
      <c r="E625" s="1">
        <f t="shared" si="41"/>
        <v>1942.0145999999997</v>
      </c>
      <c r="F625" s="1">
        <f t="shared" si="38"/>
        <v>1936.2174097806951</v>
      </c>
      <c r="G625" s="1">
        <f t="shared" si="39"/>
        <v>1928.2021973372737</v>
      </c>
      <c r="H625" s="1">
        <f t="shared" si="40"/>
        <v>1868.0065073585758</v>
      </c>
    </row>
    <row r="626" spans="1:8" s="14" customFormat="1">
      <c r="A626" s="9">
        <v>36526</v>
      </c>
      <c r="B626" s="1">
        <f>INPC!B626</f>
        <v>1</v>
      </c>
      <c r="C626" s="10">
        <f>INPC!C626</f>
        <v>136</v>
      </c>
      <c r="D626" s="21">
        <v>1598.41</v>
      </c>
      <c r="E626" s="1">
        <f t="shared" si="41"/>
        <v>1954.056225</v>
      </c>
      <c r="F626" s="1">
        <f t="shared" si="38"/>
        <v>1948.0261081851249</v>
      </c>
      <c r="G626" s="1">
        <f t="shared" si="39"/>
        <v>1942.1455129654867</v>
      </c>
      <c r="H626" s="1">
        <f t="shared" si="40"/>
        <v>1881.2584168856595</v>
      </c>
    </row>
    <row r="627" spans="1:8" s="14" customFormat="1">
      <c r="A627" s="9">
        <v>36557</v>
      </c>
      <c r="B627" s="1">
        <f>INPC!B627</f>
        <v>1</v>
      </c>
      <c r="C627" s="10">
        <f>INPC!C627</f>
        <v>136</v>
      </c>
      <c r="D627" s="21">
        <v>1600.49</v>
      </c>
      <c r="E627" s="1">
        <f t="shared" si="41"/>
        <v>1956.599025</v>
      </c>
      <c r="F627" s="1">
        <f t="shared" si="38"/>
        <v>1955.3272116528683</v>
      </c>
      <c r="G627" s="1">
        <f t="shared" si="39"/>
        <v>1950.8795653553461</v>
      </c>
      <c r="H627" s="1">
        <f t="shared" si="40"/>
        <v>1893.1608906782283</v>
      </c>
    </row>
    <row r="628" spans="1:8" s="14" customFormat="1">
      <c r="A628" s="9">
        <v>36586</v>
      </c>
      <c r="B628" s="1">
        <f>INPC!B628</f>
        <v>1</v>
      </c>
      <c r="C628" s="10">
        <f>INPC!C628</f>
        <v>136</v>
      </c>
      <c r="D628" s="21">
        <v>1604.01</v>
      </c>
      <c r="E628" s="1">
        <f t="shared" si="41"/>
        <v>1960.9022249999998</v>
      </c>
      <c r="F628" s="1">
        <f t="shared" si="38"/>
        <v>1958.7494432814347</v>
      </c>
      <c r="G628" s="1">
        <f t="shared" si="39"/>
        <v>1957.1837860682406</v>
      </c>
      <c r="H628" s="1">
        <f t="shared" si="40"/>
        <v>1903.7513438262142</v>
      </c>
    </row>
    <row r="629" spans="1:8" s="14" customFormat="1">
      <c r="A629" s="9">
        <v>36617</v>
      </c>
      <c r="B629" s="1">
        <f>INPC!B629</f>
        <v>1</v>
      </c>
      <c r="C629" s="10">
        <f>INPC!C629</f>
        <v>151</v>
      </c>
      <c r="D629" s="21">
        <v>1610.75</v>
      </c>
      <c r="E629" s="1">
        <f t="shared" si="41"/>
        <v>1969.1418749999998</v>
      </c>
      <c r="F629" s="1">
        <f t="shared" si="38"/>
        <v>1965.0177312248791</v>
      </c>
      <c r="G629" s="1">
        <f t="shared" si="39"/>
        <v>1962.2074786749524</v>
      </c>
      <c r="H629" s="1">
        <f t="shared" si="40"/>
        <v>1914.1791972945928</v>
      </c>
    </row>
    <row r="630" spans="1:8" s="14" customFormat="1">
      <c r="A630" s="9">
        <v>36647</v>
      </c>
      <c r="B630" s="1">
        <f>INPC!B630</f>
        <v>1</v>
      </c>
      <c r="C630" s="10">
        <f>INPC!C630</f>
        <v>151</v>
      </c>
      <c r="D630" s="21">
        <v>1610.91</v>
      </c>
      <c r="E630" s="1">
        <f t="shared" si="41"/>
        <v>1969.337475</v>
      </c>
      <c r="F630" s="1">
        <f t="shared" si="38"/>
        <v>1969.2396725714382</v>
      </c>
      <c r="G630" s="1">
        <f t="shared" si="39"/>
        <v>1966.4565919708441</v>
      </c>
      <c r="H630" s="1">
        <f t="shared" si="40"/>
        <v>1924.1992499903292</v>
      </c>
    </row>
    <row r="631" spans="1:8" s="14" customFormat="1">
      <c r="A631" s="9">
        <v>36678</v>
      </c>
      <c r="B631" s="1">
        <f>INPC!B631</f>
        <v>1</v>
      </c>
      <c r="C631" s="10">
        <f>INPC!C631</f>
        <v>151</v>
      </c>
      <c r="D631" s="21">
        <v>1614.62</v>
      </c>
      <c r="E631" s="1">
        <f t="shared" si="41"/>
        <v>1973.8729499999997</v>
      </c>
      <c r="F631" s="1">
        <f t="shared" si="38"/>
        <v>1971.6039083253513</v>
      </c>
      <c r="G631" s="1">
        <f t="shared" si="39"/>
        <v>1970.7828887069031</v>
      </c>
      <c r="H631" s="1">
        <f t="shared" si="40"/>
        <v>1934.3371016200438</v>
      </c>
    </row>
    <row r="632" spans="1:8" s="14" customFormat="1">
      <c r="A632" s="9">
        <v>36708</v>
      </c>
      <c r="B632" s="1">
        <f>INPC!B632</f>
        <v>1</v>
      </c>
      <c r="C632" s="10">
        <f>INPC!C632</f>
        <v>151</v>
      </c>
      <c r="D632" s="21">
        <v>1640.62</v>
      </c>
      <c r="E632" s="1">
        <f t="shared" si="41"/>
        <v>2005.6579499999998</v>
      </c>
      <c r="F632" s="1">
        <f t="shared" si="38"/>
        <v>1989.7019813171648</v>
      </c>
      <c r="G632" s="1">
        <f t="shared" si="39"/>
        <v>1982.8905210933585</v>
      </c>
      <c r="H632" s="1">
        <f t="shared" si="40"/>
        <v>1945.3608143145157</v>
      </c>
    </row>
    <row r="633" spans="1:8" s="14" customFormat="1">
      <c r="A633" s="9">
        <v>36739</v>
      </c>
      <c r="B633" s="1">
        <f>INPC!B633</f>
        <v>1</v>
      </c>
      <c r="C633" s="10">
        <f>INPC!C633</f>
        <v>151</v>
      </c>
      <c r="D633" s="21">
        <v>1662.11</v>
      </c>
      <c r="E633" s="1">
        <f t="shared" si="41"/>
        <v>2031.9294749999997</v>
      </c>
      <c r="F633" s="1">
        <f t="shared" si="38"/>
        <v>2018.7509765627544</v>
      </c>
      <c r="G633" s="1">
        <f t="shared" si="39"/>
        <v>2003.6793930233328</v>
      </c>
      <c r="H633" s="1">
        <f t="shared" si="40"/>
        <v>1957.6591696251335</v>
      </c>
    </row>
    <row r="634" spans="1:8" s="14" customFormat="1">
      <c r="A634" s="9">
        <v>36770</v>
      </c>
      <c r="B634" s="1">
        <f>INPC!B634</f>
        <v>1</v>
      </c>
      <c r="C634" s="10">
        <f>INPC!C634</f>
        <v>151</v>
      </c>
      <c r="D634" s="21">
        <v>1665.93</v>
      </c>
      <c r="E634" s="1">
        <f t="shared" si="41"/>
        <v>2036.5994249999999</v>
      </c>
      <c r="F634" s="1">
        <f t="shared" si="38"/>
        <v>2034.2631099308544</v>
      </c>
      <c r="G634" s="1">
        <f t="shared" si="39"/>
        <v>2024.6830112090829</v>
      </c>
      <c r="H634" s="1">
        <f t="shared" si="40"/>
        <v>1969.9037234528396</v>
      </c>
    </row>
    <row r="635" spans="1:8" s="14" customFormat="1">
      <c r="A635" s="9">
        <v>36800</v>
      </c>
      <c r="B635" s="1">
        <f>INPC!B635</f>
        <v>1</v>
      </c>
      <c r="C635" s="10">
        <f>INPC!C635</f>
        <v>151</v>
      </c>
      <c r="D635" s="21">
        <v>1668.26</v>
      </c>
      <c r="E635" s="1">
        <f t="shared" si="41"/>
        <v>2039.4478499999998</v>
      </c>
      <c r="F635" s="1">
        <f t="shared" si="38"/>
        <v>2038.0231398655624</v>
      </c>
      <c r="G635" s="1">
        <f t="shared" si="39"/>
        <v>2035.9898904313764</v>
      </c>
      <c r="H635" s="1">
        <f t="shared" si="40"/>
        <v>1980.5018917975215</v>
      </c>
    </row>
    <row r="636" spans="1:8" s="14" customFormat="1">
      <c r="A636" s="9">
        <v>36831</v>
      </c>
      <c r="B636" s="1">
        <f>INPC!B636</f>
        <v>1</v>
      </c>
      <c r="C636" s="10">
        <f>INPC!C636</f>
        <v>151</v>
      </c>
      <c r="D636" s="21">
        <v>1673.6</v>
      </c>
      <c r="E636" s="1">
        <f t="shared" si="41"/>
        <v>2045.9759999999997</v>
      </c>
      <c r="F636" s="1">
        <f t="shared" si="38"/>
        <v>2042.7093171451484</v>
      </c>
      <c r="G636" s="1">
        <f t="shared" si="39"/>
        <v>2040.6706524789413</v>
      </c>
      <c r="H636" s="1">
        <f t="shared" si="40"/>
        <v>1990.1187597453627</v>
      </c>
    </row>
    <row r="637" spans="1:8" s="14" customFormat="1">
      <c r="A637" s="9">
        <v>36861</v>
      </c>
      <c r="B637" s="1">
        <f>INPC!B637</f>
        <v>1</v>
      </c>
      <c r="C637" s="10">
        <f>INPC!C637</f>
        <v>151</v>
      </c>
      <c r="D637" s="21">
        <v>1683.47</v>
      </c>
      <c r="E637" s="1">
        <f t="shared" si="41"/>
        <v>2058.0420749999998</v>
      </c>
      <c r="F637" s="1">
        <f t="shared" si="38"/>
        <v>2052.0001687232384</v>
      </c>
      <c r="G637" s="1">
        <f t="shared" si="39"/>
        <v>2047.8075018183317</v>
      </c>
      <c r="H637" s="1">
        <f t="shared" si="40"/>
        <v>1999.7658153555351</v>
      </c>
    </row>
    <row r="638" spans="1:8" s="14" customFormat="1">
      <c r="A638" s="9">
        <v>36892</v>
      </c>
      <c r="B638" s="1">
        <f>INPC!B638</f>
        <v>1</v>
      </c>
      <c r="C638" s="10">
        <f>INPC!C638</f>
        <v>151</v>
      </c>
      <c r="D638" s="21">
        <v>1693.07</v>
      </c>
      <c r="E638" s="1">
        <f t="shared" si="41"/>
        <v>2069.7780749999997</v>
      </c>
      <c r="F638" s="1">
        <f t="shared" si="38"/>
        <v>2063.9017331894715</v>
      </c>
      <c r="G638" s="1">
        <f t="shared" si="39"/>
        <v>2057.909105782092</v>
      </c>
      <c r="H638" s="1">
        <f t="shared" si="40"/>
        <v>2009.3767245678482</v>
      </c>
    </row>
    <row r="639" spans="1:8" s="14" customFormat="1">
      <c r="A639" s="9">
        <v>36923</v>
      </c>
      <c r="B639" s="1">
        <f>INPC!B639</f>
        <v>1</v>
      </c>
      <c r="C639" s="10">
        <f>INPC!C639</f>
        <v>151</v>
      </c>
      <c r="D639" s="21">
        <v>1700.86</v>
      </c>
      <c r="E639" s="1">
        <f t="shared" si="41"/>
        <v>2079.3013499999997</v>
      </c>
      <c r="F639" s="1">
        <f t="shared" si="38"/>
        <v>2074.5342478609268</v>
      </c>
      <c r="G639" s="1">
        <f t="shared" si="39"/>
        <v>2069.0222244695278</v>
      </c>
      <c r="H639" s="1">
        <f t="shared" si="40"/>
        <v>2019.5874700296788</v>
      </c>
    </row>
    <row r="640" spans="1:8" s="14" customFormat="1">
      <c r="A640" s="9">
        <v>36951</v>
      </c>
      <c r="B640" s="1">
        <f>INPC!B640</f>
        <v>1</v>
      </c>
      <c r="C640" s="10">
        <f>INPC!C640</f>
        <v>151</v>
      </c>
      <c r="D640" s="21">
        <v>1707.32</v>
      </c>
      <c r="E640" s="1">
        <f t="shared" si="41"/>
        <v>2087.1986999999999</v>
      </c>
      <c r="F640" s="1">
        <f t="shared" si="38"/>
        <v>2083.2462827587728</v>
      </c>
      <c r="G640" s="1">
        <f t="shared" si="39"/>
        <v>2078.7471705964385</v>
      </c>
      <c r="H640" s="1">
        <f t="shared" si="40"/>
        <v>2030.1197469280153</v>
      </c>
    </row>
    <row r="641" spans="1:8" s="14" customFormat="1">
      <c r="A641" s="9">
        <v>36982</v>
      </c>
      <c r="B641" s="1">
        <f>INPC!B641</f>
        <v>1</v>
      </c>
      <c r="C641" s="10">
        <f>INPC!C641</f>
        <v>180</v>
      </c>
      <c r="D641" s="21">
        <v>1717.22</v>
      </c>
      <c r="E641" s="1">
        <f t="shared" si="41"/>
        <v>2099.3014499999999</v>
      </c>
      <c r="F641" s="1">
        <f t="shared" si="38"/>
        <v>2093.241328024104</v>
      </c>
      <c r="G641" s="1">
        <f t="shared" si="39"/>
        <v>2088.5843155133739</v>
      </c>
      <c r="H641" s="1">
        <f t="shared" si="40"/>
        <v>2040.9771321823273</v>
      </c>
    </row>
    <row r="642" spans="1:8" s="14" customFormat="1">
      <c r="A642" s="9">
        <v>37012</v>
      </c>
      <c r="B642" s="1">
        <f>INPC!B642</f>
        <v>1</v>
      </c>
      <c r="C642" s="10">
        <f>INPC!C642</f>
        <v>180</v>
      </c>
      <c r="D642" s="21">
        <v>1724.26</v>
      </c>
      <c r="E642" s="1">
        <f t="shared" si="41"/>
        <v>2107.9078500000001</v>
      </c>
      <c r="F642" s="1">
        <f t="shared" si="38"/>
        <v>2103.600248614594</v>
      </c>
      <c r="G642" s="1">
        <f t="shared" si="39"/>
        <v>2098.1187948579113</v>
      </c>
      <c r="H642" s="1">
        <f t="shared" si="40"/>
        <v>2052.5752841047874</v>
      </c>
    </row>
    <row r="643" spans="1:8" s="14" customFormat="1">
      <c r="A643" s="9">
        <v>37043</v>
      </c>
      <c r="B643" s="1">
        <f>INPC!B643</f>
        <v>1</v>
      </c>
      <c r="C643" s="10">
        <f>INPC!C643</f>
        <v>180</v>
      </c>
      <c r="D643" s="21">
        <v>1733.23</v>
      </c>
      <c r="E643" s="1">
        <f t="shared" si="41"/>
        <v>2118.8736749999998</v>
      </c>
      <c r="F643" s="1">
        <f t="shared" ref="F643:F706" si="42">SQRT(E643*E642)</f>
        <v>2113.3836501427868</v>
      </c>
      <c r="G643" s="1">
        <f t="shared" si="39"/>
        <v>2108.6791186015953</v>
      </c>
      <c r="H643" s="1">
        <f t="shared" si="40"/>
        <v>2064.736257606095</v>
      </c>
    </row>
    <row r="644" spans="1:8" s="14" customFormat="1">
      <c r="A644" s="9">
        <v>37073</v>
      </c>
      <c r="B644" s="1">
        <f>INPC!B644</f>
        <v>1</v>
      </c>
      <c r="C644" s="10">
        <f>INPC!C644</f>
        <v>180</v>
      </c>
      <c r="D644" s="21">
        <v>1756.28</v>
      </c>
      <c r="E644" s="1">
        <f t="shared" si="41"/>
        <v>2147.0522999999998</v>
      </c>
      <c r="F644" s="1">
        <f t="shared" si="42"/>
        <v>2132.9164534313577</v>
      </c>
      <c r="G644" s="1">
        <f t="shared" ref="G644:G707" si="43">GEOMEAN(E642:E644)</f>
        <v>2124.5474575261419</v>
      </c>
      <c r="H644" s="1">
        <f t="shared" si="40"/>
        <v>2076.4910508559187</v>
      </c>
    </row>
    <row r="645" spans="1:8" s="14" customFormat="1">
      <c r="A645" s="9">
        <v>37104</v>
      </c>
      <c r="B645" s="1">
        <f>INPC!B645</f>
        <v>1</v>
      </c>
      <c r="C645" s="10">
        <f>INPC!C645</f>
        <v>180</v>
      </c>
      <c r="D645" s="21">
        <v>1768.57</v>
      </c>
      <c r="E645" s="1">
        <f t="shared" si="41"/>
        <v>2162.0768249999996</v>
      </c>
      <c r="F645" s="1">
        <f t="shared" si="42"/>
        <v>2154.5514660580625</v>
      </c>
      <c r="G645" s="1">
        <f t="shared" si="43"/>
        <v>2142.5926141635837</v>
      </c>
      <c r="H645" s="1">
        <f t="shared" si="40"/>
        <v>2087.2618629247604</v>
      </c>
    </row>
    <row r="646" spans="1:8" s="14" customFormat="1">
      <c r="A646" s="9">
        <v>37135</v>
      </c>
      <c r="B646" s="1">
        <f>INPC!B646</f>
        <v>1</v>
      </c>
      <c r="C646" s="10">
        <f>INPC!C646</f>
        <v>180</v>
      </c>
      <c r="D646" s="21">
        <v>1773.52</v>
      </c>
      <c r="E646" s="1">
        <f t="shared" si="41"/>
        <v>2168.1281999999997</v>
      </c>
      <c r="F646" s="1">
        <f t="shared" si="42"/>
        <v>2165.1003983300552</v>
      </c>
      <c r="G646" s="1">
        <f t="shared" si="43"/>
        <v>2159.0675713215119</v>
      </c>
      <c r="H646" s="1">
        <f t="shared" si="40"/>
        <v>2098.1758459406833</v>
      </c>
    </row>
    <row r="647" spans="1:8" s="14" customFormat="1">
      <c r="A647" s="9">
        <v>37165</v>
      </c>
      <c r="B647" s="1">
        <f>INPC!B647</f>
        <v>1</v>
      </c>
      <c r="C647" s="10">
        <f>INPC!C647</f>
        <v>180</v>
      </c>
      <c r="D647" s="21">
        <v>1788.24</v>
      </c>
      <c r="E647" s="1">
        <f t="shared" si="41"/>
        <v>2186.1233999999999</v>
      </c>
      <c r="F647" s="1">
        <f t="shared" si="42"/>
        <v>2177.107207332675</v>
      </c>
      <c r="G647" s="1">
        <f t="shared" si="43"/>
        <v>2172.0855057695121</v>
      </c>
      <c r="H647" s="1">
        <f t="shared" si="40"/>
        <v>2110.3543740771634</v>
      </c>
    </row>
    <row r="648" spans="1:8" s="14" customFormat="1">
      <c r="A648" s="9">
        <v>37196</v>
      </c>
      <c r="B648" s="1">
        <f>INPC!B648</f>
        <v>1</v>
      </c>
      <c r="C648" s="10">
        <f>INPC!C648</f>
        <v>180</v>
      </c>
      <c r="D648" s="21">
        <v>1800.94</v>
      </c>
      <c r="E648" s="1">
        <f t="shared" si="41"/>
        <v>2201.6491499999997</v>
      </c>
      <c r="F648" s="1">
        <f t="shared" si="42"/>
        <v>2193.8725408293685</v>
      </c>
      <c r="G648" s="1">
        <f t="shared" si="43"/>
        <v>2185.2573065515185</v>
      </c>
      <c r="H648" s="1">
        <f t="shared" si="40"/>
        <v>2123.2901917364597</v>
      </c>
    </row>
    <row r="649" spans="1:8" s="14" customFormat="1">
      <c r="A649" s="9">
        <v>37226</v>
      </c>
      <c r="B649" s="1">
        <f>INPC!B649</f>
        <v>1</v>
      </c>
      <c r="C649" s="10">
        <f>INPC!C649</f>
        <v>180</v>
      </c>
      <c r="D649" s="21">
        <v>1812.65</v>
      </c>
      <c r="E649" s="1">
        <f t="shared" si="41"/>
        <v>2215.9646250000001</v>
      </c>
      <c r="F649" s="1">
        <f t="shared" si="42"/>
        <v>2208.7952899853167</v>
      </c>
      <c r="G649" s="1">
        <f t="shared" si="43"/>
        <v>2201.2119878988606</v>
      </c>
      <c r="H649" s="1">
        <f t="shared" si="40"/>
        <v>2136.4122921423605</v>
      </c>
    </row>
    <row r="650" spans="1:8" s="14" customFormat="1">
      <c r="A650" s="9">
        <v>37257</v>
      </c>
      <c r="B650" s="1">
        <f>INPC!B650</f>
        <v>1</v>
      </c>
      <c r="C650" s="10">
        <f>INPC!C650</f>
        <v>180</v>
      </c>
      <c r="D650" s="21">
        <v>1822.08</v>
      </c>
      <c r="E650" s="1">
        <f t="shared" si="41"/>
        <v>2227.4928</v>
      </c>
      <c r="F650" s="1">
        <f t="shared" si="42"/>
        <v>2221.7212352683223</v>
      </c>
      <c r="G650" s="1">
        <f t="shared" si="43"/>
        <v>2215.0102894621155</v>
      </c>
      <c r="H650" s="1">
        <f t="shared" si="40"/>
        <v>2149.5263764707165</v>
      </c>
    </row>
    <row r="651" spans="1:8" s="14" customFormat="1">
      <c r="A651" s="9">
        <v>37288</v>
      </c>
      <c r="B651" s="1">
        <f>INPC!B651</f>
        <v>1</v>
      </c>
      <c r="C651" s="10">
        <f>INPC!C651</f>
        <v>180</v>
      </c>
      <c r="D651" s="21">
        <v>1828.64</v>
      </c>
      <c r="E651" s="1">
        <f t="shared" si="41"/>
        <v>2235.5124000000001</v>
      </c>
      <c r="F651" s="1">
        <f t="shared" si="42"/>
        <v>2231.4989973806219</v>
      </c>
      <c r="G651" s="1">
        <f t="shared" si="43"/>
        <v>2226.3088108907345</v>
      </c>
      <c r="H651" s="1">
        <f t="shared" si="40"/>
        <v>2162.5413279473864</v>
      </c>
    </row>
    <row r="652" spans="1:8" s="14" customFormat="1">
      <c r="A652" s="9">
        <v>37316</v>
      </c>
      <c r="B652" s="1">
        <f>INPC!B652</f>
        <v>1</v>
      </c>
      <c r="C652" s="10">
        <f>INPC!C652</f>
        <v>180</v>
      </c>
      <c r="D652" s="21">
        <v>1839.61</v>
      </c>
      <c r="E652" s="1">
        <f t="shared" si="41"/>
        <v>2248.9232249999995</v>
      </c>
      <c r="F652" s="1">
        <f t="shared" si="42"/>
        <v>2242.2077861196294</v>
      </c>
      <c r="G652" s="1">
        <f t="shared" si="43"/>
        <v>2237.2920214130008</v>
      </c>
      <c r="H652" s="1">
        <f t="shared" si="40"/>
        <v>2176.0322059539603</v>
      </c>
    </row>
    <row r="653" spans="1:8" s="14" customFormat="1">
      <c r="A653" s="9">
        <v>37347</v>
      </c>
      <c r="B653" s="1">
        <f>INPC!B653</f>
        <v>1</v>
      </c>
      <c r="C653" s="10">
        <f>INPC!C653</f>
        <v>200</v>
      </c>
      <c r="D653" s="21">
        <v>1854.33</v>
      </c>
      <c r="E653" s="1">
        <f t="shared" si="41"/>
        <v>2266.9184249999998</v>
      </c>
      <c r="F653" s="1">
        <f t="shared" si="42"/>
        <v>2257.9028976381865</v>
      </c>
      <c r="G653" s="1">
        <f t="shared" si="43"/>
        <v>2250.4145910053066</v>
      </c>
      <c r="H653" s="1">
        <f t="shared" ref="H653:H716" si="44">GEOMEAN(E642:E653)</f>
        <v>2190.0065276145469</v>
      </c>
    </row>
    <row r="654" spans="1:8" s="14" customFormat="1">
      <c r="A654" s="9">
        <v>37377</v>
      </c>
      <c r="B654" s="1">
        <f>INPC!B654</f>
        <v>1</v>
      </c>
      <c r="C654" s="10">
        <f>INPC!C654</f>
        <v>200</v>
      </c>
      <c r="D654" s="21">
        <v>1858.22</v>
      </c>
      <c r="E654" s="1">
        <f t="shared" si="41"/>
        <v>2271.6739499999999</v>
      </c>
      <c r="F654" s="1">
        <f t="shared" si="42"/>
        <v>2269.2949417930513</v>
      </c>
      <c r="G654" s="1">
        <f t="shared" si="43"/>
        <v>2262.483947665804</v>
      </c>
      <c r="H654" s="1">
        <f t="shared" si="44"/>
        <v>2203.7040714297577</v>
      </c>
    </row>
    <row r="655" spans="1:8" s="14" customFormat="1">
      <c r="A655" s="9">
        <v>37408</v>
      </c>
      <c r="B655" s="1">
        <f>INPC!B655</f>
        <v>1</v>
      </c>
      <c r="C655" s="10">
        <f>INPC!C655</f>
        <v>200</v>
      </c>
      <c r="D655" s="21">
        <v>1866.02</v>
      </c>
      <c r="E655" s="1">
        <f t="shared" si="41"/>
        <v>2281.2094499999998</v>
      </c>
      <c r="F655" s="1">
        <f t="shared" si="42"/>
        <v>2276.4367072376131</v>
      </c>
      <c r="G655" s="1">
        <f t="shared" si="43"/>
        <v>2273.2595141877982</v>
      </c>
      <c r="H655" s="1">
        <f t="shared" si="44"/>
        <v>2217.3025107197395</v>
      </c>
    </row>
    <row r="656" spans="1:8" s="14" customFormat="1">
      <c r="A656" s="9">
        <v>37438</v>
      </c>
      <c r="B656" s="1">
        <f>INPC!B656</f>
        <v>1</v>
      </c>
      <c r="C656" s="10">
        <f>INPC!C656</f>
        <v>200</v>
      </c>
      <c r="D656" s="21">
        <v>1888.23</v>
      </c>
      <c r="E656" s="1">
        <f t="shared" si="41"/>
        <v>2308.361175</v>
      </c>
      <c r="F656" s="1">
        <f t="shared" si="42"/>
        <v>2294.7451550059113</v>
      </c>
      <c r="G656" s="1">
        <f t="shared" si="43"/>
        <v>2287.0288354925665</v>
      </c>
      <c r="H656" s="1">
        <f t="shared" si="44"/>
        <v>2230.7284708853335</v>
      </c>
    </row>
    <row r="657" spans="1:8" s="14" customFormat="1">
      <c r="A657" s="9">
        <v>37469</v>
      </c>
      <c r="B657" s="1">
        <f>INPC!B657</f>
        <v>1</v>
      </c>
      <c r="C657" s="10">
        <f>INPC!C657</f>
        <v>200</v>
      </c>
      <c r="D657" s="21">
        <v>1900.5</v>
      </c>
      <c r="E657" s="1">
        <f t="shared" si="41"/>
        <v>2323.3612499999999</v>
      </c>
      <c r="F657" s="1">
        <f t="shared" si="42"/>
        <v>2315.8490678365611</v>
      </c>
      <c r="G657" s="1">
        <f t="shared" si="43"/>
        <v>2304.2444757145331</v>
      </c>
      <c r="H657" s="1">
        <f t="shared" si="44"/>
        <v>2244.1429202933973</v>
      </c>
    </row>
    <row r="658" spans="1:8" s="14" customFormat="1">
      <c r="A658" s="9">
        <v>37500</v>
      </c>
      <c r="B658" s="1">
        <f>INPC!B658</f>
        <v>1</v>
      </c>
      <c r="C658" s="10">
        <f>INPC!C658</f>
        <v>200</v>
      </c>
      <c r="D658" s="21">
        <v>1914.18</v>
      </c>
      <c r="E658" s="1">
        <f t="shared" si="41"/>
        <v>2340.0850500000001</v>
      </c>
      <c r="F658" s="1">
        <f t="shared" si="42"/>
        <v>2331.7081564540431</v>
      </c>
      <c r="G658" s="1">
        <f t="shared" si="43"/>
        <v>2323.8997094888564</v>
      </c>
      <c r="H658" s="1">
        <f t="shared" si="44"/>
        <v>2258.4617289264456</v>
      </c>
    </row>
    <row r="659" spans="1:8" s="14" customFormat="1">
      <c r="A659" s="9">
        <v>37530</v>
      </c>
      <c r="B659" s="1">
        <f>INPC!B659</f>
        <v>1</v>
      </c>
      <c r="C659" s="10">
        <f>INPC!C659</f>
        <v>200</v>
      </c>
      <c r="D659" s="21">
        <v>1939.26</v>
      </c>
      <c r="E659" s="1">
        <f t="shared" si="41"/>
        <v>2370.7453499999997</v>
      </c>
      <c r="F659" s="1">
        <f t="shared" si="42"/>
        <v>2355.3653115582765</v>
      </c>
      <c r="G659" s="1">
        <f t="shared" si="43"/>
        <v>2344.6486049100668</v>
      </c>
      <c r="H659" s="1">
        <f t="shared" si="44"/>
        <v>2273.7720400011394</v>
      </c>
    </row>
    <row r="660" spans="1:8" s="14" customFormat="1">
      <c r="A660" s="9">
        <v>37561</v>
      </c>
      <c r="B660" s="1">
        <f>INPC!B660</f>
        <v>1</v>
      </c>
      <c r="C660" s="10">
        <f>INPC!C660</f>
        <v>200</v>
      </c>
      <c r="D660" s="21">
        <v>1997.83</v>
      </c>
      <c r="E660" s="1">
        <f t="shared" si="41"/>
        <v>2442.3471749999999</v>
      </c>
      <c r="F660" s="1">
        <f t="shared" si="42"/>
        <v>2406.2799521703382</v>
      </c>
      <c r="G660" s="1">
        <f t="shared" si="43"/>
        <v>2384.0095046431416</v>
      </c>
      <c r="H660" s="1">
        <f t="shared" si="44"/>
        <v>2293.5164652002636</v>
      </c>
    </row>
    <row r="661" spans="1:8" s="14" customFormat="1">
      <c r="A661" s="9">
        <v>37591</v>
      </c>
      <c r="B661" s="1">
        <f>INPC!B661</f>
        <v>1</v>
      </c>
      <c r="C661" s="10">
        <f>INPC!C661</f>
        <v>200</v>
      </c>
      <c r="D661" s="21">
        <v>2039.78</v>
      </c>
      <c r="E661" s="1">
        <f t="shared" si="41"/>
        <v>2493.63105</v>
      </c>
      <c r="F661" s="1">
        <f t="shared" si="42"/>
        <v>2467.8559014779985</v>
      </c>
      <c r="G661" s="1">
        <f t="shared" si="43"/>
        <v>2435.0515940814394</v>
      </c>
      <c r="H661" s="1">
        <f t="shared" si="44"/>
        <v>2316.1906819367441</v>
      </c>
    </row>
    <row r="662" spans="1:8" s="14" customFormat="1">
      <c r="A662" s="9">
        <v>37622</v>
      </c>
      <c r="B662" s="1">
        <f>INPC!B662</f>
        <v>1</v>
      </c>
      <c r="C662" s="10">
        <f>INPC!C662</f>
        <v>200</v>
      </c>
      <c r="D662" s="21">
        <v>2085.6799999999998</v>
      </c>
      <c r="E662" s="1">
        <f t="shared" si="41"/>
        <v>2549.7437999999997</v>
      </c>
      <c r="F662" s="1">
        <f t="shared" si="42"/>
        <v>2521.531342106417</v>
      </c>
      <c r="G662" s="1">
        <f t="shared" si="43"/>
        <v>2494.8554032072525</v>
      </c>
      <c r="H662" s="1">
        <f t="shared" si="44"/>
        <v>2342.4176389729969</v>
      </c>
    </row>
    <row r="663" spans="1:8" s="14" customFormat="1">
      <c r="A663" s="9">
        <v>37653</v>
      </c>
      <c r="B663" s="1">
        <f>INPC!B663</f>
        <v>1</v>
      </c>
      <c r="C663" s="10">
        <f>INPC!C663</f>
        <v>200</v>
      </c>
      <c r="D663" s="21">
        <v>2118.4299999999998</v>
      </c>
      <c r="E663" s="1">
        <f t="shared" si="41"/>
        <v>2589.7806749999995</v>
      </c>
      <c r="F663" s="1">
        <f t="shared" si="42"/>
        <v>2569.6842645432266</v>
      </c>
      <c r="G663" s="1">
        <f t="shared" si="43"/>
        <v>2544.0788983207203</v>
      </c>
      <c r="H663" s="1">
        <f t="shared" si="44"/>
        <v>2371.3090291677131</v>
      </c>
    </row>
    <row r="664" spans="1:8" s="14" customFormat="1">
      <c r="A664" s="9">
        <v>37681</v>
      </c>
      <c r="B664" s="1">
        <f>INPC!B664</f>
        <v>1</v>
      </c>
      <c r="C664" s="10">
        <f>INPC!C664</f>
        <v>200</v>
      </c>
      <c r="D664" s="21">
        <v>2144.4899999999998</v>
      </c>
      <c r="E664" s="1">
        <f t="shared" si="41"/>
        <v>2621.6390249999995</v>
      </c>
      <c r="F664" s="1">
        <f t="shared" si="42"/>
        <v>2605.661160583018</v>
      </c>
      <c r="G664" s="1">
        <f t="shared" si="43"/>
        <v>2586.8870961434973</v>
      </c>
      <c r="H664" s="1">
        <f t="shared" si="44"/>
        <v>2401.8064692769276</v>
      </c>
    </row>
    <row r="665" spans="1:8" s="14" customFormat="1">
      <c r="A665" s="9">
        <v>37712</v>
      </c>
      <c r="B665" s="1">
        <f>INPC!B665</f>
        <v>1</v>
      </c>
      <c r="C665" s="10">
        <f>INPC!C665</f>
        <v>240</v>
      </c>
      <c r="D665" s="21">
        <v>2165.29</v>
      </c>
      <c r="E665" s="1">
        <f t="shared" si="41"/>
        <v>2647.0670249999998</v>
      </c>
      <c r="F665" s="1">
        <f t="shared" si="42"/>
        <v>2634.3223444617875</v>
      </c>
      <c r="G665" s="1">
        <f t="shared" si="43"/>
        <v>2619.390646314725</v>
      </c>
      <c r="H665" s="1">
        <f t="shared" si="44"/>
        <v>2433.037283630335</v>
      </c>
    </row>
    <row r="666" spans="1:8" s="14" customFormat="1">
      <c r="A666" s="9">
        <v>37742</v>
      </c>
      <c r="B666" s="1">
        <f>INPC!B666</f>
        <v>1</v>
      </c>
      <c r="C666" s="10">
        <f>INPC!C666</f>
        <v>240</v>
      </c>
      <c r="D666" s="21">
        <v>2178.5</v>
      </c>
      <c r="E666" s="1">
        <f t="shared" si="41"/>
        <v>2663.2162499999999</v>
      </c>
      <c r="F666" s="1">
        <f t="shared" si="42"/>
        <v>2655.129359526416</v>
      </c>
      <c r="G666" s="1">
        <f t="shared" si="43"/>
        <v>2643.9186464783506</v>
      </c>
      <c r="H666" s="1">
        <f t="shared" si="44"/>
        <v>2465.4931500278603</v>
      </c>
    </row>
    <row r="667" spans="1:8" s="14" customFormat="1">
      <c r="A667" s="9">
        <v>37773</v>
      </c>
      <c r="B667" s="1">
        <f>INPC!B667</f>
        <v>1</v>
      </c>
      <c r="C667" s="10">
        <f>INPC!C667</f>
        <v>240</v>
      </c>
      <c r="D667" s="21">
        <v>2175.23</v>
      </c>
      <c r="E667" s="1">
        <f t="shared" si="41"/>
        <v>2659.2186750000001</v>
      </c>
      <c r="F667" s="1">
        <f t="shared" si="42"/>
        <v>2661.2167118751281</v>
      </c>
      <c r="G667" s="1">
        <f t="shared" si="43"/>
        <v>2656.4917654838923</v>
      </c>
      <c r="H667" s="1">
        <f t="shared" si="44"/>
        <v>2497.1974019373679</v>
      </c>
    </row>
    <row r="668" spans="1:8" s="14" customFormat="1">
      <c r="A668" s="9">
        <v>37803</v>
      </c>
      <c r="B668" s="1">
        <f>INPC!B668</f>
        <v>1</v>
      </c>
      <c r="C668" s="10">
        <f>INPC!C668</f>
        <v>240</v>
      </c>
      <c r="D668" s="21">
        <v>2179.58</v>
      </c>
      <c r="E668" s="1">
        <f t="shared" si="41"/>
        <v>2664.5365499999998</v>
      </c>
      <c r="F668" s="1">
        <f t="shared" si="42"/>
        <v>2661.8762844993512</v>
      </c>
      <c r="G668" s="1">
        <f t="shared" si="43"/>
        <v>2662.3228647397377</v>
      </c>
      <c r="H668" s="1">
        <f t="shared" si="44"/>
        <v>2527.237368099522</v>
      </c>
    </row>
    <row r="669" spans="1:8" s="14" customFormat="1">
      <c r="A669" s="9">
        <v>37834</v>
      </c>
      <c r="B669" s="1">
        <f>INPC!B669</f>
        <v>1</v>
      </c>
      <c r="C669" s="10">
        <f>INPC!C669</f>
        <v>240</v>
      </c>
      <c r="D669" s="21">
        <v>2186.9899999999998</v>
      </c>
      <c r="E669" s="1">
        <f t="shared" si="41"/>
        <v>2673.5952749999997</v>
      </c>
      <c r="F669" s="1">
        <f t="shared" si="42"/>
        <v>2669.0620693690885</v>
      </c>
      <c r="G669" s="1">
        <f t="shared" si="43"/>
        <v>2665.7768960675116</v>
      </c>
      <c r="H669" s="1">
        <f t="shared" si="44"/>
        <v>2556.9816504333207</v>
      </c>
    </row>
    <row r="670" spans="1:8" s="14" customFormat="1">
      <c r="A670" s="9">
        <v>37865</v>
      </c>
      <c r="B670" s="1">
        <f>INPC!B670</f>
        <v>1</v>
      </c>
      <c r="C670" s="10">
        <f>INPC!C670</f>
        <v>240</v>
      </c>
      <c r="D670" s="21">
        <v>2204.0500000000002</v>
      </c>
      <c r="E670" s="1">
        <f t="shared" si="41"/>
        <v>2694.451125</v>
      </c>
      <c r="F670" s="1">
        <f t="shared" si="42"/>
        <v>2684.0029427179161</v>
      </c>
      <c r="G670" s="1">
        <f t="shared" si="43"/>
        <v>2677.4983944284154</v>
      </c>
      <c r="H670" s="1">
        <f t="shared" si="44"/>
        <v>2587.2049517685432</v>
      </c>
    </row>
    <row r="671" spans="1:8" s="14" customFormat="1">
      <c r="A671" s="9">
        <v>37895</v>
      </c>
      <c r="B671" s="1">
        <f>INPC!B671</f>
        <v>1</v>
      </c>
      <c r="C671" s="10">
        <f>INPC!C671</f>
        <v>240</v>
      </c>
      <c r="D671" s="21">
        <v>2210.44</v>
      </c>
      <c r="E671" s="1">
        <f t="shared" si="41"/>
        <v>2702.2628999999997</v>
      </c>
      <c r="F671" s="1">
        <f t="shared" si="42"/>
        <v>2698.3541856010602</v>
      </c>
      <c r="G671" s="1">
        <f t="shared" si="43"/>
        <v>2690.075844062706</v>
      </c>
      <c r="H671" s="1">
        <f t="shared" si="44"/>
        <v>2615.5782946905001</v>
      </c>
    </row>
    <row r="672" spans="1:8" s="14" customFormat="1">
      <c r="A672" s="9">
        <v>37926</v>
      </c>
      <c r="B672" s="1">
        <f>INPC!B672</f>
        <v>1</v>
      </c>
      <c r="C672" s="10">
        <f>INPC!C672</f>
        <v>240</v>
      </c>
      <c r="D672" s="21">
        <v>2217.96</v>
      </c>
      <c r="E672" s="1">
        <f t="shared" si="41"/>
        <v>2711.4560999999999</v>
      </c>
      <c r="F672" s="1">
        <f t="shared" si="42"/>
        <v>2706.8555971844321</v>
      </c>
      <c r="G672" s="1">
        <f t="shared" si="43"/>
        <v>2702.7144408937565</v>
      </c>
      <c r="H672" s="1">
        <f t="shared" si="44"/>
        <v>2638.4608616160117</v>
      </c>
    </row>
    <row r="673" spans="1:8" s="14" customFormat="1">
      <c r="A673" s="9">
        <v>37956</v>
      </c>
      <c r="B673" s="1">
        <f>INPC!B673</f>
        <v>1</v>
      </c>
      <c r="C673" s="10">
        <f>INPC!C673</f>
        <v>240</v>
      </c>
      <c r="D673" s="21">
        <v>2229.4899999999998</v>
      </c>
      <c r="E673" s="1">
        <f t="shared" si="41"/>
        <v>2725.5515249999994</v>
      </c>
      <c r="F673" s="1">
        <f t="shared" si="42"/>
        <v>2718.4946768985128</v>
      </c>
      <c r="G673" s="1">
        <f t="shared" si="43"/>
        <v>2713.0732800881678</v>
      </c>
      <c r="H673" s="1">
        <f t="shared" si="44"/>
        <v>2658.0868869055594</v>
      </c>
    </row>
    <row r="674" spans="1:8" s="14" customFormat="1">
      <c r="A674" s="9">
        <v>37987</v>
      </c>
      <c r="B674" s="1">
        <f>INPC!B674</f>
        <v>1</v>
      </c>
      <c r="C674" s="10">
        <f>INPC!C674</f>
        <v>240</v>
      </c>
      <c r="D674" s="21">
        <v>2246.4299999999998</v>
      </c>
      <c r="E674" s="1">
        <f t="shared" si="41"/>
        <v>2746.2606749999995</v>
      </c>
      <c r="F674" s="1">
        <f t="shared" si="42"/>
        <v>2735.8865054665143</v>
      </c>
      <c r="G674" s="1">
        <f t="shared" si="43"/>
        <v>2727.7186766698042</v>
      </c>
      <c r="H674" s="1">
        <f t="shared" si="44"/>
        <v>2674.5841962443646</v>
      </c>
    </row>
    <row r="675" spans="1:8" s="14" customFormat="1">
      <c r="A675" s="9">
        <v>38018</v>
      </c>
      <c r="B675" s="1">
        <f>INPC!B675</f>
        <v>1</v>
      </c>
      <c r="C675" s="10">
        <f>INPC!C675</f>
        <v>240</v>
      </c>
      <c r="D675" s="21">
        <v>2260.13</v>
      </c>
      <c r="E675" s="1">
        <f t="shared" si="41"/>
        <v>2763.0089250000001</v>
      </c>
      <c r="F675" s="1">
        <f t="shared" si="42"/>
        <v>2754.6220712470745</v>
      </c>
      <c r="G675" s="1">
        <f t="shared" si="43"/>
        <v>2744.8975998640981</v>
      </c>
      <c r="H675" s="1">
        <f t="shared" si="44"/>
        <v>2689.0541590973103</v>
      </c>
    </row>
    <row r="676" spans="1:8" s="14" customFormat="1">
      <c r="A676" s="9">
        <v>38047</v>
      </c>
      <c r="B676" s="1">
        <f>INPC!B676</f>
        <v>1</v>
      </c>
      <c r="C676" s="10">
        <f>INPC!C676</f>
        <v>240</v>
      </c>
      <c r="D676" s="21">
        <v>2270.75</v>
      </c>
      <c r="E676" s="1">
        <f t="shared" si="41"/>
        <v>2775.9918749999997</v>
      </c>
      <c r="F676" s="1">
        <f t="shared" si="42"/>
        <v>2769.4927922550155</v>
      </c>
      <c r="G676" s="1">
        <f t="shared" si="43"/>
        <v>2761.7269978527888</v>
      </c>
      <c r="H676" s="1">
        <f t="shared" si="44"/>
        <v>2701.9044755966825</v>
      </c>
    </row>
    <row r="677" spans="1:8" s="14" customFormat="1">
      <c r="A677" s="9">
        <v>38078</v>
      </c>
      <c r="B677" s="1">
        <f>INPC!B677</f>
        <v>1</v>
      </c>
      <c r="C677" s="10">
        <f>INPC!C677</f>
        <v>240</v>
      </c>
      <c r="D677" s="21">
        <v>2279.15</v>
      </c>
      <c r="E677" s="1">
        <f t="shared" si="41"/>
        <v>2786.2608749999999</v>
      </c>
      <c r="F677" s="1">
        <f t="shared" si="42"/>
        <v>2781.1216353533318</v>
      </c>
      <c r="G677" s="1">
        <f t="shared" si="43"/>
        <v>2775.0709105720152</v>
      </c>
      <c r="H677" s="1">
        <f t="shared" si="44"/>
        <v>2713.4681434282288</v>
      </c>
    </row>
    <row r="678" spans="1:8" s="14" customFormat="1">
      <c r="A678" s="9">
        <v>38108</v>
      </c>
      <c r="B678" s="1">
        <f>INPC!B678</f>
        <v>1</v>
      </c>
      <c r="C678" s="10">
        <f>INPC!C678</f>
        <v>260</v>
      </c>
      <c r="D678" s="21">
        <v>2290.77</v>
      </c>
      <c r="E678" s="1">
        <f t="shared" si="41"/>
        <v>2800.4663249999999</v>
      </c>
      <c r="F678" s="1">
        <f t="shared" si="42"/>
        <v>2793.3545698859166</v>
      </c>
      <c r="G678" s="1">
        <f t="shared" si="43"/>
        <v>2787.5549720594895</v>
      </c>
      <c r="H678" s="1">
        <f t="shared" si="44"/>
        <v>2724.85494182405</v>
      </c>
    </row>
    <row r="679" spans="1:8" s="14" customFormat="1">
      <c r="A679" s="9">
        <v>38139</v>
      </c>
      <c r="B679" s="1">
        <f>INPC!B679</f>
        <v>1</v>
      </c>
      <c r="C679" s="10">
        <f>INPC!C679</f>
        <v>260</v>
      </c>
      <c r="D679" s="21">
        <v>2307.0300000000002</v>
      </c>
      <c r="E679" s="1">
        <f t="shared" si="41"/>
        <v>2820.3441750000002</v>
      </c>
      <c r="F679" s="1">
        <f t="shared" si="42"/>
        <v>2810.3876755702954</v>
      </c>
      <c r="G679" s="1">
        <f t="shared" si="43"/>
        <v>2802.3222843926446</v>
      </c>
      <c r="H679" s="1">
        <f t="shared" si="44"/>
        <v>2738.2455609246099</v>
      </c>
    </row>
    <row r="680" spans="1:8" s="14" customFormat="1">
      <c r="A680" s="9">
        <v>38169</v>
      </c>
      <c r="B680" s="1">
        <f>INPC!B680</f>
        <v>1</v>
      </c>
      <c r="C680" s="10">
        <f>INPC!C680</f>
        <v>260</v>
      </c>
      <c r="D680" s="21">
        <v>2328.02</v>
      </c>
      <c r="E680" s="1">
        <f t="shared" si="41"/>
        <v>2846.0044499999999</v>
      </c>
      <c r="F680" s="1">
        <f t="shared" si="42"/>
        <v>2833.145261468529</v>
      </c>
      <c r="G680" s="1">
        <f t="shared" si="43"/>
        <v>2822.2101304669104</v>
      </c>
      <c r="H680" s="1">
        <f t="shared" si="44"/>
        <v>2753.321229212188</v>
      </c>
    </row>
    <row r="681" spans="1:8" s="14" customFormat="1">
      <c r="A681" s="9">
        <v>38200</v>
      </c>
      <c r="B681" s="1">
        <f>INPC!B681</f>
        <v>1</v>
      </c>
      <c r="C681" s="10">
        <f>INPC!C681</f>
        <v>260</v>
      </c>
      <c r="D681" s="21">
        <v>2344.08</v>
      </c>
      <c r="E681" s="1">
        <f t="shared" si="41"/>
        <v>2865.6377999999995</v>
      </c>
      <c r="F681" s="1">
        <f t="shared" si="42"/>
        <v>2855.804252901135</v>
      </c>
      <c r="G681" s="1">
        <f t="shared" si="43"/>
        <v>2843.9349641598687</v>
      </c>
      <c r="H681" s="1">
        <f t="shared" si="44"/>
        <v>2769.2830832408199</v>
      </c>
    </row>
    <row r="682" spans="1:8" s="14" customFormat="1">
      <c r="A682" s="9">
        <v>38231</v>
      </c>
      <c r="B682" s="1">
        <f>INPC!B682</f>
        <v>1</v>
      </c>
      <c r="C682" s="10">
        <f>INPC!C682</f>
        <v>260</v>
      </c>
      <c r="D682" s="21">
        <v>2351.8200000000002</v>
      </c>
      <c r="E682" s="1">
        <f t="shared" si="41"/>
        <v>2875.0999499999998</v>
      </c>
      <c r="F682" s="1">
        <f t="shared" si="42"/>
        <v>2870.3649760088192</v>
      </c>
      <c r="G682" s="1">
        <f t="shared" si="43"/>
        <v>2862.2217200159566</v>
      </c>
      <c r="H682" s="1">
        <f t="shared" si="44"/>
        <v>2784.2992203557669</v>
      </c>
    </row>
    <row r="683" spans="1:8" s="14" customFormat="1">
      <c r="A683" s="9">
        <v>38261</v>
      </c>
      <c r="B683" s="1">
        <f>INPC!B683</f>
        <v>1</v>
      </c>
      <c r="C683" s="10">
        <f>INPC!C683</f>
        <v>260</v>
      </c>
      <c r="D683" s="21">
        <v>2362.17</v>
      </c>
      <c r="E683" s="1">
        <f t="shared" si="41"/>
        <v>2887.752825</v>
      </c>
      <c r="F683" s="1">
        <f t="shared" si="42"/>
        <v>2881.4194423529975</v>
      </c>
      <c r="G683" s="1">
        <f t="shared" si="43"/>
        <v>2876.1492614997114</v>
      </c>
      <c r="H683" s="1">
        <f t="shared" si="44"/>
        <v>2799.7458355756298</v>
      </c>
    </row>
    <row r="684" spans="1:8" s="14" customFormat="1">
      <c r="A684" s="9">
        <v>38292</v>
      </c>
      <c r="B684" s="1">
        <f>INPC!B684</f>
        <v>1</v>
      </c>
      <c r="C684" s="10">
        <f>INPC!C684</f>
        <v>260</v>
      </c>
      <c r="D684" s="21">
        <v>2378.4699999999998</v>
      </c>
      <c r="E684" s="1">
        <f t="shared" si="41"/>
        <v>2907.6795749999997</v>
      </c>
      <c r="F684" s="1">
        <f t="shared" si="42"/>
        <v>2897.6990711426624</v>
      </c>
      <c r="G684" s="1">
        <f t="shared" si="43"/>
        <v>2890.1463621032435</v>
      </c>
      <c r="H684" s="1">
        <f t="shared" si="44"/>
        <v>2816.0948046757312</v>
      </c>
    </row>
    <row r="685" spans="1:8" s="14" customFormat="1">
      <c r="A685" s="9">
        <v>38322</v>
      </c>
      <c r="B685" s="1">
        <f>INPC!B685</f>
        <v>1</v>
      </c>
      <c r="C685" s="10">
        <f>INPC!C685</f>
        <v>260</v>
      </c>
      <c r="D685" s="21">
        <v>2398.92</v>
      </c>
      <c r="E685" s="1">
        <f t="shared" si="41"/>
        <v>2932.6796999999997</v>
      </c>
      <c r="F685" s="1">
        <f t="shared" si="42"/>
        <v>2920.1528836187886</v>
      </c>
      <c r="G685" s="1">
        <f t="shared" si="43"/>
        <v>2909.3126727712188</v>
      </c>
      <c r="H685" s="1">
        <f t="shared" si="44"/>
        <v>2833.3362914098911</v>
      </c>
    </row>
    <row r="686" spans="1:8" s="14" customFormat="1">
      <c r="A686" s="9">
        <v>38353</v>
      </c>
      <c r="B686" s="1">
        <f>INPC!B686</f>
        <v>1</v>
      </c>
      <c r="C686" s="10">
        <f>INPC!C686</f>
        <v>260</v>
      </c>
      <c r="D686" s="21">
        <v>2412.83</v>
      </c>
      <c r="E686" s="1">
        <f t="shared" si="41"/>
        <v>2949.6846749999995</v>
      </c>
      <c r="F686" s="1">
        <f t="shared" si="42"/>
        <v>2941.1698978082845</v>
      </c>
      <c r="G686" s="1">
        <f t="shared" si="43"/>
        <v>2929.9638150630612</v>
      </c>
      <c r="H686" s="1">
        <f t="shared" si="44"/>
        <v>2850.2586819829139</v>
      </c>
    </row>
    <row r="687" spans="1:8" s="14" customFormat="1">
      <c r="A687" s="9">
        <v>38384</v>
      </c>
      <c r="B687" s="1">
        <f>INPC!B687</f>
        <v>1</v>
      </c>
      <c r="C687" s="10">
        <f>INPC!C687</f>
        <v>260</v>
      </c>
      <c r="D687" s="21">
        <v>2427.0700000000002</v>
      </c>
      <c r="E687" s="1">
        <f t="shared" si="41"/>
        <v>2967.0930750000002</v>
      </c>
      <c r="F687" s="1">
        <f t="shared" si="42"/>
        <v>2958.3760701821066</v>
      </c>
      <c r="G687" s="1">
        <f t="shared" si="43"/>
        <v>2949.7856933140756</v>
      </c>
      <c r="H687" s="1">
        <f t="shared" si="44"/>
        <v>2867.2354049826281</v>
      </c>
    </row>
    <row r="688" spans="1:8" s="14" customFormat="1">
      <c r="A688" s="9">
        <v>38412</v>
      </c>
      <c r="B688" s="1">
        <f>INPC!B688</f>
        <v>1</v>
      </c>
      <c r="C688" s="10">
        <f>INPC!C688</f>
        <v>260</v>
      </c>
      <c r="D688" s="21">
        <v>2441.87</v>
      </c>
      <c r="E688" s="1">
        <f t="shared" ref="E688:E751" si="45">D688*(1.2225)</f>
        <v>2985.1860749999996</v>
      </c>
      <c r="F688" s="1">
        <f t="shared" si="42"/>
        <v>2976.1258257538325</v>
      </c>
      <c r="G688" s="1">
        <f t="shared" si="43"/>
        <v>2967.2858776493231</v>
      </c>
      <c r="H688" s="1">
        <f t="shared" si="44"/>
        <v>2884.6477318262469</v>
      </c>
    </row>
    <row r="689" spans="1:8" s="14" customFormat="1">
      <c r="A689" s="9">
        <v>38443</v>
      </c>
      <c r="B689" s="1">
        <f>INPC!B689</f>
        <v>1</v>
      </c>
      <c r="C689" s="10">
        <f>INPC!C689</f>
        <v>260</v>
      </c>
      <c r="D689" s="21">
        <v>2463.11</v>
      </c>
      <c r="E689" s="1">
        <f t="shared" si="45"/>
        <v>3011.1519749999998</v>
      </c>
      <c r="F689" s="1">
        <f t="shared" si="42"/>
        <v>2998.1409148802109</v>
      </c>
      <c r="G689" s="1">
        <f t="shared" si="43"/>
        <v>2987.7557032901123</v>
      </c>
      <c r="H689" s="1">
        <f t="shared" si="44"/>
        <v>2903.3676064540673</v>
      </c>
    </row>
    <row r="690" spans="1:8" s="14" customFormat="1">
      <c r="A690" s="9">
        <v>38473</v>
      </c>
      <c r="B690" s="1">
        <f>INPC!B690</f>
        <v>1</v>
      </c>
      <c r="C690" s="10">
        <f>INPC!C690</f>
        <v>300</v>
      </c>
      <c r="D690" s="21">
        <v>2475.1799999999998</v>
      </c>
      <c r="E690" s="1">
        <f t="shared" si="45"/>
        <v>3025.9075499999994</v>
      </c>
      <c r="F690" s="1">
        <f t="shared" si="42"/>
        <v>3018.5207462182379</v>
      </c>
      <c r="G690" s="1">
        <f t="shared" si="43"/>
        <v>3007.3680332854833</v>
      </c>
      <c r="H690" s="1">
        <f t="shared" si="44"/>
        <v>2922.1609670944736</v>
      </c>
    </row>
    <row r="691" spans="1:8" s="14" customFormat="1">
      <c r="A691" s="9">
        <v>38504</v>
      </c>
      <c r="B691" s="1">
        <f>INPC!B691</f>
        <v>1</v>
      </c>
      <c r="C691" s="10">
        <f>INPC!C691</f>
        <v>300</v>
      </c>
      <c r="D691" s="21">
        <v>2474.6799999999998</v>
      </c>
      <c r="E691" s="1">
        <f t="shared" si="45"/>
        <v>3025.2962999999995</v>
      </c>
      <c r="F691" s="1">
        <f t="shared" si="42"/>
        <v>3025.6019095639567</v>
      </c>
      <c r="G691" s="1">
        <f t="shared" si="43"/>
        <v>3020.7775763811323</v>
      </c>
      <c r="H691" s="1">
        <f t="shared" si="44"/>
        <v>2939.2934885093691</v>
      </c>
    </row>
    <row r="692" spans="1:8" s="14" customFormat="1">
      <c r="A692" s="9">
        <v>38534</v>
      </c>
      <c r="B692" s="1">
        <f>INPC!B692</f>
        <v>1</v>
      </c>
      <c r="C692" s="10">
        <f>INPC!C692</f>
        <v>300</v>
      </c>
      <c r="D692" s="21">
        <v>2480.87</v>
      </c>
      <c r="E692" s="1">
        <f t="shared" si="45"/>
        <v>3032.8635749999999</v>
      </c>
      <c r="F692" s="1">
        <f t="shared" si="42"/>
        <v>3029.0775744196899</v>
      </c>
      <c r="G692" s="1">
        <f t="shared" si="43"/>
        <v>3028.0205307842502</v>
      </c>
      <c r="H692" s="1">
        <f t="shared" si="44"/>
        <v>2954.9109285814748</v>
      </c>
    </row>
    <row r="693" spans="1:8" s="14" customFormat="1">
      <c r="A693" s="9">
        <v>38565</v>
      </c>
      <c r="B693" s="1">
        <f>INPC!B693</f>
        <v>1</v>
      </c>
      <c r="C693" s="10">
        <f>INPC!C693</f>
        <v>300</v>
      </c>
      <c r="D693" s="21">
        <v>2485.09</v>
      </c>
      <c r="E693" s="1">
        <f t="shared" si="45"/>
        <v>3038.0225249999999</v>
      </c>
      <c r="F693" s="1">
        <f t="shared" si="42"/>
        <v>3035.4419539997839</v>
      </c>
      <c r="G693" s="1">
        <f t="shared" si="43"/>
        <v>3032.0562944532867</v>
      </c>
      <c r="H693" s="1">
        <f t="shared" si="44"/>
        <v>2969.3304729135934</v>
      </c>
    </row>
    <row r="694" spans="1:8" s="14" customFormat="1">
      <c r="A694" s="9">
        <v>38596</v>
      </c>
      <c r="B694" s="1">
        <f>INPC!B694</f>
        <v>1</v>
      </c>
      <c r="C694" s="10">
        <f>INPC!C694</f>
        <v>300</v>
      </c>
      <c r="D694" s="21">
        <v>2493.79</v>
      </c>
      <c r="E694" s="1">
        <f t="shared" si="45"/>
        <v>3048.6582749999998</v>
      </c>
      <c r="F694" s="1">
        <f t="shared" si="42"/>
        <v>3043.3357538197529</v>
      </c>
      <c r="G694" s="1">
        <f t="shared" si="43"/>
        <v>3039.8410159885952</v>
      </c>
      <c r="H694" s="1">
        <f t="shared" si="44"/>
        <v>2983.8696830876956</v>
      </c>
    </row>
    <row r="695" spans="1:8" s="14" customFormat="1">
      <c r="A695" s="9">
        <v>38626</v>
      </c>
      <c r="B695" s="1">
        <f>INPC!B695</f>
        <v>1</v>
      </c>
      <c r="C695" s="10">
        <f>INPC!C695</f>
        <v>300</v>
      </c>
      <c r="D695" s="21">
        <v>2512.4899999999998</v>
      </c>
      <c r="E695" s="1">
        <f t="shared" si="45"/>
        <v>3071.5190249999996</v>
      </c>
      <c r="F695" s="1">
        <f t="shared" si="42"/>
        <v>3060.0673019373576</v>
      </c>
      <c r="G695" s="1">
        <f t="shared" si="43"/>
        <v>3052.7013263343115</v>
      </c>
      <c r="H695" s="1">
        <f t="shared" si="44"/>
        <v>2999.2496576450853</v>
      </c>
    </row>
    <row r="696" spans="1:8" s="14" customFormat="1">
      <c r="A696" s="9">
        <v>38657</v>
      </c>
      <c r="B696" s="1">
        <f>INPC!B696</f>
        <v>1</v>
      </c>
      <c r="C696" s="10">
        <f>INPC!C696</f>
        <v>300</v>
      </c>
      <c r="D696" s="21">
        <v>2526.31</v>
      </c>
      <c r="E696" s="1">
        <f t="shared" si="45"/>
        <v>3088.4139749999999</v>
      </c>
      <c r="F696" s="1">
        <f t="shared" si="42"/>
        <v>3079.954915463597</v>
      </c>
      <c r="G696" s="1">
        <f t="shared" si="43"/>
        <v>3069.4871658559437</v>
      </c>
      <c r="H696" s="1">
        <f t="shared" si="44"/>
        <v>3014.3593989798637</v>
      </c>
    </row>
    <row r="697" spans="1:8" s="14" customFormat="1">
      <c r="A697" s="9">
        <v>38687</v>
      </c>
      <c r="B697" s="1">
        <f>INPC!B697</f>
        <v>1</v>
      </c>
      <c r="C697" s="10">
        <f>INPC!C697</f>
        <v>300</v>
      </c>
      <c r="D697" s="21">
        <v>2535.4</v>
      </c>
      <c r="E697" s="1">
        <f t="shared" si="45"/>
        <v>3099.5264999999999</v>
      </c>
      <c r="F697" s="1">
        <f t="shared" si="42"/>
        <v>3093.9652484284366</v>
      </c>
      <c r="G697" s="1">
        <f t="shared" si="43"/>
        <v>3086.465006919891</v>
      </c>
      <c r="H697" s="1">
        <f t="shared" si="44"/>
        <v>3028.2909008092288</v>
      </c>
    </row>
    <row r="698" spans="1:8" s="14" customFormat="1">
      <c r="A698" s="9">
        <v>38718</v>
      </c>
      <c r="B698" s="1">
        <f>INPC!B698</f>
        <v>1</v>
      </c>
      <c r="C698" s="10">
        <f>INPC!C698</f>
        <v>300</v>
      </c>
      <c r="D698" s="21">
        <v>2550.36</v>
      </c>
      <c r="E698" s="1">
        <f t="shared" si="45"/>
        <v>3117.8150999999998</v>
      </c>
      <c r="F698" s="1">
        <f t="shared" si="42"/>
        <v>3108.6573507786525</v>
      </c>
      <c r="G698" s="1">
        <f t="shared" si="43"/>
        <v>3101.8948585703461</v>
      </c>
      <c r="H698" s="1">
        <f t="shared" si="44"/>
        <v>3042.3125009587511</v>
      </c>
    </row>
    <row r="699" spans="1:8" s="14" customFormat="1">
      <c r="A699" s="9">
        <v>38749</v>
      </c>
      <c r="B699" s="1">
        <f>INPC!B699</f>
        <v>1</v>
      </c>
      <c r="C699" s="10">
        <f>INPC!C699</f>
        <v>300</v>
      </c>
      <c r="D699" s="21">
        <v>2560.8200000000002</v>
      </c>
      <c r="E699" s="1">
        <f t="shared" si="45"/>
        <v>3130.6024499999999</v>
      </c>
      <c r="F699" s="1">
        <f t="shared" si="42"/>
        <v>3124.2022326838887</v>
      </c>
      <c r="G699" s="1">
        <f t="shared" si="43"/>
        <v>3115.9552379184274</v>
      </c>
      <c r="H699" s="1">
        <f t="shared" si="44"/>
        <v>3055.9427778678883</v>
      </c>
    </row>
    <row r="700" spans="1:8" s="14" customFormat="1">
      <c r="A700" s="9">
        <v>38777</v>
      </c>
      <c r="B700" s="1">
        <f>INPC!B700</f>
        <v>1</v>
      </c>
      <c r="C700" s="10">
        <f>INPC!C700</f>
        <v>300</v>
      </c>
      <c r="D700" s="21">
        <v>2571.83</v>
      </c>
      <c r="E700" s="1">
        <f t="shared" si="45"/>
        <v>3144.0621749999996</v>
      </c>
      <c r="F700" s="1">
        <f t="shared" si="42"/>
        <v>3137.3250944088227</v>
      </c>
      <c r="G700" s="1">
        <f t="shared" si="43"/>
        <v>3130.8082354777084</v>
      </c>
      <c r="H700" s="1">
        <f t="shared" si="44"/>
        <v>3069.1764777425515</v>
      </c>
    </row>
    <row r="701" spans="1:8" s="14" customFormat="1">
      <c r="A701" s="9">
        <v>38808</v>
      </c>
      <c r="B701" s="1">
        <f>INPC!B701</f>
        <v>1</v>
      </c>
      <c r="C701" s="10">
        <f>INPC!C701</f>
        <v>350</v>
      </c>
      <c r="D701" s="21">
        <v>2577.23</v>
      </c>
      <c r="E701" s="1">
        <f t="shared" si="45"/>
        <v>3150.6636749999998</v>
      </c>
      <c r="F701" s="1">
        <f t="shared" si="42"/>
        <v>3147.3611941933182</v>
      </c>
      <c r="G701" s="1">
        <f t="shared" si="43"/>
        <v>3141.7650016682742</v>
      </c>
      <c r="H701" s="1">
        <f t="shared" si="44"/>
        <v>3080.7820506104858</v>
      </c>
    </row>
    <row r="702" spans="1:8" s="14" customFormat="1">
      <c r="A702" s="9">
        <v>38838</v>
      </c>
      <c r="B702" s="1">
        <f>INPC!B702</f>
        <v>1</v>
      </c>
      <c r="C702" s="10">
        <f>INPC!C702</f>
        <v>350</v>
      </c>
      <c r="D702" s="21">
        <v>2579.81</v>
      </c>
      <c r="E702" s="1">
        <f t="shared" si="45"/>
        <v>3153.8177249999999</v>
      </c>
      <c r="F702" s="1">
        <f t="shared" si="42"/>
        <v>3152.2403055174327</v>
      </c>
      <c r="G702" s="1">
        <f t="shared" si="43"/>
        <v>3149.5119011374559</v>
      </c>
      <c r="H702" s="1">
        <f t="shared" si="44"/>
        <v>3091.4297823874035</v>
      </c>
    </row>
    <row r="703" spans="1:8" s="14" customFormat="1">
      <c r="A703" s="9">
        <v>38869</v>
      </c>
      <c r="B703" s="1">
        <f>INPC!B703</f>
        <v>1</v>
      </c>
      <c r="C703" s="10">
        <f>INPC!C703</f>
        <v>350</v>
      </c>
      <c r="D703" s="21">
        <v>2574.39</v>
      </c>
      <c r="E703" s="1">
        <f t="shared" si="45"/>
        <v>3147.1917749999998</v>
      </c>
      <c r="F703" s="1">
        <f t="shared" si="42"/>
        <v>3150.5030080876309</v>
      </c>
      <c r="G703" s="1">
        <f t="shared" si="43"/>
        <v>3150.5565628147169</v>
      </c>
      <c r="H703" s="1">
        <f t="shared" si="44"/>
        <v>3101.62289745917</v>
      </c>
    </row>
    <row r="704" spans="1:8" s="14" customFormat="1">
      <c r="A704" s="9">
        <v>38899</v>
      </c>
      <c r="B704" s="1">
        <f>INPC!B704</f>
        <v>1</v>
      </c>
      <c r="C704" s="10">
        <f>INPC!C704</f>
        <v>350</v>
      </c>
      <c r="D704" s="21">
        <v>2579.2800000000002</v>
      </c>
      <c r="E704" s="1">
        <f t="shared" si="45"/>
        <v>3153.1698000000001</v>
      </c>
      <c r="F704" s="1">
        <f t="shared" si="42"/>
        <v>3150.1793694547609</v>
      </c>
      <c r="G704" s="1">
        <f t="shared" si="43"/>
        <v>3151.3916880266152</v>
      </c>
      <c r="H704" s="1">
        <f t="shared" si="44"/>
        <v>3111.6938946397263</v>
      </c>
    </row>
    <row r="705" spans="1:8" s="14" customFormat="1">
      <c r="A705" s="9">
        <v>38930</v>
      </c>
      <c r="B705" s="1">
        <f>INPC!B705</f>
        <v>1</v>
      </c>
      <c r="C705" s="10">
        <f>INPC!C705</f>
        <v>350</v>
      </c>
      <c r="D705" s="21">
        <v>2580.5700000000002</v>
      </c>
      <c r="E705" s="1">
        <f t="shared" si="45"/>
        <v>3154.7468250000002</v>
      </c>
      <c r="F705" s="1">
        <f t="shared" si="42"/>
        <v>3153.958213933071</v>
      </c>
      <c r="G705" s="1">
        <f t="shared" si="43"/>
        <v>3151.7011194098618</v>
      </c>
      <c r="H705" s="1">
        <f t="shared" si="44"/>
        <v>3121.4855436414268</v>
      </c>
    </row>
    <row r="706" spans="1:8" s="14" customFormat="1">
      <c r="A706" s="9">
        <v>38961</v>
      </c>
      <c r="B706" s="1">
        <f>INPC!B706</f>
        <v>1</v>
      </c>
      <c r="C706" s="10">
        <f>INPC!C706</f>
        <v>350</v>
      </c>
      <c r="D706" s="21">
        <v>2585.9899999999998</v>
      </c>
      <c r="E706" s="1">
        <f t="shared" si="45"/>
        <v>3161.3727749999994</v>
      </c>
      <c r="F706" s="1">
        <f t="shared" si="42"/>
        <v>3158.0580622548232</v>
      </c>
      <c r="G706" s="1">
        <f t="shared" si="43"/>
        <v>3156.4278000692043</v>
      </c>
      <c r="H706" s="1">
        <f t="shared" si="44"/>
        <v>3130.9435785978776</v>
      </c>
    </row>
    <row r="707" spans="1:8" s="14" customFormat="1">
      <c r="A707" s="9">
        <v>38991</v>
      </c>
      <c r="B707" s="1">
        <f>INPC!B707</f>
        <v>1</v>
      </c>
      <c r="C707" s="10">
        <f>INPC!C707</f>
        <v>350</v>
      </c>
      <c r="D707" s="21">
        <v>2594.52</v>
      </c>
      <c r="E707" s="1">
        <f t="shared" si="45"/>
        <v>3171.8006999999998</v>
      </c>
      <c r="F707" s="1">
        <f t="shared" ref="F707:F770" si="46">SQRT(E707*E706)</f>
        <v>3166.5824449563825</v>
      </c>
      <c r="G707" s="1">
        <f t="shared" si="43"/>
        <v>3162.6323127871569</v>
      </c>
      <c r="H707" s="1">
        <f t="shared" si="44"/>
        <v>3139.3371896087242</v>
      </c>
    </row>
    <row r="708" spans="1:8" s="14" customFormat="1">
      <c r="A708" s="9">
        <v>39022</v>
      </c>
      <c r="B708" s="1">
        <f>INPC!B708</f>
        <v>1</v>
      </c>
      <c r="C708" s="10">
        <f>INPC!C708</f>
        <v>350</v>
      </c>
      <c r="D708" s="21">
        <v>2602.56</v>
      </c>
      <c r="E708" s="1">
        <f t="shared" si="45"/>
        <v>3181.6295999999998</v>
      </c>
      <c r="F708" s="1">
        <f t="shared" si="46"/>
        <v>3176.711348615218</v>
      </c>
      <c r="G708" s="1">
        <f t="shared" ref="G708:G771" si="47">GEOMEAN(E706:E708)</f>
        <v>3171.5902395482844</v>
      </c>
      <c r="H708" s="1">
        <f t="shared" si="44"/>
        <v>3147.1260706251974</v>
      </c>
    </row>
    <row r="709" spans="1:8" s="14" customFormat="1">
      <c r="A709" s="9">
        <v>39052</v>
      </c>
      <c r="B709" s="1">
        <f>INPC!B709</f>
        <v>1</v>
      </c>
      <c r="C709" s="10">
        <f>INPC!C709</f>
        <v>350</v>
      </c>
      <c r="D709" s="21">
        <v>2615.0500000000002</v>
      </c>
      <c r="E709" s="1">
        <f t="shared" si="45"/>
        <v>3196.8986249999998</v>
      </c>
      <c r="F709" s="1">
        <f t="shared" si="46"/>
        <v>3189.2549746765776</v>
      </c>
      <c r="G709" s="1">
        <f t="shared" si="47"/>
        <v>3183.4262369050421</v>
      </c>
      <c r="H709" s="1">
        <f t="shared" si="44"/>
        <v>3155.248724919863</v>
      </c>
    </row>
    <row r="710" spans="1:8" s="14" customFormat="1">
      <c r="A710" s="9">
        <v>39083</v>
      </c>
      <c r="B710" s="1">
        <f>INPC!B710</f>
        <v>1</v>
      </c>
      <c r="C710" s="10">
        <f>INPC!C710</f>
        <v>350</v>
      </c>
      <c r="D710" s="21">
        <v>2626.56</v>
      </c>
      <c r="E710" s="1">
        <f t="shared" si="45"/>
        <v>3210.9695999999999</v>
      </c>
      <c r="F710" s="1">
        <f t="shared" si="46"/>
        <v>3203.9263879116825</v>
      </c>
      <c r="G710" s="1">
        <f t="shared" si="47"/>
        <v>3196.4768174209789</v>
      </c>
      <c r="H710" s="1">
        <f t="shared" si="44"/>
        <v>3162.9992314421852</v>
      </c>
    </row>
    <row r="711" spans="1:8" s="14" customFormat="1">
      <c r="A711" s="9">
        <v>39114</v>
      </c>
      <c r="B711" s="1">
        <f>INPC!B711</f>
        <v>1</v>
      </c>
      <c r="C711" s="10">
        <f>INPC!C711</f>
        <v>350</v>
      </c>
      <c r="D711" s="21">
        <v>2638.12</v>
      </c>
      <c r="E711" s="1">
        <f t="shared" si="45"/>
        <v>3225.1016999999997</v>
      </c>
      <c r="F711" s="1">
        <f t="shared" si="46"/>
        <v>3218.0278922980638</v>
      </c>
      <c r="G711" s="1">
        <f t="shared" si="47"/>
        <v>3210.9693319699304</v>
      </c>
      <c r="H711" s="1">
        <f t="shared" si="44"/>
        <v>3170.8476614115093</v>
      </c>
    </row>
    <row r="712" spans="1:8" s="14" customFormat="1">
      <c r="A712" s="9">
        <v>39142</v>
      </c>
      <c r="B712" s="1">
        <f>INPC!B712</f>
        <v>1</v>
      </c>
      <c r="C712" s="10">
        <f>INPC!C712</f>
        <v>350</v>
      </c>
      <c r="D712" s="21">
        <v>2647.88</v>
      </c>
      <c r="E712" s="1">
        <f t="shared" si="45"/>
        <v>3237.0333000000001</v>
      </c>
      <c r="F712" s="1">
        <f t="shared" si="46"/>
        <v>3231.0619924084726</v>
      </c>
      <c r="G712" s="1">
        <f t="shared" si="47"/>
        <v>3224.3505973614542</v>
      </c>
      <c r="H712" s="1">
        <f t="shared" si="44"/>
        <v>3178.5573199882474</v>
      </c>
    </row>
    <row r="713" spans="1:8" s="14" customFormat="1">
      <c r="A713" s="9">
        <v>39173</v>
      </c>
      <c r="B713" s="1">
        <f>INPC!B713</f>
        <v>1</v>
      </c>
      <c r="C713" s="10">
        <f>INPC!C713</f>
        <v>380</v>
      </c>
      <c r="D713" s="21">
        <v>2654.5</v>
      </c>
      <c r="E713" s="1">
        <f t="shared" si="45"/>
        <v>3245.1262499999998</v>
      </c>
      <c r="F713" s="1">
        <f t="shared" si="46"/>
        <v>3241.0772489951737</v>
      </c>
      <c r="G713" s="1">
        <f t="shared" si="47"/>
        <v>3235.7432925298976</v>
      </c>
      <c r="H713" s="1">
        <f t="shared" si="44"/>
        <v>3186.3918084037773</v>
      </c>
    </row>
    <row r="714" spans="1:8" s="14" customFormat="1">
      <c r="A714" s="9">
        <v>39203</v>
      </c>
      <c r="B714" s="1">
        <f>INPC!B714</f>
        <v>1</v>
      </c>
      <c r="C714" s="10">
        <f>INPC!C714</f>
        <v>380</v>
      </c>
      <c r="D714" s="21">
        <v>2661.93</v>
      </c>
      <c r="E714" s="1">
        <f t="shared" si="45"/>
        <v>3254.2094249999996</v>
      </c>
      <c r="F714" s="1">
        <f t="shared" si="46"/>
        <v>3249.6646639407122</v>
      </c>
      <c r="G714" s="1">
        <f t="shared" si="47"/>
        <v>3245.4487421727722</v>
      </c>
      <c r="H714" s="1">
        <f t="shared" si="44"/>
        <v>3194.7233254678208</v>
      </c>
    </row>
    <row r="715" spans="1:8" s="14" customFormat="1">
      <c r="A715" s="9">
        <v>39234</v>
      </c>
      <c r="B715" s="1">
        <f>INPC!B715</f>
        <v>1</v>
      </c>
      <c r="C715" s="10">
        <f>INPC!C715</f>
        <v>380</v>
      </c>
      <c r="D715" s="21">
        <v>2669.38</v>
      </c>
      <c r="E715" s="1">
        <f t="shared" si="45"/>
        <v>3263.3170500000001</v>
      </c>
      <c r="F715" s="1">
        <f t="shared" si="46"/>
        <v>3258.7600557379483</v>
      </c>
      <c r="G715" s="1">
        <f t="shared" si="47"/>
        <v>3254.2091012417359</v>
      </c>
      <c r="H715" s="1">
        <f t="shared" si="44"/>
        <v>3204.3842702641218</v>
      </c>
    </row>
    <row r="716" spans="1:8" s="14" customFormat="1">
      <c r="A716" s="9">
        <v>39264</v>
      </c>
      <c r="B716" s="1">
        <f>INPC!B716</f>
        <v>1</v>
      </c>
      <c r="C716" s="10">
        <f>INPC!C716</f>
        <v>380</v>
      </c>
      <c r="D716" s="21">
        <v>2675.79</v>
      </c>
      <c r="E716" s="1">
        <f t="shared" si="45"/>
        <v>3271.1532749999997</v>
      </c>
      <c r="F716" s="1">
        <f t="shared" si="46"/>
        <v>3267.2328131724616</v>
      </c>
      <c r="G716" s="1">
        <f t="shared" si="47"/>
        <v>3262.8859029727946</v>
      </c>
      <c r="H716" s="1">
        <f t="shared" si="44"/>
        <v>3214.2085537165726</v>
      </c>
    </row>
    <row r="717" spans="1:8" s="14" customFormat="1">
      <c r="A717" s="9">
        <v>39295</v>
      </c>
      <c r="B717" s="1">
        <f>INPC!B717</f>
        <v>1</v>
      </c>
      <c r="C717" s="10">
        <f>INPC!C717</f>
        <v>380</v>
      </c>
      <c r="D717" s="21">
        <v>2688.37</v>
      </c>
      <c r="E717" s="1">
        <f t="shared" si="45"/>
        <v>3286.5323249999997</v>
      </c>
      <c r="F717" s="1">
        <f t="shared" si="46"/>
        <v>3278.8337832706789</v>
      </c>
      <c r="G717" s="1">
        <f t="shared" si="47"/>
        <v>3273.6533582954326</v>
      </c>
      <c r="H717" s="1">
        <f t="shared" ref="H717:H780" si="48">GEOMEAN(E706:E717)</f>
        <v>3225.1889922947125</v>
      </c>
    </row>
    <row r="718" spans="1:8" s="14" customFormat="1">
      <c r="A718" s="9">
        <v>39326</v>
      </c>
      <c r="B718" s="1">
        <f>INPC!B718</f>
        <v>1</v>
      </c>
      <c r="C718" s="10">
        <f>INPC!C718</f>
        <v>380</v>
      </c>
      <c r="D718" s="21">
        <v>2693.21</v>
      </c>
      <c r="E718" s="1">
        <f t="shared" si="45"/>
        <v>3292.4492249999998</v>
      </c>
      <c r="F718" s="1">
        <f t="shared" si="46"/>
        <v>3289.4894446378298</v>
      </c>
      <c r="G718" s="1">
        <f t="shared" si="47"/>
        <v>3283.3659962470638</v>
      </c>
      <c r="H718" s="1">
        <f t="shared" si="48"/>
        <v>3236.1262055245534</v>
      </c>
    </row>
    <row r="719" spans="1:8" s="14" customFormat="1">
      <c r="A719" s="9">
        <v>39356</v>
      </c>
      <c r="B719" s="1">
        <f>INPC!B719</f>
        <v>1</v>
      </c>
      <c r="C719" s="10">
        <f>INPC!C719</f>
        <v>380</v>
      </c>
      <c r="D719" s="21">
        <v>2701.29</v>
      </c>
      <c r="E719" s="1">
        <f t="shared" si="45"/>
        <v>3302.3270249999996</v>
      </c>
      <c r="F719" s="1">
        <f t="shared" si="46"/>
        <v>3297.3844262017442</v>
      </c>
      <c r="G719" s="1">
        <f t="shared" si="47"/>
        <v>3293.7630834614474</v>
      </c>
      <c r="H719" s="1">
        <f t="shared" si="48"/>
        <v>3247.0200171976612</v>
      </c>
    </row>
    <row r="720" spans="1:8" s="14" customFormat="1">
      <c r="A720" s="9">
        <v>39387</v>
      </c>
      <c r="B720" s="1">
        <f>INPC!B720</f>
        <v>1</v>
      </c>
      <c r="C720" s="10">
        <f>INPC!C720</f>
        <v>380</v>
      </c>
      <c r="D720" s="21">
        <v>2711.55</v>
      </c>
      <c r="E720" s="1">
        <f t="shared" si="45"/>
        <v>3314.8698749999999</v>
      </c>
      <c r="F720" s="1">
        <f t="shared" si="46"/>
        <v>3308.5925062737583</v>
      </c>
      <c r="G720" s="1">
        <f t="shared" si="47"/>
        <v>3303.2026369060541</v>
      </c>
      <c r="H720" s="1">
        <f t="shared" si="48"/>
        <v>3258.1397234427109</v>
      </c>
    </row>
    <row r="721" spans="1:8" s="14" customFormat="1">
      <c r="A721" s="9">
        <v>39417</v>
      </c>
      <c r="B721" s="1">
        <f>INPC!B721</f>
        <v>1</v>
      </c>
      <c r="C721" s="10">
        <f>INPC!C721</f>
        <v>380</v>
      </c>
      <c r="D721" s="21">
        <v>2731.62</v>
      </c>
      <c r="E721" s="1">
        <f t="shared" si="45"/>
        <v>3339.4054499999997</v>
      </c>
      <c r="F721" s="1">
        <f t="shared" si="46"/>
        <v>3327.1150455936772</v>
      </c>
      <c r="G721" s="1">
        <f t="shared" si="47"/>
        <v>3318.8317668939976</v>
      </c>
      <c r="H721" s="1">
        <f t="shared" si="48"/>
        <v>3270.0023297021244</v>
      </c>
    </row>
    <row r="722" spans="1:8" s="14" customFormat="1">
      <c r="A722" s="9">
        <v>39448</v>
      </c>
      <c r="B722" s="1">
        <f>INPC!B722</f>
        <v>1</v>
      </c>
      <c r="C722" s="10">
        <f>INPC!C722</f>
        <v>380</v>
      </c>
      <c r="D722" s="21">
        <v>2746.37</v>
      </c>
      <c r="E722" s="1">
        <f t="shared" si="45"/>
        <v>3357.4373249999999</v>
      </c>
      <c r="F722" s="1">
        <f t="shared" si="46"/>
        <v>3348.4092493508647</v>
      </c>
      <c r="G722" s="1">
        <f t="shared" si="47"/>
        <v>3337.1919212886833</v>
      </c>
      <c r="H722" s="1">
        <f t="shared" si="48"/>
        <v>3282.1798286407457</v>
      </c>
    </row>
    <row r="723" spans="1:8" s="14" customFormat="1">
      <c r="A723" s="9">
        <v>39479</v>
      </c>
      <c r="B723" s="1">
        <f>INPC!B723</f>
        <v>1</v>
      </c>
      <c r="C723" s="10">
        <f>INPC!C723</f>
        <v>380</v>
      </c>
      <c r="D723" s="21">
        <v>2759.83</v>
      </c>
      <c r="E723" s="1">
        <f t="shared" si="45"/>
        <v>3373.8921749999995</v>
      </c>
      <c r="F723" s="1">
        <f t="shared" si="46"/>
        <v>3365.6546939444679</v>
      </c>
      <c r="G723" s="1">
        <f t="shared" si="47"/>
        <v>3356.8821000245398</v>
      </c>
      <c r="H723" s="1">
        <f t="shared" si="48"/>
        <v>3294.5392617910043</v>
      </c>
    </row>
    <row r="724" spans="1:8" s="14" customFormat="1">
      <c r="A724" s="9">
        <v>39508</v>
      </c>
      <c r="B724" s="1">
        <f>INPC!B724</f>
        <v>1</v>
      </c>
      <c r="C724" s="10">
        <f>INPC!C724</f>
        <v>415</v>
      </c>
      <c r="D724" s="21">
        <v>2773.08</v>
      </c>
      <c r="E724" s="1">
        <f t="shared" si="45"/>
        <v>3390.0902999999998</v>
      </c>
      <c r="F724" s="1">
        <f t="shared" si="46"/>
        <v>3381.9815398244564</v>
      </c>
      <c r="G724" s="1">
        <f t="shared" si="47"/>
        <v>3373.7802629313314</v>
      </c>
      <c r="H724" s="1">
        <f t="shared" si="48"/>
        <v>3307.2474919458664</v>
      </c>
    </row>
    <row r="725" spans="1:8" s="14" customFormat="1">
      <c r="A725" s="9">
        <v>39539</v>
      </c>
      <c r="B725" s="1">
        <f>INPC!B725</f>
        <v>1</v>
      </c>
      <c r="C725" s="10">
        <f>INPC!C725</f>
        <v>415</v>
      </c>
      <c r="D725" s="21">
        <v>2788.33</v>
      </c>
      <c r="E725" s="1">
        <f t="shared" si="45"/>
        <v>3408.7334249999999</v>
      </c>
      <c r="F725" s="1">
        <f t="shared" si="46"/>
        <v>3399.3990820994049</v>
      </c>
      <c r="G725" s="1">
        <f t="shared" si="47"/>
        <v>3390.8754253702646</v>
      </c>
      <c r="H725" s="1">
        <f t="shared" si="48"/>
        <v>3320.8313164837214</v>
      </c>
    </row>
    <row r="726" spans="1:8" s="14" customFormat="1">
      <c r="A726" s="9">
        <v>39569</v>
      </c>
      <c r="B726" s="1">
        <f>INPC!B726</f>
        <v>1</v>
      </c>
      <c r="C726" s="10">
        <f>INPC!C726</f>
        <v>415</v>
      </c>
      <c r="D726" s="21">
        <v>2810.36</v>
      </c>
      <c r="E726" s="1">
        <f t="shared" si="45"/>
        <v>3435.6650999999997</v>
      </c>
      <c r="F726" s="1">
        <f t="shared" si="46"/>
        <v>3422.1727693785374</v>
      </c>
      <c r="G726" s="1">
        <f t="shared" si="47"/>
        <v>3411.4450189475469</v>
      </c>
      <c r="H726" s="1">
        <f t="shared" si="48"/>
        <v>3335.8813319280712</v>
      </c>
    </row>
    <row r="727" spans="1:8">
      <c r="A727" s="9">
        <v>39600</v>
      </c>
      <c r="B727" s="1">
        <f>INPC!B727</f>
        <v>1</v>
      </c>
      <c r="C727" s="10">
        <f>INPC!C727</f>
        <v>415</v>
      </c>
      <c r="D727" s="21">
        <v>2831.16</v>
      </c>
      <c r="E727" s="1">
        <f t="shared" si="45"/>
        <v>3461.0930999999996</v>
      </c>
      <c r="F727" s="1">
        <f t="shared" si="46"/>
        <v>3448.3556619816363</v>
      </c>
      <c r="G727" s="1">
        <f t="shared" si="47"/>
        <v>3435.0973390585223</v>
      </c>
      <c r="H727" s="1">
        <f t="shared" si="48"/>
        <v>3352.2785173268685</v>
      </c>
    </row>
    <row r="728" spans="1:8">
      <c r="A728" s="9">
        <v>39630</v>
      </c>
      <c r="B728" s="1">
        <f>INPC!B728</f>
        <v>1</v>
      </c>
      <c r="C728" s="10">
        <f>INPC!C728</f>
        <v>415</v>
      </c>
      <c r="D728" s="21">
        <v>2846.16</v>
      </c>
      <c r="E728" s="1">
        <f t="shared" si="45"/>
        <v>3479.4305999999997</v>
      </c>
      <c r="F728" s="1">
        <f t="shared" si="46"/>
        <v>3470.249737639765</v>
      </c>
      <c r="G728" s="1">
        <f t="shared" si="47"/>
        <v>3458.6830147715982</v>
      </c>
      <c r="H728" s="1">
        <f t="shared" si="48"/>
        <v>3369.5665194710045</v>
      </c>
    </row>
    <row r="729" spans="1:8">
      <c r="A729" s="9">
        <v>39661</v>
      </c>
      <c r="B729" s="1">
        <f>INPC!B729</f>
        <v>1</v>
      </c>
      <c r="C729" s="10">
        <f>INPC!C729</f>
        <v>415</v>
      </c>
      <c r="D729" s="21">
        <v>2854.13</v>
      </c>
      <c r="E729" s="1">
        <f t="shared" si="45"/>
        <v>3489.1739250000001</v>
      </c>
      <c r="F729" s="1">
        <f t="shared" si="46"/>
        <v>3484.2988567812467</v>
      </c>
      <c r="G729" s="1">
        <f t="shared" si="47"/>
        <v>3476.5463681966248</v>
      </c>
      <c r="H729" s="1">
        <f t="shared" si="48"/>
        <v>3386.4091336056676</v>
      </c>
    </row>
    <row r="730" spans="1:8">
      <c r="A730" s="9">
        <v>39692</v>
      </c>
      <c r="B730" s="1">
        <f>INPC!B730</f>
        <v>1</v>
      </c>
      <c r="C730" s="10">
        <f>INPC!C730</f>
        <v>415</v>
      </c>
      <c r="D730" s="21">
        <v>2861.55</v>
      </c>
      <c r="E730" s="1">
        <f t="shared" si="45"/>
        <v>3498.2448749999999</v>
      </c>
      <c r="F730" s="1">
        <f t="shared" si="46"/>
        <v>3493.706456059937</v>
      </c>
      <c r="G730" s="1">
        <f t="shared" si="47"/>
        <v>3488.9413411213854</v>
      </c>
      <c r="H730" s="1">
        <f t="shared" si="48"/>
        <v>3403.5621617596225</v>
      </c>
    </row>
    <row r="731" spans="1:8">
      <c r="A731" s="9">
        <v>39722</v>
      </c>
      <c r="B731" s="1">
        <f>INPC!B731</f>
        <v>1</v>
      </c>
      <c r="C731" s="10">
        <f>INPC!C731</f>
        <v>415</v>
      </c>
      <c r="D731" s="21">
        <v>2874.43</v>
      </c>
      <c r="E731" s="1">
        <f t="shared" si="45"/>
        <v>3513.9906749999996</v>
      </c>
      <c r="F731" s="1">
        <f t="shared" si="46"/>
        <v>3506.1089357885812</v>
      </c>
      <c r="G731" s="1">
        <f t="shared" si="47"/>
        <v>3500.4548189981488</v>
      </c>
      <c r="H731" s="1">
        <f t="shared" si="48"/>
        <v>3421.2283647281979</v>
      </c>
    </row>
    <row r="732" spans="1:8">
      <c r="A732" s="9">
        <v>39753</v>
      </c>
      <c r="B732" s="1">
        <f>INPC!B732</f>
        <v>1</v>
      </c>
      <c r="C732" s="10">
        <f>INPC!C732</f>
        <v>415</v>
      </c>
      <c r="D732" s="21">
        <v>2884.78</v>
      </c>
      <c r="E732" s="1">
        <f t="shared" si="45"/>
        <v>3526.6435500000002</v>
      </c>
      <c r="F732" s="1">
        <f t="shared" si="46"/>
        <v>3520.3114278070479</v>
      </c>
      <c r="G732" s="1">
        <f t="shared" si="47"/>
        <v>3512.9404874664574</v>
      </c>
      <c r="H732" s="1">
        <f t="shared" si="48"/>
        <v>3438.9298814477279</v>
      </c>
    </row>
    <row r="733" spans="1:8">
      <c r="A733" s="9">
        <v>39783</v>
      </c>
      <c r="B733" s="1">
        <f>INPC!B733</f>
        <v>1</v>
      </c>
      <c r="C733" s="10">
        <f>INPC!C733</f>
        <v>415</v>
      </c>
      <c r="D733" s="21">
        <v>2892.86</v>
      </c>
      <c r="E733" s="1">
        <f t="shared" si="45"/>
        <v>3536.52135</v>
      </c>
      <c r="F733" s="1">
        <f t="shared" si="46"/>
        <v>3531.5789964851124</v>
      </c>
      <c r="G733" s="1">
        <f t="shared" si="47"/>
        <v>3525.7064628479352</v>
      </c>
      <c r="H733" s="1">
        <f t="shared" si="48"/>
        <v>3455.4046646305605</v>
      </c>
    </row>
    <row r="734" spans="1:8">
      <c r="A734" s="9">
        <v>39814</v>
      </c>
      <c r="B734" s="1">
        <f>INPC!B734</f>
        <v>1</v>
      </c>
      <c r="C734" s="10">
        <f>INPC!C734</f>
        <v>415</v>
      </c>
      <c r="D734" s="21">
        <v>2906.74</v>
      </c>
      <c r="E734" s="1">
        <f t="shared" si="45"/>
        <v>3553.4896499999995</v>
      </c>
      <c r="F734" s="1">
        <f t="shared" si="46"/>
        <v>3544.9953475609846</v>
      </c>
      <c r="G734" s="1">
        <f t="shared" si="47"/>
        <v>3538.8674952512902</v>
      </c>
      <c r="H734" s="1">
        <f t="shared" si="48"/>
        <v>3471.7851689914319</v>
      </c>
    </row>
    <row r="735" spans="1:8">
      <c r="A735" s="9">
        <v>39845</v>
      </c>
      <c r="B735" s="1">
        <f>INPC!B735</f>
        <v>1</v>
      </c>
      <c r="C735" s="10">
        <f>INPC!C735</f>
        <v>465</v>
      </c>
      <c r="D735" s="21">
        <v>2922.73</v>
      </c>
      <c r="E735" s="1">
        <f t="shared" si="45"/>
        <v>3573.037425</v>
      </c>
      <c r="F735" s="1">
        <f t="shared" si="46"/>
        <v>3563.2501327860987</v>
      </c>
      <c r="G735" s="1">
        <f t="shared" si="47"/>
        <v>3554.3181675597561</v>
      </c>
      <c r="H735" s="1">
        <f t="shared" si="48"/>
        <v>3488.4168379812891</v>
      </c>
    </row>
    <row r="736" spans="1:8">
      <c r="A736" s="9">
        <v>39873</v>
      </c>
      <c r="B736" s="1">
        <f>INPC!B736</f>
        <v>1</v>
      </c>
      <c r="C736" s="10">
        <f>INPC!C736</f>
        <v>465</v>
      </c>
      <c r="D736" s="21">
        <v>2928.57</v>
      </c>
      <c r="E736" s="1">
        <f t="shared" si="45"/>
        <v>3580.176825</v>
      </c>
      <c r="F736" s="1">
        <f t="shared" si="46"/>
        <v>3576.6053435964495</v>
      </c>
      <c r="G736" s="1">
        <f t="shared" si="47"/>
        <v>3568.8834528338193</v>
      </c>
      <c r="H736" s="1">
        <f t="shared" si="48"/>
        <v>3504.3123426845395</v>
      </c>
    </row>
    <row r="737" spans="1:8">
      <c r="A737" s="9">
        <v>39904</v>
      </c>
      <c r="B737" s="1">
        <f>INPC!B737</f>
        <v>1</v>
      </c>
      <c r="C737" s="10">
        <f>INPC!C737</f>
        <v>465</v>
      </c>
      <c r="D737" s="21">
        <v>2942.63</v>
      </c>
      <c r="E737" s="1">
        <f t="shared" si="45"/>
        <v>3597.3651749999999</v>
      </c>
      <c r="F737" s="1">
        <f t="shared" si="46"/>
        <v>3588.7607095760882</v>
      </c>
      <c r="G737" s="1">
        <f t="shared" si="47"/>
        <v>3583.511941836955</v>
      </c>
      <c r="H737" s="1">
        <f t="shared" si="48"/>
        <v>3520.0764756492531</v>
      </c>
    </row>
    <row r="738" spans="1:8">
      <c r="A738" s="9">
        <v>39934</v>
      </c>
      <c r="B738" s="1">
        <f>INPC!B738</f>
        <v>1</v>
      </c>
      <c r="C738" s="10">
        <f>INPC!C738</f>
        <v>465</v>
      </c>
      <c r="D738" s="21">
        <v>2956.46</v>
      </c>
      <c r="E738" s="1">
        <f t="shared" si="45"/>
        <v>3614.2723499999997</v>
      </c>
      <c r="F738" s="1">
        <f t="shared" si="46"/>
        <v>3605.8088530668692</v>
      </c>
      <c r="G738" s="1">
        <f t="shared" si="47"/>
        <v>3597.2445182410647</v>
      </c>
      <c r="H738" s="1">
        <f t="shared" si="48"/>
        <v>3534.9743744075472</v>
      </c>
    </row>
    <row r="739" spans="1:8">
      <c r="A739" s="9">
        <v>39965</v>
      </c>
      <c r="B739" s="1">
        <f>INPC!B739</f>
        <v>1</v>
      </c>
      <c r="C739" s="10">
        <f>INPC!C739</f>
        <v>465</v>
      </c>
      <c r="D739" s="21">
        <v>2967.1</v>
      </c>
      <c r="E739" s="1">
        <f t="shared" si="45"/>
        <v>3627.2797499999997</v>
      </c>
      <c r="F739" s="1">
        <f t="shared" si="46"/>
        <v>3620.7702089665827</v>
      </c>
      <c r="G739" s="1">
        <f t="shared" si="47"/>
        <v>3612.9516600626748</v>
      </c>
      <c r="H739" s="1">
        <f t="shared" si="48"/>
        <v>3548.8168295299124</v>
      </c>
    </row>
    <row r="740" spans="1:8">
      <c r="A740" s="9">
        <v>39995</v>
      </c>
      <c r="B740" s="1">
        <f>INPC!B740</f>
        <v>1</v>
      </c>
      <c r="C740" s="10">
        <f>INPC!C740</f>
        <v>465</v>
      </c>
      <c r="D740" s="21">
        <v>2974.22</v>
      </c>
      <c r="E740" s="1">
        <f t="shared" si="45"/>
        <v>3635.9839499999994</v>
      </c>
      <c r="F740" s="1">
        <f t="shared" si="46"/>
        <v>3631.6292422492702</v>
      </c>
      <c r="G740" s="1">
        <f t="shared" si="47"/>
        <v>3625.8343697283503</v>
      </c>
      <c r="H740" s="1">
        <f t="shared" si="48"/>
        <v>3561.8563384535564</v>
      </c>
    </row>
    <row r="741" spans="1:8">
      <c r="A741" s="9">
        <v>40026</v>
      </c>
      <c r="B741" s="1">
        <f>INPC!B741</f>
        <v>1</v>
      </c>
      <c r="C741" s="10">
        <f>INPC!C741</f>
        <v>465</v>
      </c>
      <c r="D741" s="21">
        <v>2978.68</v>
      </c>
      <c r="E741" s="1">
        <f t="shared" si="45"/>
        <v>3641.4362999999994</v>
      </c>
      <c r="F741" s="1">
        <f t="shared" si="46"/>
        <v>3638.7091037547066</v>
      </c>
      <c r="G741" s="1">
        <f t="shared" si="47"/>
        <v>3634.8953232912022</v>
      </c>
      <c r="H741" s="1">
        <f t="shared" si="48"/>
        <v>3574.5571134270003</v>
      </c>
    </row>
    <row r="742" spans="1:8">
      <c r="A742" s="9">
        <v>40057</v>
      </c>
      <c r="B742" s="1">
        <f>INPC!B742</f>
        <v>1</v>
      </c>
      <c r="C742" s="10">
        <f>INPC!C742</f>
        <v>465</v>
      </c>
      <c r="D742" s="21">
        <v>2985.83</v>
      </c>
      <c r="E742" s="1">
        <f t="shared" si="45"/>
        <v>3650.1771749999998</v>
      </c>
      <c r="F742" s="1">
        <f t="shared" si="46"/>
        <v>3645.8041179520942</v>
      </c>
      <c r="G742" s="1">
        <f t="shared" si="47"/>
        <v>3642.5277852125469</v>
      </c>
      <c r="H742" s="1">
        <f t="shared" si="48"/>
        <v>3587.2437317369922</v>
      </c>
    </row>
    <row r="743" spans="1:8">
      <c r="A743" s="9">
        <v>40087</v>
      </c>
      <c r="B743" s="1">
        <f>INPC!B743</f>
        <v>1</v>
      </c>
      <c r="C743" s="10">
        <f>INPC!C743</f>
        <v>465</v>
      </c>
      <c r="D743" s="21">
        <v>2994.19</v>
      </c>
      <c r="E743" s="1">
        <f t="shared" si="45"/>
        <v>3660.3972749999998</v>
      </c>
      <c r="F743" s="1">
        <f t="shared" si="46"/>
        <v>3655.2836531023413</v>
      </c>
      <c r="G743" s="1">
        <f t="shared" si="47"/>
        <v>3650.662027760357</v>
      </c>
      <c r="H743" s="1">
        <f t="shared" si="48"/>
        <v>3599.4669225024923</v>
      </c>
    </row>
    <row r="744" spans="1:8">
      <c r="A744" s="9">
        <v>40118</v>
      </c>
      <c r="B744" s="1">
        <f>INPC!B744</f>
        <v>1</v>
      </c>
      <c r="C744" s="10">
        <f>INPC!C744</f>
        <v>465</v>
      </c>
      <c r="D744" s="21">
        <v>3006.47</v>
      </c>
      <c r="E744" s="1">
        <f t="shared" si="45"/>
        <v>3675.4095749999997</v>
      </c>
      <c r="F744" s="1">
        <f t="shared" si="46"/>
        <v>3667.8957445433075</v>
      </c>
      <c r="G744" s="1">
        <f t="shared" si="47"/>
        <v>3661.9800187107785</v>
      </c>
      <c r="H744" s="1">
        <f t="shared" si="48"/>
        <v>3611.8818458383498</v>
      </c>
    </row>
    <row r="745" spans="1:8">
      <c r="A745" s="9">
        <v>40148</v>
      </c>
      <c r="B745" s="1">
        <f>INPC!B745</f>
        <v>1</v>
      </c>
      <c r="C745" s="10">
        <f>INPC!C745</f>
        <v>465</v>
      </c>
      <c r="D745" s="21">
        <v>3017.59</v>
      </c>
      <c r="E745" s="1">
        <f t="shared" si="45"/>
        <v>3689.0037750000001</v>
      </c>
      <c r="F745" s="1">
        <f t="shared" si="46"/>
        <v>3682.2004015053481</v>
      </c>
      <c r="G745" s="1">
        <f t="shared" si="47"/>
        <v>3674.9183007229049</v>
      </c>
      <c r="H745" s="1">
        <f t="shared" si="48"/>
        <v>3624.6098771132993</v>
      </c>
    </row>
    <row r="746" spans="1:8">
      <c r="A746" s="9">
        <v>40179</v>
      </c>
      <c r="B746" s="1">
        <f>INPC!B746</f>
        <v>1</v>
      </c>
      <c r="C746" s="10">
        <f>INPC!C746</f>
        <v>510</v>
      </c>
      <c r="D746" s="21">
        <v>3040.22</v>
      </c>
      <c r="E746" s="1">
        <f t="shared" si="45"/>
        <v>3716.6689499999993</v>
      </c>
      <c r="F746" s="1">
        <f t="shared" si="46"/>
        <v>3702.8105253949038</v>
      </c>
      <c r="G746" s="1">
        <f t="shared" si="47"/>
        <v>3693.6542523851035</v>
      </c>
      <c r="H746" s="1">
        <f t="shared" si="48"/>
        <v>3638.1966667065421</v>
      </c>
    </row>
    <row r="747" spans="1:8">
      <c r="A747" s="9">
        <v>40210</v>
      </c>
      <c r="B747" s="1">
        <f>INPC!B747</f>
        <v>1</v>
      </c>
      <c r="C747" s="10">
        <f>INPC!C747</f>
        <v>510</v>
      </c>
      <c r="D747" s="21">
        <v>3063.93</v>
      </c>
      <c r="E747" s="1">
        <f t="shared" si="45"/>
        <v>3745.6544249999997</v>
      </c>
      <c r="F747" s="1">
        <f t="shared" si="46"/>
        <v>3731.133540739007</v>
      </c>
      <c r="G747" s="1">
        <f t="shared" si="47"/>
        <v>3717.0370953496081</v>
      </c>
      <c r="H747" s="1">
        <f t="shared" si="48"/>
        <v>3652.5290894693799</v>
      </c>
    </row>
    <row r="748" spans="1:8">
      <c r="A748" s="9">
        <v>40238</v>
      </c>
      <c r="B748" s="1">
        <f>INPC!B748</f>
        <v>1</v>
      </c>
      <c r="C748" s="10">
        <f>INPC!C748</f>
        <v>510</v>
      </c>
      <c r="D748" s="21">
        <v>3079.86</v>
      </c>
      <c r="E748" s="1">
        <f t="shared" si="45"/>
        <v>3765.1288500000001</v>
      </c>
      <c r="F748" s="1">
        <f t="shared" si="46"/>
        <v>3755.3790138543486</v>
      </c>
      <c r="G748" s="1">
        <f t="shared" si="47"/>
        <v>3742.431068098374</v>
      </c>
      <c r="H748" s="1">
        <f t="shared" si="48"/>
        <v>3667.892769383604</v>
      </c>
    </row>
    <row r="749" spans="1:8">
      <c r="A749" s="9">
        <v>40269</v>
      </c>
      <c r="B749" s="1">
        <f>INPC!B749</f>
        <v>1</v>
      </c>
      <c r="C749" s="10">
        <f>INPC!C749</f>
        <v>510</v>
      </c>
      <c r="D749" s="21">
        <v>3097.42</v>
      </c>
      <c r="E749" s="1">
        <f t="shared" si="45"/>
        <v>3786.5959499999999</v>
      </c>
      <c r="F749" s="1">
        <f t="shared" si="46"/>
        <v>3775.8471439715563</v>
      </c>
      <c r="G749" s="1">
        <f t="shared" si="47"/>
        <v>3765.7559590243982</v>
      </c>
      <c r="H749" s="1">
        <f t="shared" si="48"/>
        <v>3683.5960670955074</v>
      </c>
    </row>
    <row r="750" spans="1:8">
      <c r="A750" s="9">
        <v>40299</v>
      </c>
      <c r="B750" s="1">
        <f>INPC!B750</f>
        <v>1</v>
      </c>
      <c r="C750" s="10">
        <f>INPC!C750</f>
        <v>510</v>
      </c>
      <c r="D750" s="21">
        <v>3110.74</v>
      </c>
      <c r="E750" s="1">
        <f t="shared" si="45"/>
        <v>3802.8796499999994</v>
      </c>
      <c r="F750" s="1">
        <f t="shared" si="46"/>
        <v>3794.7290655628385</v>
      </c>
      <c r="G750" s="1">
        <f t="shared" si="47"/>
        <v>3784.8365606133148</v>
      </c>
      <c r="H750" s="1">
        <f t="shared" si="48"/>
        <v>3699.2439834049428</v>
      </c>
    </row>
    <row r="751" spans="1:8">
      <c r="A751" s="9">
        <v>40330</v>
      </c>
      <c r="B751" s="1">
        <f>INPC!B751</f>
        <v>1</v>
      </c>
      <c r="C751" s="10">
        <f>INPC!C751</f>
        <v>510</v>
      </c>
      <c r="D751" s="21">
        <v>3110.74</v>
      </c>
      <c r="E751" s="1">
        <f t="shared" si="45"/>
        <v>3802.8796499999994</v>
      </c>
      <c r="F751" s="1">
        <f t="shared" si="46"/>
        <v>3802.8796499999994</v>
      </c>
      <c r="G751" s="1">
        <f t="shared" si="47"/>
        <v>3797.4439842046299</v>
      </c>
      <c r="H751" s="1">
        <f t="shared" si="48"/>
        <v>3713.8463920057993</v>
      </c>
    </row>
    <row r="752" spans="1:8">
      <c r="A752" s="9">
        <v>40360</v>
      </c>
      <c r="B752" s="1">
        <f>INPC!B752</f>
        <v>1</v>
      </c>
      <c r="C752" s="10">
        <f>INPC!C752</f>
        <v>510</v>
      </c>
      <c r="D752" s="21">
        <v>3111.05</v>
      </c>
      <c r="E752" s="1">
        <f t="shared" ref="E752:E815" si="49">D752*(1.2225)</f>
        <v>3803.2586249999999</v>
      </c>
      <c r="F752" s="1">
        <f t="shared" si="46"/>
        <v>3803.0691327794029</v>
      </c>
      <c r="G752" s="1">
        <f t="shared" si="47"/>
        <v>3803.0059708039366</v>
      </c>
      <c r="H752" s="1">
        <f t="shared" si="48"/>
        <v>3727.7927733555484</v>
      </c>
    </row>
    <row r="753" spans="1:8">
      <c r="A753" s="9">
        <v>40391</v>
      </c>
      <c r="B753" s="1">
        <f>INPC!B753</f>
        <v>1</v>
      </c>
      <c r="C753" s="10">
        <f>INPC!C753</f>
        <v>510</v>
      </c>
      <c r="D753" s="21">
        <v>3112.29</v>
      </c>
      <c r="E753" s="1">
        <f t="shared" si="49"/>
        <v>3804.7745249999998</v>
      </c>
      <c r="F753" s="1">
        <f t="shared" si="46"/>
        <v>3804.0164994892607</v>
      </c>
      <c r="G753" s="1">
        <f t="shared" si="47"/>
        <v>3803.6375119028826</v>
      </c>
      <c r="H753" s="1">
        <f t="shared" si="48"/>
        <v>3741.448566762574</v>
      </c>
    </row>
    <row r="754" spans="1:8">
      <c r="A754" s="9">
        <v>40422</v>
      </c>
      <c r="B754" s="1">
        <f>INPC!B754</f>
        <v>1</v>
      </c>
      <c r="C754" s="10">
        <f>INPC!C754</f>
        <v>510</v>
      </c>
      <c r="D754" s="21">
        <v>3126.29</v>
      </c>
      <c r="E754" s="1">
        <f t="shared" si="49"/>
        <v>3821.8895249999996</v>
      </c>
      <c r="F754" s="1">
        <f t="shared" si="46"/>
        <v>3813.3224230432374</v>
      </c>
      <c r="G754" s="1">
        <f t="shared" si="47"/>
        <v>3809.9648683027963</v>
      </c>
      <c r="H754" s="1">
        <f t="shared" si="48"/>
        <v>3755.8086810461878</v>
      </c>
    </row>
    <row r="755" spans="1:8">
      <c r="A755" s="9">
        <v>40452</v>
      </c>
      <c r="B755" s="1">
        <f>INPC!B755</f>
        <v>1</v>
      </c>
      <c r="C755" s="10">
        <f>INPC!C755</f>
        <v>510</v>
      </c>
      <c r="D755" s="21">
        <v>3149.74</v>
      </c>
      <c r="E755" s="1">
        <f t="shared" si="49"/>
        <v>3850.5571499999996</v>
      </c>
      <c r="F755" s="1">
        <f t="shared" si="46"/>
        <v>3836.1965587022323</v>
      </c>
      <c r="G755" s="1">
        <f t="shared" si="47"/>
        <v>3825.6938193082619</v>
      </c>
      <c r="H755" s="1">
        <f t="shared" si="48"/>
        <v>3771.6936211115449</v>
      </c>
    </row>
    <row r="756" spans="1:8">
      <c r="A756" s="9">
        <v>40483</v>
      </c>
      <c r="B756" s="1">
        <f>INPC!B756</f>
        <v>1</v>
      </c>
      <c r="C756" s="10">
        <f>INPC!C756</f>
        <v>510</v>
      </c>
      <c r="D756" s="21">
        <v>3175.88</v>
      </c>
      <c r="E756" s="1">
        <f t="shared" si="49"/>
        <v>3882.5133000000001</v>
      </c>
      <c r="F756" s="1">
        <f t="shared" si="46"/>
        <v>3866.5022109504985</v>
      </c>
      <c r="G756" s="1">
        <f t="shared" si="47"/>
        <v>3851.5737514389843</v>
      </c>
      <c r="H756" s="1">
        <f t="shared" si="48"/>
        <v>3788.9628001663518</v>
      </c>
    </row>
    <row r="757" spans="1:8">
      <c r="A757" s="9">
        <v>40513</v>
      </c>
      <c r="B757" s="1">
        <f>INPC!B757</f>
        <v>1</v>
      </c>
      <c r="C757" s="10">
        <f>INPC!C757</f>
        <v>510</v>
      </c>
      <c r="D757" s="21">
        <v>3195.89</v>
      </c>
      <c r="E757" s="1">
        <f t="shared" si="49"/>
        <v>3906.9755249999994</v>
      </c>
      <c r="F757" s="1">
        <f t="shared" si="46"/>
        <v>3894.7252070700674</v>
      </c>
      <c r="G757" s="1">
        <f t="shared" si="47"/>
        <v>3879.9465139588374</v>
      </c>
      <c r="H757" s="1">
        <f t="shared" si="48"/>
        <v>3807.1323433231873</v>
      </c>
    </row>
    <row r="758" spans="1:8">
      <c r="A758" s="9">
        <v>40544</v>
      </c>
      <c r="B758" s="1">
        <f>INPC!B758</f>
        <v>1</v>
      </c>
      <c r="C758" s="10">
        <f>INPC!C758</f>
        <v>540</v>
      </c>
      <c r="D758" s="21">
        <v>3222.42</v>
      </c>
      <c r="E758" s="1">
        <f t="shared" si="49"/>
        <v>3939.4084499999999</v>
      </c>
      <c r="F758" s="1">
        <f t="shared" si="46"/>
        <v>3923.1584720895717</v>
      </c>
      <c r="G758" s="1">
        <f t="shared" si="47"/>
        <v>3909.5630216678824</v>
      </c>
      <c r="H758" s="1">
        <f t="shared" si="48"/>
        <v>3825.6426606453729</v>
      </c>
    </row>
    <row r="759" spans="1:8">
      <c r="A759" s="9">
        <v>40575</v>
      </c>
      <c r="B759" s="1">
        <f>INPC!B759</f>
        <v>1</v>
      </c>
      <c r="C759" s="10">
        <f>INPC!C759</f>
        <v>540</v>
      </c>
      <c r="D759" s="21">
        <v>3248.2</v>
      </c>
      <c r="E759" s="1">
        <f t="shared" si="49"/>
        <v>3970.9244999999996</v>
      </c>
      <c r="F759" s="1">
        <f t="shared" si="46"/>
        <v>3955.135083611181</v>
      </c>
      <c r="G759" s="1">
        <f t="shared" si="47"/>
        <v>3939.0162960166208</v>
      </c>
      <c r="H759" s="1">
        <f t="shared" si="48"/>
        <v>3844.3069960338576</v>
      </c>
    </row>
    <row r="760" spans="1:8">
      <c r="A760" s="9">
        <v>40603</v>
      </c>
      <c r="B760" s="1">
        <f>INPC!B760</f>
        <v>1</v>
      </c>
      <c r="C760" s="10">
        <f>INPC!C760</f>
        <v>545</v>
      </c>
      <c r="D760" s="21">
        <v>3273.86</v>
      </c>
      <c r="E760" s="1">
        <f t="shared" si="49"/>
        <v>4002.29385</v>
      </c>
      <c r="F760" s="1">
        <f t="shared" si="46"/>
        <v>3986.5783204603322</v>
      </c>
      <c r="G760" s="1">
        <f t="shared" si="47"/>
        <v>3970.7926058768708</v>
      </c>
      <c r="H760" s="1">
        <f t="shared" si="48"/>
        <v>3863.9261978588479</v>
      </c>
    </row>
    <row r="761" spans="1:8">
      <c r="A761" s="9">
        <v>40634</v>
      </c>
      <c r="B761" s="1">
        <f>INPC!B761</f>
        <v>1</v>
      </c>
      <c r="C761" s="10">
        <f>INPC!C761</f>
        <v>545</v>
      </c>
      <c r="D761" s="21">
        <v>3299.07</v>
      </c>
      <c r="E761" s="1">
        <f t="shared" si="49"/>
        <v>4033.1130749999998</v>
      </c>
      <c r="F761" s="1">
        <f t="shared" si="46"/>
        <v>4017.6739111614183</v>
      </c>
      <c r="G761" s="1">
        <f t="shared" si="47"/>
        <v>4002.0299388512576</v>
      </c>
      <c r="H761" s="1">
        <f t="shared" si="48"/>
        <v>3884.2881689654801</v>
      </c>
    </row>
    <row r="762" spans="1:8">
      <c r="A762" s="9">
        <v>40664</v>
      </c>
      <c r="B762" s="1">
        <f>INPC!B762</f>
        <v>1</v>
      </c>
      <c r="C762" s="10">
        <f>INPC!C762</f>
        <v>545</v>
      </c>
      <c r="D762" s="21">
        <v>3314.58</v>
      </c>
      <c r="E762" s="1">
        <f t="shared" si="49"/>
        <v>4052.0740499999997</v>
      </c>
      <c r="F762" s="1">
        <f t="shared" si="46"/>
        <v>4042.582445903015</v>
      </c>
      <c r="G762" s="1">
        <f t="shared" si="47"/>
        <v>4029.108052124664</v>
      </c>
      <c r="H762" s="1">
        <f t="shared" si="48"/>
        <v>3904.8873351355128</v>
      </c>
    </row>
    <row r="763" spans="1:8">
      <c r="A763" s="9">
        <v>40695</v>
      </c>
      <c r="B763" s="1">
        <f>INPC!B763</f>
        <v>1</v>
      </c>
      <c r="C763" s="10">
        <f>INPC!C763</f>
        <v>545</v>
      </c>
      <c r="D763" s="21">
        <v>3319.55</v>
      </c>
      <c r="E763" s="1">
        <f t="shared" si="49"/>
        <v>4058.1498750000001</v>
      </c>
      <c r="F763" s="1">
        <f t="shared" si="46"/>
        <v>4055.1108245642613</v>
      </c>
      <c r="G763" s="1">
        <f t="shared" si="47"/>
        <v>4047.7649422568788</v>
      </c>
      <c r="H763" s="1">
        <f t="shared" si="48"/>
        <v>3926.0859209804576</v>
      </c>
    </row>
    <row r="764" spans="1:8">
      <c r="A764" s="9">
        <v>40725</v>
      </c>
      <c r="B764" s="1">
        <f>INPC!B764</f>
        <v>1</v>
      </c>
      <c r="C764" s="10">
        <f>INPC!C764</f>
        <v>545</v>
      </c>
      <c r="D764" s="21">
        <v>3324.86</v>
      </c>
      <c r="E764" s="1">
        <f t="shared" si="49"/>
        <v>4064.6413499999999</v>
      </c>
      <c r="F764" s="1">
        <f t="shared" si="46"/>
        <v>4061.3943155549832</v>
      </c>
      <c r="G764" s="1">
        <f t="shared" si="47"/>
        <v>4058.2851808295504</v>
      </c>
      <c r="H764" s="1">
        <f t="shared" si="48"/>
        <v>3947.8926119552966</v>
      </c>
    </row>
    <row r="765" spans="1:8">
      <c r="A765" s="9">
        <v>40756</v>
      </c>
      <c r="B765" s="1">
        <f>INPC!B765</f>
        <v>1</v>
      </c>
      <c r="C765" s="10">
        <f>INPC!C765</f>
        <v>545</v>
      </c>
      <c r="D765" s="21">
        <v>3337.16</v>
      </c>
      <c r="E765" s="1">
        <f t="shared" si="49"/>
        <v>4079.6780999999996</v>
      </c>
      <c r="F765" s="1">
        <f t="shared" si="46"/>
        <v>4072.1527844555922</v>
      </c>
      <c r="G765" s="1">
        <f t="shared" si="47"/>
        <v>4067.4797875263048</v>
      </c>
      <c r="H765" s="1">
        <f t="shared" si="48"/>
        <v>3970.9103151300119</v>
      </c>
    </row>
    <row r="766" spans="1:8">
      <c r="A766" s="9">
        <v>40787</v>
      </c>
      <c r="B766" s="1">
        <f>INPC!B766</f>
        <v>1</v>
      </c>
      <c r="C766" s="10">
        <f>INPC!C766</f>
        <v>545</v>
      </c>
      <c r="D766" s="21">
        <v>3354.85</v>
      </c>
      <c r="E766" s="1">
        <f t="shared" si="49"/>
        <v>4101.3041249999997</v>
      </c>
      <c r="F766" s="1">
        <f t="shared" si="46"/>
        <v>4090.4768206411045</v>
      </c>
      <c r="G766" s="1">
        <f t="shared" si="47"/>
        <v>4081.8468024334938</v>
      </c>
      <c r="H766" s="1">
        <f t="shared" si="48"/>
        <v>3994.3280690935776</v>
      </c>
    </row>
    <row r="767" spans="1:8">
      <c r="A767" s="9">
        <v>40817</v>
      </c>
      <c r="B767" s="1">
        <f>INPC!B767</f>
        <v>1</v>
      </c>
      <c r="C767" s="10">
        <f>INPC!C767</f>
        <v>545</v>
      </c>
      <c r="D767" s="21">
        <v>3369.28</v>
      </c>
      <c r="E767" s="1">
        <f t="shared" si="49"/>
        <v>4118.9448000000002</v>
      </c>
      <c r="F767" s="1">
        <f t="shared" si="46"/>
        <v>4110.1149982558036</v>
      </c>
      <c r="G767" s="1">
        <f t="shared" si="47"/>
        <v>4099.9442179239632</v>
      </c>
      <c r="H767" s="1">
        <f t="shared" si="48"/>
        <v>4016.8190257288297</v>
      </c>
    </row>
    <row r="768" spans="1:8">
      <c r="A768" s="9">
        <v>40848</v>
      </c>
      <c r="B768" s="1">
        <f>INPC!B768</f>
        <v>1</v>
      </c>
      <c r="C768" s="10">
        <f>INPC!C768</f>
        <v>545</v>
      </c>
      <c r="D768" s="21">
        <v>3386.8</v>
      </c>
      <c r="E768" s="1">
        <f t="shared" si="49"/>
        <v>4140.3630000000003</v>
      </c>
      <c r="F768" s="1">
        <f t="shared" si="46"/>
        <v>4129.6400144519139</v>
      </c>
      <c r="G768" s="1">
        <f t="shared" si="47"/>
        <v>4120.1730319927356</v>
      </c>
      <c r="H768" s="1">
        <f t="shared" si="48"/>
        <v>4038.4005060063105</v>
      </c>
    </row>
    <row r="769" spans="1:8">
      <c r="A769" s="9">
        <v>40878</v>
      </c>
      <c r="B769" s="1">
        <f>INPC!B769</f>
        <v>1</v>
      </c>
      <c r="C769" s="10">
        <f>INPC!C769</f>
        <v>545</v>
      </c>
      <c r="D769" s="21">
        <v>3403.73</v>
      </c>
      <c r="E769" s="1">
        <f t="shared" si="49"/>
        <v>4161.0599249999996</v>
      </c>
      <c r="F769" s="1">
        <f t="shared" si="46"/>
        <v>4150.6985622004368</v>
      </c>
      <c r="G769" s="1">
        <f t="shared" si="47"/>
        <v>4140.0868680164522</v>
      </c>
      <c r="H769" s="1">
        <f t="shared" si="48"/>
        <v>4059.659984889015</v>
      </c>
    </row>
    <row r="770" spans="1:8">
      <c r="A770" s="9">
        <v>40909</v>
      </c>
      <c r="B770" s="1">
        <f>INPC!B770</f>
        <v>1</v>
      </c>
      <c r="C770" s="10">
        <f>INPC!C770</f>
        <v>622</v>
      </c>
      <c r="D770" s="21">
        <v>3422.79</v>
      </c>
      <c r="E770" s="1">
        <f t="shared" si="49"/>
        <v>4184.3607750000001</v>
      </c>
      <c r="F770" s="1">
        <f t="shared" si="46"/>
        <v>4172.6940856710835</v>
      </c>
      <c r="G770" s="1">
        <f t="shared" si="47"/>
        <v>4161.8891022981643</v>
      </c>
      <c r="H770" s="1">
        <f t="shared" si="48"/>
        <v>4080.1190654570505</v>
      </c>
    </row>
    <row r="771" spans="1:8">
      <c r="A771" s="9">
        <v>40940</v>
      </c>
      <c r="B771" s="1">
        <f>INPC!B771</f>
        <v>1</v>
      </c>
      <c r="C771" s="10">
        <f>INPC!C771</f>
        <v>622</v>
      </c>
      <c r="D771" s="21">
        <v>3438.19</v>
      </c>
      <c r="E771" s="1">
        <f t="shared" si="49"/>
        <v>4203.1872750000002</v>
      </c>
      <c r="F771" s="1">
        <f t="shared" ref="F771:F834" si="50">SQRT(E771*E770)</f>
        <v>4193.7634606030351</v>
      </c>
      <c r="G771" s="1">
        <f t="shared" si="47"/>
        <v>4182.8338223765732</v>
      </c>
      <c r="H771" s="1">
        <f t="shared" si="48"/>
        <v>4099.4924983040673</v>
      </c>
    </row>
    <row r="772" spans="1:8">
      <c r="A772" s="9">
        <v>40969</v>
      </c>
      <c r="B772" s="1">
        <f>INPC!B772</f>
        <v>1</v>
      </c>
      <c r="C772" s="10">
        <f>INPC!C772</f>
        <v>622</v>
      </c>
      <c r="D772" s="21">
        <v>3445.41</v>
      </c>
      <c r="E772" s="1">
        <f t="shared" si="49"/>
        <v>4212.0137249999998</v>
      </c>
      <c r="F772" s="1">
        <f t="shared" si="50"/>
        <v>4207.5981855502014</v>
      </c>
      <c r="G772" s="1">
        <f t="shared" ref="G772:G835" si="51">GEOMEAN(E770:E772)</f>
        <v>4199.8380788055729</v>
      </c>
      <c r="H772" s="1">
        <f t="shared" si="48"/>
        <v>4116.9775287462862</v>
      </c>
    </row>
    <row r="773" spans="1:8">
      <c r="A773" s="9">
        <v>41000</v>
      </c>
      <c r="B773" s="1">
        <f>INPC!B773</f>
        <v>1</v>
      </c>
      <c r="C773" s="10">
        <f>INPC!C773</f>
        <v>622</v>
      </c>
      <c r="D773" s="21">
        <v>3467.46</v>
      </c>
      <c r="E773" s="1">
        <f t="shared" si="49"/>
        <v>4238.9698499999995</v>
      </c>
      <c r="F773" s="1">
        <f t="shared" si="50"/>
        <v>4225.4702919392521</v>
      </c>
      <c r="G773" s="1">
        <f t="shared" si="51"/>
        <v>4218.0295246293226</v>
      </c>
      <c r="H773" s="1">
        <f t="shared" si="48"/>
        <v>4134.0921916713942</v>
      </c>
    </row>
    <row r="774" spans="1:8">
      <c r="A774" s="9">
        <v>41030</v>
      </c>
      <c r="B774" s="1">
        <f>INPC!B774</f>
        <v>1</v>
      </c>
      <c r="C774" s="10">
        <f>INPC!C774</f>
        <v>622</v>
      </c>
      <c r="D774" s="21">
        <v>3479.94</v>
      </c>
      <c r="E774" s="1">
        <f t="shared" si="49"/>
        <v>4254.2266499999996</v>
      </c>
      <c r="F774" s="1">
        <f t="shared" si="50"/>
        <v>4246.591398335434</v>
      </c>
      <c r="G774" s="1">
        <f t="shared" si="51"/>
        <v>4235.0340819283538</v>
      </c>
      <c r="H774" s="1">
        <f t="shared" si="48"/>
        <v>4150.8983179470088</v>
      </c>
    </row>
    <row r="775" spans="1:8">
      <c r="A775" s="9">
        <v>41061</v>
      </c>
      <c r="B775" s="1">
        <f>INPC!B775</f>
        <v>1</v>
      </c>
      <c r="C775" s="10">
        <f>INPC!C775</f>
        <v>622</v>
      </c>
      <c r="D775" s="21">
        <v>3482.72</v>
      </c>
      <c r="E775" s="1">
        <f t="shared" si="49"/>
        <v>4257.6251999999995</v>
      </c>
      <c r="F775" s="1">
        <f t="shared" si="50"/>
        <v>4255.9255857629341</v>
      </c>
      <c r="G775" s="1">
        <f t="shared" si="51"/>
        <v>4250.2661513889543</v>
      </c>
      <c r="H775" s="1">
        <f t="shared" si="48"/>
        <v>4167.5297331643769</v>
      </c>
    </row>
    <row r="776" spans="1:8">
      <c r="A776" s="9">
        <v>41091</v>
      </c>
      <c r="B776" s="1">
        <f>INPC!B776</f>
        <v>1</v>
      </c>
      <c r="C776" s="10">
        <f>INPC!C776</f>
        <v>622</v>
      </c>
      <c r="D776" s="21">
        <v>3497.7</v>
      </c>
      <c r="E776" s="1">
        <f t="shared" si="49"/>
        <v>4275.9382499999992</v>
      </c>
      <c r="F776" s="1">
        <f t="shared" si="50"/>
        <v>4266.7719000251109</v>
      </c>
      <c r="G776" s="1">
        <f t="shared" si="51"/>
        <v>4262.5860448866915</v>
      </c>
      <c r="H776" s="1">
        <f t="shared" si="48"/>
        <v>4185.1671369511996</v>
      </c>
    </row>
    <row r="777" spans="1:8">
      <c r="A777" s="9">
        <v>41122</v>
      </c>
      <c r="B777" s="1">
        <f>INPC!B777</f>
        <v>1</v>
      </c>
      <c r="C777" s="10">
        <f>INPC!C777</f>
        <v>622</v>
      </c>
      <c r="D777" s="21">
        <v>3512.04</v>
      </c>
      <c r="E777" s="1">
        <f t="shared" si="49"/>
        <v>4293.4688999999998</v>
      </c>
      <c r="F777" s="1">
        <f t="shared" si="50"/>
        <v>4284.6946092686021</v>
      </c>
      <c r="G777" s="1">
        <f t="shared" si="51"/>
        <v>4275.6524040514496</v>
      </c>
      <c r="H777" s="1">
        <f t="shared" si="48"/>
        <v>4203.0188892147635</v>
      </c>
    </row>
    <row r="778" spans="1:8">
      <c r="A778" s="9">
        <v>41153</v>
      </c>
      <c r="B778" s="1">
        <f>INPC!B778</f>
        <v>1</v>
      </c>
      <c r="C778" s="10">
        <f>INPC!C778</f>
        <v>622</v>
      </c>
      <c r="D778" s="21">
        <v>3532.06</v>
      </c>
      <c r="E778" s="1">
        <f t="shared" si="49"/>
        <v>4317.9433499999996</v>
      </c>
      <c r="F778" s="1">
        <f t="shared" si="50"/>
        <v>4305.6887352880967</v>
      </c>
      <c r="G778" s="1">
        <f t="shared" si="51"/>
        <v>4295.7489784153295</v>
      </c>
      <c r="H778" s="1">
        <f t="shared" si="48"/>
        <v>4221.0865353681602</v>
      </c>
    </row>
    <row r="779" spans="1:8">
      <c r="A779" s="9">
        <v>41183</v>
      </c>
      <c r="B779" s="1">
        <f>INPC!B779</f>
        <v>1</v>
      </c>
      <c r="C779" s="10">
        <f>INPC!C779</f>
        <v>622</v>
      </c>
      <c r="D779" s="21">
        <v>3552.9</v>
      </c>
      <c r="E779" s="1">
        <f t="shared" si="49"/>
        <v>4343.4202500000001</v>
      </c>
      <c r="F779" s="1">
        <f t="shared" si="50"/>
        <v>4330.6630652525755</v>
      </c>
      <c r="G779" s="1">
        <f t="shared" si="51"/>
        <v>4318.2293460177889</v>
      </c>
      <c r="H779" s="1">
        <f t="shared" si="48"/>
        <v>4239.7938992181653</v>
      </c>
    </row>
    <row r="780" spans="1:8">
      <c r="A780" s="9">
        <v>41214</v>
      </c>
      <c r="B780" s="1">
        <f>INPC!B780</f>
        <v>1</v>
      </c>
      <c r="C780" s="10">
        <f>INPC!C780</f>
        <v>622</v>
      </c>
      <c r="D780" s="21">
        <v>3574.22</v>
      </c>
      <c r="E780" s="1">
        <f t="shared" si="49"/>
        <v>4369.4839499999998</v>
      </c>
      <c r="F780" s="1">
        <f t="shared" si="50"/>
        <v>4356.4326082793923</v>
      </c>
      <c r="G780" s="1">
        <f t="shared" si="51"/>
        <v>4343.5648851689839</v>
      </c>
      <c r="H780" s="1">
        <f t="shared" si="48"/>
        <v>4258.8667908889565</v>
      </c>
    </row>
    <row r="781" spans="1:8">
      <c r="A781" s="9">
        <v>41244</v>
      </c>
      <c r="B781" s="1">
        <f>INPC!B781</f>
        <v>1</v>
      </c>
      <c r="C781" s="10">
        <f>INPC!C781</f>
        <v>622</v>
      </c>
      <c r="D781" s="21">
        <v>3602.46</v>
      </c>
      <c r="E781" s="1">
        <f t="shared" si="49"/>
        <v>4404.0073499999999</v>
      </c>
      <c r="F781" s="1">
        <f t="shared" si="50"/>
        <v>4386.7116877573608</v>
      </c>
      <c r="G781" s="1">
        <f t="shared" si="51"/>
        <v>4372.2334761686197</v>
      </c>
      <c r="H781" s="1">
        <f t="shared" ref="H781:H844" si="52">GEOMEAN(E770:E781)</f>
        <v>4279.0536188743326</v>
      </c>
    </row>
    <row r="782" spans="1:8">
      <c r="A782" s="9">
        <v>41275</v>
      </c>
      <c r="B782" s="1">
        <f>INPC!B782</f>
        <v>1</v>
      </c>
      <c r="C782" s="10">
        <f>INPC!C782</f>
        <v>678</v>
      </c>
      <c r="D782" s="21">
        <v>3633.44</v>
      </c>
      <c r="E782" s="1">
        <f t="shared" si="49"/>
        <v>4441.8804</v>
      </c>
      <c r="F782" s="1">
        <f t="shared" si="50"/>
        <v>4422.903337110245</v>
      </c>
      <c r="G782" s="1">
        <f t="shared" si="51"/>
        <v>4405.0247015804689</v>
      </c>
      <c r="H782" s="1">
        <f t="shared" si="52"/>
        <v>4300.4035002093497</v>
      </c>
    </row>
    <row r="783" spans="1:8">
      <c r="A783" s="9">
        <v>41306</v>
      </c>
      <c r="B783" s="1">
        <f>INPC!B783</f>
        <v>1</v>
      </c>
      <c r="C783" s="10">
        <f>INPC!C783</f>
        <v>678</v>
      </c>
      <c r="D783" s="21">
        <v>3655.24</v>
      </c>
      <c r="E783" s="1">
        <f t="shared" si="49"/>
        <v>4468.5308999999997</v>
      </c>
      <c r="F783" s="1">
        <f t="shared" si="50"/>
        <v>4455.1857224479836</v>
      </c>
      <c r="G783" s="1">
        <f t="shared" si="51"/>
        <v>4438.0605220900661</v>
      </c>
      <c r="H783" s="1">
        <f t="shared" si="52"/>
        <v>4322.3975536975076</v>
      </c>
    </row>
    <row r="784" spans="1:8">
      <c r="A784" s="9">
        <v>41334</v>
      </c>
      <c r="B784" s="1">
        <f>INPC!B784</f>
        <v>1</v>
      </c>
      <c r="C784" s="10">
        <f>INPC!C784</f>
        <v>678</v>
      </c>
      <c r="D784" s="21">
        <v>3672.42</v>
      </c>
      <c r="E784" s="1">
        <f t="shared" si="49"/>
        <v>4489.5334499999999</v>
      </c>
      <c r="F784" s="1">
        <f t="shared" si="50"/>
        <v>4479.0198646476892</v>
      </c>
      <c r="G784" s="1">
        <f t="shared" si="51"/>
        <v>4466.605667293099</v>
      </c>
      <c r="H784" s="1">
        <f t="shared" si="52"/>
        <v>4345.4423729576965</v>
      </c>
    </row>
    <row r="785" spans="1:8">
      <c r="A785" s="9">
        <v>41365</v>
      </c>
      <c r="B785" s="1">
        <f>INPC!B785</f>
        <v>1</v>
      </c>
      <c r="C785" s="10">
        <f>INPC!C785</f>
        <v>678</v>
      </c>
      <c r="D785" s="21">
        <v>3692.62</v>
      </c>
      <c r="E785" s="1">
        <f t="shared" si="49"/>
        <v>4514.2279499999995</v>
      </c>
      <c r="F785" s="1">
        <f t="shared" si="50"/>
        <v>4501.863767646676</v>
      </c>
      <c r="G785" s="1">
        <f t="shared" si="51"/>
        <v>4490.7252756841945</v>
      </c>
      <c r="H785" s="1">
        <f t="shared" si="52"/>
        <v>4368.284591879813</v>
      </c>
    </row>
    <row r="786" spans="1:8">
      <c r="A786" s="9">
        <v>41395</v>
      </c>
      <c r="B786" s="1">
        <f>INPC!B786</f>
        <v>1</v>
      </c>
      <c r="C786" s="10">
        <f>INPC!C786</f>
        <v>678</v>
      </c>
      <c r="D786" s="21">
        <v>3706.28</v>
      </c>
      <c r="E786" s="1">
        <f t="shared" si="49"/>
        <v>4530.9273000000003</v>
      </c>
      <c r="F786" s="1">
        <f t="shared" si="50"/>
        <v>4522.5699173233388</v>
      </c>
      <c r="G786" s="1">
        <f t="shared" si="51"/>
        <v>4511.5308383354777</v>
      </c>
      <c r="H786" s="1">
        <f t="shared" si="52"/>
        <v>4391.2833781640666</v>
      </c>
    </row>
    <row r="787" spans="1:8">
      <c r="A787" s="9">
        <v>41426</v>
      </c>
      <c r="B787" s="1">
        <f>INPC!B787</f>
        <v>1</v>
      </c>
      <c r="C787" s="10">
        <f>INPC!C787</f>
        <v>678</v>
      </c>
      <c r="D787" s="21">
        <v>3715.92</v>
      </c>
      <c r="E787" s="1">
        <f t="shared" si="49"/>
        <v>4542.7121999999999</v>
      </c>
      <c r="F787" s="1">
        <f t="shared" si="50"/>
        <v>4536.8159234228424</v>
      </c>
      <c r="G787" s="1">
        <f t="shared" si="51"/>
        <v>4529.2740685621739</v>
      </c>
      <c r="H787" s="1">
        <f t="shared" si="52"/>
        <v>4415.0651193066788</v>
      </c>
    </row>
    <row r="788" spans="1:8">
      <c r="A788" s="9">
        <v>41456</v>
      </c>
      <c r="B788" s="1">
        <f>INPC!B788</f>
        <v>1</v>
      </c>
      <c r="C788" s="10">
        <f>INPC!C788</f>
        <v>678</v>
      </c>
      <c r="D788" s="21">
        <v>3717.03</v>
      </c>
      <c r="E788" s="1">
        <f t="shared" si="49"/>
        <v>4544.0691749999996</v>
      </c>
      <c r="F788" s="1">
        <f t="shared" si="50"/>
        <v>4543.3906368390153</v>
      </c>
      <c r="G788" s="1">
        <f t="shared" si="51"/>
        <v>4539.232386629159</v>
      </c>
      <c r="H788" s="1">
        <f t="shared" si="52"/>
        <v>4437.4987046746255</v>
      </c>
    </row>
    <row r="789" spans="1:8">
      <c r="A789" s="9">
        <v>41487</v>
      </c>
      <c r="B789" s="1">
        <f>INPC!B789</f>
        <v>1</v>
      </c>
      <c r="C789" s="10">
        <f>INPC!C789</f>
        <v>678</v>
      </c>
      <c r="D789" s="21">
        <v>3725.95</v>
      </c>
      <c r="E789" s="1">
        <f t="shared" si="49"/>
        <v>4554.9738749999997</v>
      </c>
      <c r="F789" s="1">
        <f t="shared" si="50"/>
        <v>4549.5182578288222</v>
      </c>
      <c r="G789" s="1">
        <f t="shared" si="51"/>
        <v>4547.2484396302116</v>
      </c>
      <c r="H789" s="1">
        <f t="shared" si="52"/>
        <v>4459.4165029321066</v>
      </c>
    </row>
    <row r="790" spans="1:8">
      <c r="A790" s="9">
        <v>41518</v>
      </c>
      <c r="B790" s="1">
        <f>INPC!B790</f>
        <v>1</v>
      </c>
      <c r="C790" s="10">
        <f>INPC!C790</f>
        <v>678</v>
      </c>
      <c r="D790" s="21">
        <v>3738.99</v>
      </c>
      <c r="E790" s="1">
        <f t="shared" si="49"/>
        <v>4570.9152749999994</v>
      </c>
      <c r="F790" s="1">
        <f t="shared" si="50"/>
        <v>4562.9376132556799</v>
      </c>
      <c r="G790" s="1">
        <f t="shared" si="51"/>
        <v>4556.6394445492488</v>
      </c>
      <c r="H790" s="1">
        <f t="shared" si="52"/>
        <v>4480.6245692062894</v>
      </c>
    </row>
    <row r="791" spans="1:8">
      <c r="A791" s="9">
        <v>41548</v>
      </c>
      <c r="B791" s="1">
        <f>INPC!B791</f>
        <v>1</v>
      </c>
      <c r="C791" s="10">
        <f>INPC!C791</f>
        <v>678</v>
      </c>
      <c r="D791" s="21">
        <v>3760.3</v>
      </c>
      <c r="E791" s="1">
        <f t="shared" si="49"/>
        <v>4596.9667499999996</v>
      </c>
      <c r="F791" s="1">
        <f t="shared" si="50"/>
        <v>4583.9225054795706</v>
      </c>
      <c r="G791" s="1">
        <f t="shared" si="51"/>
        <v>4574.2525773140233</v>
      </c>
      <c r="H791" s="1">
        <f t="shared" si="52"/>
        <v>4501.8585846371107</v>
      </c>
    </row>
    <row r="792" spans="1:8">
      <c r="A792" s="9">
        <v>41579</v>
      </c>
      <c r="B792" s="1">
        <f>INPC!B792</f>
        <v>1</v>
      </c>
      <c r="C792" s="10">
        <f>INPC!C792</f>
        <v>678</v>
      </c>
      <c r="D792" s="21">
        <v>3780.61</v>
      </c>
      <c r="E792" s="1">
        <f t="shared" si="49"/>
        <v>4621.7957249999999</v>
      </c>
      <c r="F792" s="1">
        <f t="shared" si="50"/>
        <v>4609.3645194448591</v>
      </c>
      <c r="G792" s="1">
        <f t="shared" si="51"/>
        <v>4596.5123023056894</v>
      </c>
      <c r="H792" s="1">
        <f t="shared" si="52"/>
        <v>4522.9685198753323</v>
      </c>
    </row>
    <row r="793" spans="1:8">
      <c r="A793" s="9">
        <v>41609</v>
      </c>
      <c r="B793" s="1">
        <f>INPC!B793</f>
        <v>1</v>
      </c>
      <c r="C793" s="10">
        <f>INPC!C793</f>
        <v>678</v>
      </c>
      <c r="D793" s="21">
        <v>3815.39</v>
      </c>
      <c r="E793" s="1">
        <f t="shared" si="49"/>
        <v>4664.3142749999997</v>
      </c>
      <c r="F793" s="1">
        <f t="shared" si="50"/>
        <v>4643.006329551089</v>
      </c>
      <c r="G793" s="1">
        <f t="shared" si="51"/>
        <v>4627.6087968720158</v>
      </c>
      <c r="H793" s="1">
        <f t="shared" si="52"/>
        <v>4544.6650367975108</v>
      </c>
    </row>
    <row r="794" spans="1:8">
      <c r="A794" s="9">
        <v>41640</v>
      </c>
      <c r="B794" s="1">
        <f>INPC!B794</f>
        <v>1</v>
      </c>
      <c r="C794" s="10">
        <f>INPC!C794</f>
        <v>724</v>
      </c>
      <c r="D794" s="14">
        <v>3836.37</v>
      </c>
      <c r="E794" s="1">
        <f t="shared" si="49"/>
        <v>4689.9623249999995</v>
      </c>
      <c r="F794" s="1">
        <f t="shared" si="50"/>
        <v>4677.1207191721796</v>
      </c>
      <c r="G794" s="1">
        <f t="shared" si="51"/>
        <v>4658.605858188841</v>
      </c>
      <c r="H794" s="1">
        <f t="shared" si="52"/>
        <v>4565.2940290142706</v>
      </c>
    </row>
    <row r="795" spans="1:8">
      <c r="A795" s="9">
        <v>41671</v>
      </c>
      <c r="B795" s="1">
        <f>INPC!B795</f>
        <v>1</v>
      </c>
      <c r="C795" s="10">
        <f>INPC!C795</f>
        <v>724</v>
      </c>
      <c r="D795" s="21">
        <v>3862.84</v>
      </c>
      <c r="E795" s="1">
        <f t="shared" si="49"/>
        <v>4722.3218999999999</v>
      </c>
      <c r="F795" s="1">
        <f t="shared" si="50"/>
        <v>4706.1142992411915</v>
      </c>
      <c r="G795" s="1">
        <f t="shared" si="51"/>
        <v>4692.139500763159</v>
      </c>
      <c r="H795" s="1">
        <f t="shared" si="52"/>
        <v>4586.3583920311949</v>
      </c>
    </row>
    <row r="796" spans="1:8">
      <c r="A796" s="9">
        <v>41699</v>
      </c>
      <c r="B796" s="1">
        <f>INPC!B796</f>
        <v>1</v>
      </c>
      <c r="C796" s="10">
        <f>INPC!C796</f>
        <v>724</v>
      </c>
      <c r="D796" s="21">
        <v>3898.38</v>
      </c>
      <c r="E796" s="1">
        <f t="shared" si="49"/>
        <v>4765.76955</v>
      </c>
      <c r="F796" s="1">
        <f t="shared" si="50"/>
        <v>4743.995986119523</v>
      </c>
      <c r="G796" s="1">
        <f t="shared" si="51"/>
        <v>4725.9159477038729</v>
      </c>
      <c r="H796" s="1">
        <f t="shared" si="52"/>
        <v>4609.2363089210457</v>
      </c>
    </row>
    <row r="797" spans="1:8">
      <c r="A797" s="9">
        <v>41730</v>
      </c>
      <c r="B797" s="1">
        <f>INPC!B797</f>
        <v>1</v>
      </c>
      <c r="C797" s="10">
        <f>INPC!C797</f>
        <v>724</v>
      </c>
      <c r="D797" s="21">
        <v>3924.5</v>
      </c>
      <c r="E797" s="1">
        <f t="shared" si="49"/>
        <v>4797.7012500000001</v>
      </c>
      <c r="F797" s="1">
        <f t="shared" si="50"/>
        <v>4781.7087455476558</v>
      </c>
      <c r="G797" s="1">
        <f t="shared" si="51"/>
        <v>4761.8306090778478</v>
      </c>
      <c r="H797" s="1">
        <f t="shared" si="52"/>
        <v>4632.6886912188784</v>
      </c>
    </row>
    <row r="798" spans="1:8">
      <c r="A798" s="9">
        <v>41760</v>
      </c>
      <c r="B798" s="1">
        <f>INPC!B798</f>
        <v>1</v>
      </c>
      <c r="C798" s="10">
        <f>INPC!C798</f>
        <v>724</v>
      </c>
      <c r="D798" s="21">
        <v>3942.55</v>
      </c>
      <c r="E798" s="1">
        <f t="shared" si="49"/>
        <v>4819.7673750000004</v>
      </c>
      <c r="F798" s="1">
        <f t="shared" si="50"/>
        <v>4808.7216554659017</v>
      </c>
      <c r="G798" s="1">
        <f t="shared" si="51"/>
        <v>4794.3614459983337</v>
      </c>
      <c r="H798" s="1">
        <f t="shared" si="52"/>
        <v>4656.6082078124891</v>
      </c>
    </row>
    <row r="799" spans="1:8">
      <c r="A799" s="9">
        <v>41791</v>
      </c>
      <c r="B799" s="1">
        <f>INPC!B799</f>
        <v>1</v>
      </c>
      <c r="C799" s="10">
        <f>INPC!C799</f>
        <v>724</v>
      </c>
      <c r="D799" s="21">
        <v>3958.32</v>
      </c>
      <c r="E799" s="1">
        <f t="shared" si="49"/>
        <v>4839.0461999999998</v>
      </c>
      <c r="F799" s="1">
        <f t="shared" si="50"/>
        <v>4829.3971674400236</v>
      </c>
      <c r="G799" s="1">
        <f t="shared" si="51"/>
        <v>4818.8086631860415</v>
      </c>
      <c r="H799" s="1">
        <f t="shared" si="52"/>
        <v>4681.1951321370752</v>
      </c>
    </row>
    <row r="800" spans="1:8">
      <c r="A800" s="9">
        <v>41821</v>
      </c>
      <c r="B800" s="1">
        <f>INPC!B800</f>
        <v>1</v>
      </c>
      <c r="C800" s="10">
        <f>INPC!C800</f>
        <v>724</v>
      </c>
      <c r="D800" s="21">
        <v>3958.72</v>
      </c>
      <c r="E800" s="1">
        <f t="shared" si="49"/>
        <v>4839.5351999999993</v>
      </c>
      <c r="F800" s="1">
        <f t="shared" si="50"/>
        <v>4839.2906938234482</v>
      </c>
      <c r="G800" s="1">
        <f t="shared" si="51"/>
        <v>4832.7741497030484</v>
      </c>
      <c r="H800" s="1">
        <f t="shared" si="52"/>
        <v>4705.8343768280038</v>
      </c>
    </row>
    <row r="801" spans="1:8">
      <c r="A801" s="9">
        <v>41852</v>
      </c>
      <c r="B801" s="1">
        <f>INPC!B801</f>
        <v>1</v>
      </c>
      <c r="C801" s="10">
        <f>INPC!C801</f>
        <v>724</v>
      </c>
      <c r="D801" s="21">
        <v>3968.62</v>
      </c>
      <c r="E801" s="1">
        <f t="shared" si="49"/>
        <v>4851.6379499999994</v>
      </c>
      <c r="F801" s="1">
        <f t="shared" si="50"/>
        <v>4845.5827963910424</v>
      </c>
      <c r="G801" s="1">
        <f t="shared" si="51"/>
        <v>4843.402950443483</v>
      </c>
      <c r="H801" s="1">
        <f t="shared" si="52"/>
        <v>4730.6430446360901</v>
      </c>
    </row>
    <row r="802" spans="1:8">
      <c r="A802" s="9">
        <v>41883</v>
      </c>
      <c r="B802" s="1">
        <f>INPC!B802</f>
        <v>1</v>
      </c>
      <c r="C802" s="10">
        <f>INPC!C802</f>
        <v>724</v>
      </c>
      <c r="D802" s="21">
        <v>3991.24</v>
      </c>
      <c r="E802" s="1">
        <f t="shared" si="49"/>
        <v>4879.2908999999991</v>
      </c>
      <c r="F802" s="1">
        <f t="shared" si="50"/>
        <v>4865.4447792087467</v>
      </c>
      <c r="G802" s="1">
        <f t="shared" si="51"/>
        <v>4856.7928768128231</v>
      </c>
      <c r="H802" s="1">
        <f t="shared" si="52"/>
        <v>4756.4504201491745</v>
      </c>
    </row>
    <row r="803" spans="1:8">
      <c r="A803" s="9">
        <v>41913</v>
      </c>
      <c r="B803" s="1">
        <f>INPC!B803</f>
        <v>1</v>
      </c>
      <c r="C803" s="10">
        <f>INPC!C803</f>
        <v>724</v>
      </c>
      <c r="D803" s="21">
        <v>4008</v>
      </c>
      <c r="E803" s="1">
        <f t="shared" si="49"/>
        <v>4899.78</v>
      </c>
      <c r="F803" s="1">
        <f t="shared" si="50"/>
        <v>4889.5247178025384</v>
      </c>
      <c r="G803" s="1">
        <f t="shared" si="51"/>
        <v>4876.8630354088418</v>
      </c>
      <c r="H803" s="1">
        <f t="shared" si="52"/>
        <v>4781.8036846079549</v>
      </c>
    </row>
    <row r="804" spans="1:8">
      <c r="A804" s="9">
        <v>41944</v>
      </c>
      <c r="B804" s="1">
        <f>INPC!B804</f>
        <v>1</v>
      </c>
      <c r="C804" s="10">
        <f>INPC!C804</f>
        <v>724</v>
      </c>
      <c r="D804" s="21">
        <v>4028.44</v>
      </c>
      <c r="E804" s="1">
        <f t="shared" si="49"/>
        <v>4924.7678999999998</v>
      </c>
      <c r="F804" s="1">
        <f t="shared" si="50"/>
        <v>4912.2580613259715</v>
      </c>
      <c r="G804" s="1">
        <f t="shared" si="51"/>
        <v>4901.2443322240788</v>
      </c>
      <c r="H804" s="1">
        <f t="shared" si="52"/>
        <v>4807.1719925233874</v>
      </c>
    </row>
    <row r="805" spans="1:8">
      <c r="A805" s="9">
        <v>41974</v>
      </c>
      <c r="B805" s="1">
        <f>INPC!B805</f>
        <v>1</v>
      </c>
      <c r="C805" s="10">
        <f>INPC!C805</f>
        <v>724</v>
      </c>
      <c r="D805" s="21">
        <v>4059.86</v>
      </c>
      <c r="E805" s="1">
        <f t="shared" si="49"/>
        <v>4963.1788500000002</v>
      </c>
      <c r="F805" s="1">
        <f t="shared" si="50"/>
        <v>4943.9360718398166</v>
      </c>
      <c r="G805" s="1">
        <f t="shared" si="51"/>
        <v>4929.173343190675</v>
      </c>
      <c r="H805" s="1">
        <f t="shared" si="52"/>
        <v>4832.1158443759887</v>
      </c>
    </row>
    <row r="806" spans="1:8">
      <c r="A806" s="9">
        <v>42005</v>
      </c>
      <c r="B806" s="1">
        <f>INPC!B806</f>
        <v>1</v>
      </c>
      <c r="C806" s="10">
        <f>INPC!C806</f>
        <v>788</v>
      </c>
      <c r="D806" s="21">
        <v>4110.2</v>
      </c>
      <c r="E806" s="1">
        <f t="shared" si="49"/>
        <v>5024.7194999999992</v>
      </c>
      <c r="F806" s="1">
        <f t="shared" si="50"/>
        <v>4993.8543780913924</v>
      </c>
      <c r="G806" s="1">
        <f t="shared" si="51"/>
        <v>4970.7185323703461</v>
      </c>
      <c r="H806" s="1">
        <f t="shared" si="52"/>
        <v>4859.9583031180127</v>
      </c>
    </row>
    <row r="807" spans="1:8">
      <c r="A807" s="9">
        <v>42036</v>
      </c>
      <c r="B807" s="1">
        <f>INPC!B807</f>
        <v>1</v>
      </c>
      <c r="C807" s="10">
        <f>INPC!C807</f>
        <v>788</v>
      </c>
      <c r="D807" s="21">
        <v>4160.34</v>
      </c>
      <c r="E807" s="1">
        <f t="shared" si="49"/>
        <v>5086.0156500000003</v>
      </c>
      <c r="F807" s="1">
        <f t="shared" si="50"/>
        <v>5055.2746724446315</v>
      </c>
      <c r="G807" s="1">
        <f t="shared" si="51"/>
        <v>5024.3877349447139</v>
      </c>
      <c r="H807" s="1">
        <f t="shared" si="52"/>
        <v>4890.0997549247513</v>
      </c>
    </row>
    <row r="808" spans="1:8">
      <c r="A808" s="9">
        <v>42064</v>
      </c>
      <c r="B808" s="1">
        <f>INPC!B808</f>
        <v>1</v>
      </c>
      <c r="C808" s="10">
        <f>INPC!C808</f>
        <v>788</v>
      </c>
      <c r="D808" s="21">
        <v>4215.26</v>
      </c>
      <c r="E808" s="1">
        <f t="shared" si="49"/>
        <v>5153.15535</v>
      </c>
      <c r="F808" s="1">
        <f t="shared" si="50"/>
        <v>5119.4754376773044</v>
      </c>
      <c r="G808" s="1">
        <f t="shared" si="51"/>
        <v>5087.6932262978262</v>
      </c>
      <c r="H808" s="1">
        <f t="shared" si="52"/>
        <v>4922.0505347890457</v>
      </c>
    </row>
    <row r="809" spans="1:8">
      <c r="A809" s="9">
        <v>42095</v>
      </c>
      <c r="B809" s="1">
        <f>INPC!B809</f>
        <v>1</v>
      </c>
      <c r="C809" s="10">
        <f>INPC!C809</f>
        <v>788</v>
      </c>
      <c r="D809" s="21">
        <v>4245.1899999999996</v>
      </c>
      <c r="E809" s="1">
        <f t="shared" si="49"/>
        <v>5189.7447749999992</v>
      </c>
      <c r="F809" s="1">
        <f t="shared" si="50"/>
        <v>5171.4177023738657</v>
      </c>
      <c r="G809" s="1">
        <f t="shared" si="51"/>
        <v>5142.7921922622209</v>
      </c>
      <c r="H809" s="1">
        <f t="shared" si="52"/>
        <v>4954.3741560629151</v>
      </c>
    </row>
    <row r="810" spans="1:8">
      <c r="A810" s="9">
        <v>42125</v>
      </c>
      <c r="B810" s="1">
        <f>INPC!B810</f>
        <v>1</v>
      </c>
      <c r="C810" s="10">
        <f>INPC!C810</f>
        <v>788</v>
      </c>
      <c r="D810" s="21">
        <v>4276.6000000000004</v>
      </c>
      <c r="E810" s="1">
        <f t="shared" si="49"/>
        <v>5228.1435000000001</v>
      </c>
      <c r="F810" s="1">
        <f t="shared" si="50"/>
        <v>5208.9087544393797</v>
      </c>
      <c r="G810" s="1">
        <f t="shared" si="51"/>
        <v>5190.2575830703208</v>
      </c>
      <c r="H810" s="1">
        <f t="shared" si="52"/>
        <v>4988.0667135689901</v>
      </c>
    </row>
    <row r="811" spans="1:8">
      <c r="A811" s="9">
        <v>42156</v>
      </c>
      <c r="B811" s="1">
        <f>INPC!B811</f>
        <v>1</v>
      </c>
      <c r="C811" s="10">
        <f>INPC!C811</f>
        <v>788</v>
      </c>
      <c r="D811" s="21">
        <v>4310.3900000000003</v>
      </c>
      <c r="E811" s="1">
        <f t="shared" si="49"/>
        <v>5269.4517750000005</v>
      </c>
      <c r="F811" s="1">
        <f t="shared" si="50"/>
        <v>5248.7570000934238</v>
      </c>
      <c r="G811" s="1">
        <f t="shared" si="51"/>
        <v>5229.0120745037502</v>
      </c>
      <c r="H811" s="1">
        <f t="shared" si="52"/>
        <v>5023.6116493205127</v>
      </c>
    </row>
    <row r="812" spans="1:8">
      <c r="A812" s="9">
        <v>42186</v>
      </c>
      <c r="B812" s="1">
        <f>INPC!B812</f>
        <v>1</v>
      </c>
      <c r="C812" s="10">
        <f>INPC!C812</f>
        <v>788</v>
      </c>
      <c r="D812" s="21">
        <v>4337.1099999999997</v>
      </c>
      <c r="E812" s="1">
        <f t="shared" si="49"/>
        <v>5302.116974999999</v>
      </c>
      <c r="F812" s="1">
        <f t="shared" si="50"/>
        <v>5285.759141804645</v>
      </c>
      <c r="G812" s="1">
        <f t="shared" si="51"/>
        <v>5266.4837222171409</v>
      </c>
      <c r="H812" s="1">
        <f t="shared" si="52"/>
        <v>5061.9734526020184</v>
      </c>
    </row>
    <row r="813" spans="1:8">
      <c r="A813" s="9">
        <v>42217</v>
      </c>
      <c r="B813" s="1">
        <f>INPC!B813</f>
        <v>1</v>
      </c>
      <c r="C813" s="10">
        <f>INPC!C813</f>
        <v>788</v>
      </c>
      <c r="D813" s="21">
        <v>4346.6499999999996</v>
      </c>
      <c r="E813" s="1">
        <f t="shared" si="49"/>
        <v>5313.7796249999992</v>
      </c>
      <c r="F813" s="1">
        <f t="shared" si="50"/>
        <v>5307.9450968450701</v>
      </c>
      <c r="G813" s="1">
        <f t="shared" si="51"/>
        <v>5295.0828468438667</v>
      </c>
      <c r="H813" s="1">
        <f t="shared" si="52"/>
        <v>5100.5004796570129</v>
      </c>
    </row>
    <row r="814" spans="1:8">
      <c r="A814" s="9">
        <v>42248</v>
      </c>
      <c r="B814" s="1">
        <f>INPC!B814</f>
        <v>1</v>
      </c>
      <c r="C814" s="10">
        <f>INPC!C814</f>
        <v>788</v>
      </c>
      <c r="D814" s="21">
        <v>4370.12</v>
      </c>
      <c r="E814" s="1">
        <f t="shared" si="49"/>
        <v>5342.4716999999991</v>
      </c>
      <c r="F814" s="1">
        <f t="shared" si="50"/>
        <v>5328.106349032375</v>
      </c>
      <c r="G814" s="1">
        <f t="shared" si="51"/>
        <v>5319.4291004309725</v>
      </c>
      <c r="H814" s="1">
        <f t="shared" si="52"/>
        <v>5139.1929007731296</v>
      </c>
    </row>
    <row r="815" spans="1:8">
      <c r="A815" s="9">
        <v>42278</v>
      </c>
      <c r="B815" s="1">
        <f>INPC!B815</f>
        <v>1</v>
      </c>
      <c r="C815" s="10">
        <f>INPC!C815</f>
        <v>788</v>
      </c>
      <c r="D815" s="21">
        <v>4405.95</v>
      </c>
      <c r="E815" s="1">
        <f t="shared" si="49"/>
        <v>5386.2738749999999</v>
      </c>
      <c r="F815" s="1">
        <f t="shared" si="50"/>
        <v>5364.3280796048293</v>
      </c>
      <c r="G815" s="1">
        <f t="shared" si="51"/>
        <v>5347.4253912798058</v>
      </c>
      <c r="H815" s="1">
        <f t="shared" si="52"/>
        <v>5179.8944104090615</v>
      </c>
    </row>
    <row r="816" spans="1:8">
      <c r="A816" s="9">
        <v>42309</v>
      </c>
      <c r="B816" s="1">
        <f>INPC!B816</f>
        <v>1</v>
      </c>
      <c r="C816" s="10">
        <f>INPC!C816</f>
        <v>788</v>
      </c>
      <c r="D816" s="21">
        <v>4450.45</v>
      </c>
      <c r="E816" s="1">
        <f t="shared" ref="E816:E868" si="53">D816*(1.2225)</f>
        <v>5440.6751249999998</v>
      </c>
      <c r="F816" s="1">
        <f t="shared" si="50"/>
        <v>5413.406163234924</v>
      </c>
      <c r="G816" s="1">
        <f t="shared" si="51"/>
        <v>5389.6573072165393</v>
      </c>
      <c r="H816" s="1">
        <f t="shared" si="52"/>
        <v>5223.0777713278239</v>
      </c>
    </row>
    <row r="817" spans="1:8">
      <c r="A817" s="9">
        <v>42339</v>
      </c>
      <c r="B817" s="1">
        <f>INPC!B817</f>
        <v>1</v>
      </c>
      <c r="C817" s="10">
        <f>INPC!C817</f>
        <v>788</v>
      </c>
      <c r="D817" s="21">
        <v>4493.17</v>
      </c>
      <c r="E817" s="1">
        <f t="shared" si="53"/>
        <v>5492.9003249999996</v>
      </c>
      <c r="F817" s="1">
        <f t="shared" si="50"/>
        <v>5466.7253600608028</v>
      </c>
      <c r="G817" s="1">
        <f t="shared" si="51"/>
        <v>5439.7755598756748</v>
      </c>
      <c r="H817" s="1">
        <f t="shared" si="52"/>
        <v>5267.4041540927883</v>
      </c>
    </row>
    <row r="818" spans="1:8">
      <c r="A818" s="9">
        <v>42370</v>
      </c>
      <c r="B818" s="1">
        <f>INPC!B818</f>
        <v>1</v>
      </c>
      <c r="C818" s="10">
        <f>INPC!C818</f>
        <v>880</v>
      </c>
      <c r="D818" s="21">
        <v>4550.2299999999996</v>
      </c>
      <c r="E818" s="1">
        <f t="shared" si="53"/>
        <v>5562.6561749999992</v>
      </c>
      <c r="F818" s="1">
        <f t="shared" si="50"/>
        <v>5527.6682164833983</v>
      </c>
      <c r="G818" s="1">
        <f t="shared" si="51"/>
        <v>5498.5170556365629</v>
      </c>
      <c r="H818" s="1">
        <f t="shared" si="52"/>
        <v>5312.2378039785726</v>
      </c>
    </row>
    <row r="819" spans="1:8">
      <c r="A819" s="9">
        <v>42401</v>
      </c>
      <c r="B819" s="1">
        <f>INPC!B819</f>
        <v>1</v>
      </c>
      <c r="C819" s="10">
        <f>INPC!C819</f>
        <v>880</v>
      </c>
      <c r="D819" s="21">
        <v>4591.18</v>
      </c>
      <c r="E819" s="1">
        <f t="shared" si="53"/>
        <v>5612.7175500000003</v>
      </c>
      <c r="F819" s="1">
        <f t="shared" si="50"/>
        <v>5587.6307982935277</v>
      </c>
      <c r="G819" s="1">
        <f t="shared" si="51"/>
        <v>5555.8738269138257</v>
      </c>
      <c r="H819" s="1">
        <f t="shared" si="52"/>
        <v>5356.0398478247644</v>
      </c>
    </row>
    <row r="820" spans="1:8">
      <c r="A820" s="9">
        <v>42430</v>
      </c>
      <c r="B820" s="1">
        <f>INPC!B820</f>
        <v>1</v>
      </c>
      <c r="C820" s="10">
        <f>INPC!C820</f>
        <v>880</v>
      </c>
      <c r="D820" s="21">
        <v>4610.92</v>
      </c>
      <c r="E820" s="1">
        <f t="shared" si="53"/>
        <v>5636.8496999999998</v>
      </c>
      <c r="F820" s="1">
        <f t="shared" si="50"/>
        <v>5624.7706831392015</v>
      </c>
      <c r="G820" s="1">
        <f t="shared" si="51"/>
        <v>5603.9891613393647</v>
      </c>
      <c r="H820" s="1">
        <f t="shared" si="52"/>
        <v>5396.2335083587832</v>
      </c>
    </row>
    <row r="821" spans="1:8">
      <c r="A821" s="9">
        <v>42461</v>
      </c>
      <c r="B821" s="1">
        <f>INPC!B821</f>
        <v>1</v>
      </c>
      <c r="C821" s="10">
        <f>INPC!C821</f>
        <v>880</v>
      </c>
      <c r="D821" s="21">
        <v>4639.05</v>
      </c>
      <c r="E821" s="1">
        <f t="shared" si="53"/>
        <v>5671.238625</v>
      </c>
      <c r="F821" s="1">
        <f t="shared" si="50"/>
        <v>5654.0180174774523</v>
      </c>
      <c r="G821" s="1">
        <f t="shared" si="51"/>
        <v>5640.2175378080638</v>
      </c>
      <c r="H821" s="1">
        <f t="shared" si="52"/>
        <v>5436.2788794635362</v>
      </c>
    </row>
    <row r="822" spans="1:8">
      <c r="A822" s="9">
        <v>42491</v>
      </c>
      <c r="B822" s="1">
        <f>INPC!B822</f>
        <v>1</v>
      </c>
      <c r="C822" s="10">
        <f>INPC!C822</f>
        <v>880</v>
      </c>
      <c r="D822" s="21">
        <v>4675.2299999999996</v>
      </c>
      <c r="E822" s="1">
        <f t="shared" si="53"/>
        <v>5715.4686749999992</v>
      </c>
      <c r="F822" s="1">
        <f t="shared" si="50"/>
        <v>5693.3106984985079</v>
      </c>
      <c r="G822" s="1">
        <f t="shared" si="51"/>
        <v>5674.4278063867487</v>
      </c>
      <c r="H822" s="1">
        <f t="shared" si="52"/>
        <v>5476.8026289208565</v>
      </c>
    </row>
    <row r="823" spans="1:8">
      <c r="A823" s="9">
        <v>42522</v>
      </c>
      <c r="B823" s="1">
        <f>INPC!B823</f>
        <v>1</v>
      </c>
      <c r="C823" s="10">
        <f>INPC!C823</f>
        <v>880</v>
      </c>
      <c r="D823" s="21">
        <v>4691.59</v>
      </c>
      <c r="E823" s="1">
        <f t="shared" si="53"/>
        <v>5735.4687749999994</v>
      </c>
      <c r="F823" s="1">
        <f t="shared" si="50"/>
        <v>5725.4599919965485</v>
      </c>
      <c r="G823" s="1">
        <f t="shared" si="51"/>
        <v>5707.3288466595141</v>
      </c>
      <c r="H823" s="1">
        <f t="shared" si="52"/>
        <v>5515.6163127587124</v>
      </c>
    </row>
    <row r="824" spans="1:8">
      <c r="A824" s="9">
        <v>42552</v>
      </c>
      <c r="B824" s="1">
        <f>INPC!B824</f>
        <v>1</v>
      </c>
      <c r="C824" s="10">
        <f>INPC!C824</f>
        <v>880</v>
      </c>
      <c r="D824" s="21">
        <v>4715.99</v>
      </c>
      <c r="E824" s="1">
        <f t="shared" si="53"/>
        <v>5765.2977749999991</v>
      </c>
      <c r="F824" s="1">
        <f t="shared" si="50"/>
        <v>5750.3639334471227</v>
      </c>
      <c r="G824" s="1">
        <f t="shared" si="51"/>
        <v>5738.7085724460921</v>
      </c>
      <c r="H824" s="1">
        <f t="shared" si="52"/>
        <v>5554.2456544612905</v>
      </c>
    </row>
    <row r="825" spans="1:8">
      <c r="A825" s="9">
        <v>42583</v>
      </c>
      <c r="B825" s="1">
        <f>INPC!B825</f>
        <v>1</v>
      </c>
      <c r="C825" s="10">
        <f>INPC!C825</f>
        <v>880</v>
      </c>
      <c r="D825" s="21">
        <v>4736.74</v>
      </c>
      <c r="E825" s="1">
        <f t="shared" si="53"/>
        <v>5790.6646499999997</v>
      </c>
      <c r="F825" s="1">
        <f t="shared" si="50"/>
        <v>5777.9672915668316</v>
      </c>
      <c r="G825" s="1">
        <f t="shared" si="51"/>
        <v>5763.7662447411913</v>
      </c>
      <c r="H825" s="1">
        <f t="shared" si="52"/>
        <v>5594.1678139764817</v>
      </c>
    </row>
    <row r="826" spans="1:8">
      <c r="A826" s="9">
        <v>42614</v>
      </c>
      <c r="B826" s="1">
        <f>INPC!B826</f>
        <v>1</v>
      </c>
      <c r="C826" s="10">
        <f>INPC!C826</f>
        <v>880</v>
      </c>
      <c r="D826" s="21">
        <v>4740.53</v>
      </c>
      <c r="E826" s="1">
        <f t="shared" si="53"/>
        <v>5795.2979249999989</v>
      </c>
      <c r="F826" s="1">
        <f t="shared" si="50"/>
        <v>5792.9808242834579</v>
      </c>
      <c r="G826" s="1">
        <f t="shared" si="51"/>
        <v>5783.7384031946467</v>
      </c>
      <c r="H826" s="1">
        <f t="shared" si="52"/>
        <v>5632.2244245986603</v>
      </c>
    </row>
    <row r="827" spans="1:8">
      <c r="A827" s="9">
        <v>42644</v>
      </c>
      <c r="B827" s="1">
        <f>INPC!B827</f>
        <v>1</v>
      </c>
      <c r="C827" s="10">
        <f>INPC!C827</f>
        <v>880</v>
      </c>
      <c r="D827" s="21">
        <v>4752.8599999999997</v>
      </c>
      <c r="E827" s="1">
        <f t="shared" si="53"/>
        <v>5810.3713499999994</v>
      </c>
      <c r="F827" s="1">
        <f t="shared" si="50"/>
        <v>5802.8297431627652</v>
      </c>
      <c r="G827" s="1">
        <f t="shared" si="51"/>
        <v>5798.7718751383791</v>
      </c>
      <c r="H827" s="1">
        <f t="shared" si="52"/>
        <v>5667.9094894582468</v>
      </c>
    </row>
    <row r="828" spans="1:8">
      <c r="A828" s="9">
        <v>42675</v>
      </c>
      <c r="B828" s="1">
        <f>INPC!B828</f>
        <v>1</v>
      </c>
      <c r="C828" s="10">
        <f>INPC!C828</f>
        <v>880</v>
      </c>
      <c r="D828" s="21">
        <v>4761.42</v>
      </c>
      <c r="E828" s="1">
        <f t="shared" si="53"/>
        <v>5820.8359499999997</v>
      </c>
      <c r="F828" s="1">
        <f t="shared" si="50"/>
        <v>5815.6012962487403</v>
      </c>
      <c r="G828" s="1">
        <f t="shared" si="51"/>
        <v>5808.8256146396025</v>
      </c>
      <c r="H828" s="1">
        <f t="shared" si="52"/>
        <v>5699.9006624304939</v>
      </c>
    </row>
    <row r="829" spans="1:8">
      <c r="A829" s="9">
        <v>42705</v>
      </c>
      <c r="B829" s="1">
        <f>INPC!B829</f>
        <v>1</v>
      </c>
      <c r="C829" s="10">
        <f>INPC!C829</f>
        <v>880</v>
      </c>
      <c r="D829" s="21">
        <v>4775.7</v>
      </c>
      <c r="E829" s="1">
        <f t="shared" si="53"/>
        <v>5838.2932499999997</v>
      </c>
      <c r="F829" s="1">
        <f t="shared" si="50"/>
        <v>5829.5580652603785</v>
      </c>
      <c r="G829" s="1">
        <f t="shared" si="51"/>
        <v>5823.1554641071898</v>
      </c>
      <c r="H829" s="1">
        <f t="shared" si="52"/>
        <v>5728.9403773951835</v>
      </c>
    </row>
    <row r="830" spans="1:8">
      <c r="A830" s="9">
        <v>42736</v>
      </c>
      <c r="B830" s="1">
        <f>INPC!B830</f>
        <v>1</v>
      </c>
      <c r="C830" s="10">
        <f>INPC!C830</f>
        <v>937</v>
      </c>
      <c r="D830" s="21">
        <v>4793.8500000000004</v>
      </c>
      <c r="E830" s="1">
        <f t="shared" si="53"/>
        <v>5860.4816250000003</v>
      </c>
      <c r="F830" s="1">
        <f t="shared" si="50"/>
        <v>5849.3769166456123</v>
      </c>
      <c r="G830" s="1">
        <f t="shared" si="51"/>
        <v>5839.8477456342289</v>
      </c>
      <c r="H830" s="1">
        <f t="shared" si="52"/>
        <v>5753.8944833011437</v>
      </c>
    </row>
    <row r="831" spans="1:8">
      <c r="A831" s="9">
        <v>42767</v>
      </c>
      <c r="B831" s="1">
        <f>INPC!B831</f>
        <v>1</v>
      </c>
      <c r="C831" s="10">
        <f>INPC!C831</f>
        <v>937</v>
      </c>
      <c r="D831" s="21">
        <v>4809.67</v>
      </c>
      <c r="E831" s="1">
        <f t="shared" si="53"/>
        <v>5879.8215749999999</v>
      </c>
      <c r="F831" s="1">
        <f t="shared" si="50"/>
        <v>5870.1436352585151</v>
      </c>
      <c r="G831" s="1">
        <f t="shared" si="51"/>
        <v>5859.5075804497255</v>
      </c>
      <c r="H831" s="1">
        <f t="shared" si="52"/>
        <v>5776.2299412742968</v>
      </c>
    </row>
    <row r="832" spans="1:8">
      <c r="A832" s="9">
        <v>42795</v>
      </c>
      <c r="B832" s="1">
        <f>INPC!B832</f>
        <v>1</v>
      </c>
      <c r="C832" s="10">
        <f>INPC!C832</f>
        <v>937</v>
      </c>
      <c r="D832" s="21">
        <v>4821.6899999999996</v>
      </c>
      <c r="E832" s="1">
        <f t="shared" si="53"/>
        <v>5894.516024999999</v>
      </c>
      <c r="F832" s="1">
        <f t="shared" si="50"/>
        <v>5887.164215305891</v>
      </c>
      <c r="G832" s="1">
        <f t="shared" si="51"/>
        <v>5878.2565474457551</v>
      </c>
      <c r="H832" s="1">
        <f t="shared" si="52"/>
        <v>5797.7851139982276</v>
      </c>
    </row>
    <row r="833" spans="1:8">
      <c r="A833" s="9">
        <v>42826</v>
      </c>
      <c r="B833" s="1">
        <f>INPC!B833</f>
        <v>1</v>
      </c>
      <c r="C833" s="10">
        <f>INPC!C833</f>
        <v>937</v>
      </c>
      <c r="D833" s="21">
        <v>4828.4399999999996</v>
      </c>
      <c r="E833" s="1">
        <f t="shared" si="53"/>
        <v>5902.7678999999989</v>
      </c>
      <c r="F833" s="1">
        <f t="shared" si="50"/>
        <v>5898.6405195100324</v>
      </c>
      <c r="G833" s="1">
        <f t="shared" si="51"/>
        <v>5892.3608550784056</v>
      </c>
      <c r="H833" s="1">
        <f t="shared" si="52"/>
        <v>5817.1500144880738</v>
      </c>
    </row>
    <row r="834" spans="1:8">
      <c r="A834" s="9">
        <v>42856</v>
      </c>
      <c r="B834" s="1">
        <f>INPC!B834</f>
        <v>1</v>
      </c>
      <c r="C834" s="10">
        <f>INPC!C834</f>
        <v>937</v>
      </c>
      <c r="D834" s="21">
        <v>4843.41</v>
      </c>
      <c r="E834" s="1">
        <f t="shared" si="53"/>
        <v>5921.0687249999992</v>
      </c>
      <c r="F834" s="1">
        <f t="shared" si="50"/>
        <v>5911.9112310338287</v>
      </c>
      <c r="G834" s="1">
        <f t="shared" si="51"/>
        <v>5906.1071326356314</v>
      </c>
      <c r="H834" s="1">
        <f t="shared" si="52"/>
        <v>5834.3070924690173</v>
      </c>
    </row>
    <row r="835" spans="1:8">
      <c r="A835" s="9">
        <v>42887</v>
      </c>
      <c r="B835" s="1">
        <f>INPC!B835</f>
        <v>1</v>
      </c>
      <c r="C835" s="10">
        <f>INPC!C835</f>
        <v>937</v>
      </c>
      <c r="D835" s="21">
        <v>4832.2700000000004</v>
      </c>
      <c r="E835" s="1">
        <f t="shared" si="53"/>
        <v>5907.4500749999997</v>
      </c>
      <c r="F835" s="1">
        <f t="shared" ref="F835:F868" si="54">SQRT(E835*E834)</f>
        <v>5914.2554800736671</v>
      </c>
      <c r="G835" s="1">
        <f t="shared" si="51"/>
        <v>5910.4238048201823</v>
      </c>
      <c r="H835" s="1">
        <f t="shared" si="52"/>
        <v>5848.6892394030283</v>
      </c>
    </row>
    <row r="836" spans="1:8">
      <c r="A836" s="9">
        <v>42917</v>
      </c>
      <c r="B836" s="1">
        <f>INPC!B836</f>
        <v>1</v>
      </c>
      <c r="C836" s="10">
        <f>INPC!C836</f>
        <v>937</v>
      </c>
      <c r="D836" s="21">
        <v>4843.87</v>
      </c>
      <c r="E836" s="1">
        <f t="shared" si="53"/>
        <v>5921.6310749999993</v>
      </c>
      <c r="F836" s="1">
        <f t="shared" si="54"/>
        <v>5914.536324863604</v>
      </c>
      <c r="G836" s="1">
        <f t="shared" ref="G836:G868" si="55">GEOMEAN(E834:E836)</f>
        <v>5916.7129904217818</v>
      </c>
      <c r="H836" s="1">
        <f t="shared" si="52"/>
        <v>5861.7439887404735</v>
      </c>
    </row>
    <row r="837" spans="1:8">
      <c r="A837" s="9">
        <v>42948</v>
      </c>
      <c r="B837" s="1">
        <f>INPC!B837</f>
        <v>1</v>
      </c>
      <c r="C837" s="10">
        <f>INPC!C837</f>
        <v>937</v>
      </c>
      <c r="D837" s="21">
        <v>4853.07</v>
      </c>
      <c r="E837" s="1">
        <f t="shared" si="53"/>
        <v>5932.8780749999996</v>
      </c>
      <c r="F837" s="1">
        <f t="shared" si="54"/>
        <v>5927.2519073434169</v>
      </c>
      <c r="G837" s="1">
        <f t="shared" si="55"/>
        <v>5920.6439324234634</v>
      </c>
      <c r="H837" s="1">
        <f t="shared" si="52"/>
        <v>5873.6076227788071</v>
      </c>
    </row>
    <row r="838" spans="1:8">
      <c r="A838" s="9">
        <v>42979</v>
      </c>
      <c r="B838" s="1">
        <f>INPC!B838</f>
        <v>1</v>
      </c>
      <c r="C838" s="10">
        <f>INPC!C838</f>
        <v>937</v>
      </c>
      <c r="D838" s="21">
        <v>4860.83</v>
      </c>
      <c r="E838" s="1">
        <f t="shared" si="53"/>
        <v>5942.3646749999998</v>
      </c>
      <c r="F838" s="1">
        <f t="shared" si="54"/>
        <v>5937.6194803946473</v>
      </c>
      <c r="G838" s="1">
        <f t="shared" si="55"/>
        <v>5932.2852211544759</v>
      </c>
      <c r="H838" s="1">
        <f t="shared" si="52"/>
        <v>5885.8866183106729</v>
      </c>
    </row>
    <row r="839" spans="1:8">
      <c r="A839" s="9">
        <v>43009</v>
      </c>
      <c r="B839" s="1">
        <f>INPC!B839</f>
        <v>1</v>
      </c>
      <c r="C839" s="10">
        <f>INPC!C839</f>
        <v>937</v>
      </c>
      <c r="D839" s="1">
        <v>4881.25</v>
      </c>
      <c r="E839" s="1">
        <f t="shared" si="53"/>
        <v>5967.328125</v>
      </c>
      <c r="F839" s="1">
        <f t="shared" si="54"/>
        <v>5954.8333187532617</v>
      </c>
      <c r="G839" s="1">
        <f t="shared" si="55"/>
        <v>5947.5058914617694</v>
      </c>
      <c r="H839" s="1">
        <f t="shared" si="52"/>
        <v>5898.9750730497899</v>
      </c>
    </row>
    <row r="840" spans="1:8">
      <c r="A840" s="9">
        <v>43040</v>
      </c>
      <c r="B840" s="1">
        <f>INPC!B840</f>
        <v>1</v>
      </c>
      <c r="C840" s="10">
        <f>INPC!C840</f>
        <v>937</v>
      </c>
      <c r="D840" s="1">
        <v>4894.92</v>
      </c>
      <c r="E840" s="1">
        <f t="shared" si="53"/>
        <v>5984.0396999999994</v>
      </c>
      <c r="F840" s="1">
        <f t="shared" si="54"/>
        <v>5975.6780705562242</v>
      </c>
      <c r="G840" s="1">
        <f t="shared" si="55"/>
        <v>5964.5529060501631</v>
      </c>
      <c r="H840" s="1">
        <f t="shared" si="52"/>
        <v>5912.5839464729988</v>
      </c>
    </row>
    <row r="841" spans="1:8">
      <c r="A841" s="9">
        <v>43070</v>
      </c>
      <c r="B841" s="1">
        <f>INPC!B841</f>
        <v>1</v>
      </c>
      <c r="C841" s="10">
        <f>INPC!C841</f>
        <v>937</v>
      </c>
      <c r="D841" s="1">
        <v>4916.46</v>
      </c>
      <c r="E841" s="1">
        <f t="shared" si="53"/>
        <v>6010.3723499999996</v>
      </c>
      <c r="F841" s="1">
        <f t="shared" si="54"/>
        <v>5997.1915722429849</v>
      </c>
      <c r="G841" s="1">
        <f t="shared" si="55"/>
        <v>5987.2205209459544</v>
      </c>
      <c r="H841" s="1">
        <f t="shared" si="52"/>
        <v>5926.913776531379</v>
      </c>
    </row>
    <row r="842" spans="1:8">
      <c r="A842" s="9">
        <v>43101</v>
      </c>
      <c r="B842" s="1">
        <f>INPC!B842</f>
        <v>1</v>
      </c>
      <c r="C842" s="10">
        <v>954</v>
      </c>
      <c r="D842" s="1">
        <v>4930.72</v>
      </c>
      <c r="E842" s="1">
        <f t="shared" si="53"/>
        <v>6027.8051999999998</v>
      </c>
      <c r="F842" s="1">
        <f t="shared" si="54"/>
        <v>6019.0824637369951</v>
      </c>
      <c r="G842" s="1">
        <f t="shared" si="55"/>
        <v>6007.3788003278405</v>
      </c>
      <c r="H842" s="1">
        <f t="shared" si="52"/>
        <v>5940.8342309050777</v>
      </c>
    </row>
    <row r="843" spans="1:8">
      <c r="A843" s="9">
        <v>43132</v>
      </c>
      <c r="B843" s="1">
        <v>1</v>
      </c>
      <c r="C843" s="10">
        <v>954</v>
      </c>
      <c r="D843" s="1">
        <v>4946.5</v>
      </c>
      <c r="E843" s="1">
        <f t="shared" si="53"/>
        <v>6047.0962499999996</v>
      </c>
      <c r="F843" s="1">
        <f t="shared" si="54"/>
        <v>6037.4430200748475</v>
      </c>
      <c r="G843" s="1">
        <f t="shared" si="55"/>
        <v>6028.405943087987</v>
      </c>
      <c r="H843" s="1">
        <f t="shared" si="52"/>
        <v>5954.7380574786021</v>
      </c>
    </row>
    <row r="844" spans="1:8">
      <c r="A844" s="9">
        <v>43160</v>
      </c>
      <c r="B844" s="1">
        <v>1</v>
      </c>
      <c r="C844" s="10">
        <v>954</v>
      </c>
      <c r="D844" s="1">
        <v>4950.95</v>
      </c>
      <c r="E844" s="1">
        <f t="shared" si="53"/>
        <v>6052.5363749999997</v>
      </c>
      <c r="F844" s="1">
        <f t="shared" si="54"/>
        <v>6049.8157010152872</v>
      </c>
      <c r="G844" s="1">
        <f t="shared" si="55"/>
        <v>6042.4699516679857</v>
      </c>
      <c r="H844" s="1">
        <f t="shared" si="52"/>
        <v>5967.8802491691185</v>
      </c>
    </row>
    <row r="845" spans="1:8">
      <c r="A845" s="9">
        <v>43191</v>
      </c>
      <c r="B845" s="1">
        <v>1</v>
      </c>
      <c r="C845" s="10">
        <v>954</v>
      </c>
      <c r="D845" s="1">
        <v>4961.84</v>
      </c>
      <c r="E845" s="1">
        <f t="shared" si="53"/>
        <v>6065.8494000000001</v>
      </c>
      <c r="F845" s="1">
        <f t="shared" si="54"/>
        <v>6059.189231140741</v>
      </c>
      <c r="G845" s="1">
        <f t="shared" si="55"/>
        <v>6055.155552752658</v>
      </c>
      <c r="H845" s="1">
        <f t="shared" ref="H845:H868" si="56">GEOMEAN(E834:E845)</f>
        <v>5981.4493072823661</v>
      </c>
    </row>
    <row r="846" spans="1:8">
      <c r="A846" s="9">
        <v>43221</v>
      </c>
      <c r="B846" s="1">
        <v>1</v>
      </c>
      <c r="C846" s="10">
        <v>954</v>
      </c>
      <c r="D846" s="1">
        <v>4981.6899999999996</v>
      </c>
      <c r="E846" s="1">
        <f t="shared" si="53"/>
        <v>6090.1160249999994</v>
      </c>
      <c r="F846" s="1">
        <f t="shared" si="54"/>
        <v>6077.9706017861445</v>
      </c>
      <c r="G846" s="1">
        <f t="shared" si="55"/>
        <v>6069.4806726724964</v>
      </c>
      <c r="H846" s="1">
        <f t="shared" si="56"/>
        <v>5995.4973474163271</v>
      </c>
    </row>
    <row r="847" spans="1:8">
      <c r="A847" s="9">
        <v>43252</v>
      </c>
      <c r="B847" s="1">
        <v>1</v>
      </c>
      <c r="C847" s="10">
        <v>954</v>
      </c>
      <c r="D847" s="1">
        <v>5044.46</v>
      </c>
      <c r="E847" s="1">
        <f t="shared" si="53"/>
        <v>6166.8523499999992</v>
      </c>
      <c r="F847" s="1">
        <f t="shared" si="54"/>
        <v>6128.3640819181019</v>
      </c>
      <c r="G847" s="1">
        <f t="shared" si="55"/>
        <v>6107.4545942511304</v>
      </c>
      <c r="H847" s="1">
        <f t="shared" si="56"/>
        <v>6017.0068518080734</v>
      </c>
    </row>
    <row r="848" spans="1:8">
      <c r="A848" s="9">
        <v>43282</v>
      </c>
      <c r="B848" s="1">
        <v>1</v>
      </c>
      <c r="C848" s="10">
        <v>954</v>
      </c>
      <c r="D848" s="1">
        <v>5061.1099999999997</v>
      </c>
      <c r="E848" s="1">
        <f t="shared" si="53"/>
        <v>6187.2069749999991</v>
      </c>
      <c r="F848" s="1">
        <f t="shared" si="54"/>
        <v>6177.0212783926145</v>
      </c>
      <c r="G848" s="1">
        <f t="shared" si="55"/>
        <v>6147.9159352957013</v>
      </c>
      <c r="H848" s="1">
        <f t="shared" si="56"/>
        <v>6039.0452094644461</v>
      </c>
    </row>
    <row r="849" spans="1:8">
      <c r="A849" s="9">
        <v>43313</v>
      </c>
      <c r="B849" s="1">
        <v>1</v>
      </c>
      <c r="C849" s="10">
        <v>954</v>
      </c>
      <c r="D849" s="1">
        <v>5056.5600000000004</v>
      </c>
      <c r="E849" s="1">
        <f t="shared" si="53"/>
        <v>6181.6446000000005</v>
      </c>
      <c r="F849" s="1">
        <f t="shared" si="54"/>
        <v>6184.425162138441</v>
      </c>
      <c r="G849" s="1">
        <f t="shared" si="55"/>
        <v>6178.562001263499</v>
      </c>
      <c r="H849" s="1">
        <f t="shared" si="56"/>
        <v>6059.751733661632</v>
      </c>
    </row>
    <row r="850" spans="1:8">
      <c r="A850" s="9">
        <v>43344</v>
      </c>
      <c r="B850" s="1">
        <v>1</v>
      </c>
      <c r="C850" s="10">
        <v>954</v>
      </c>
      <c r="D850" s="1">
        <v>5080.83</v>
      </c>
      <c r="E850" s="1">
        <f t="shared" si="53"/>
        <v>6211.3146749999996</v>
      </c>
      <c r="F850" s="1">
        <f t="shared" si="54"/>
        <v>6196.4618791383291</v>
      </c>
      <c r="G850" s="1">
        <f t="shared" si="55"/>
        <v>6193.3753739355625</v>
      </c>
      <c r="H850" s="1">
        <f t="shared" si="56"/>
        <v>6082.1461381144218</v>
      </c>
    </row>
    <row r="851" spans="1:8">
      <c r="A851" s="9">
        <v>43374</v>
      </c>
      <c r="B851" s="1">
        <v>1</v>
      </c>
      <c r="C851" s="10">
        <v>954</v>
      </c>
      <c r="D851" s="1">
        <v>5103.6899999999996</v>
      </c>
      <c r="E851" s="1">
        <f t="shared" si="53"/>
        <v>6239.2610249999989</v>
      </c>
      <c r="F851" s="1">
        <f t="shared" si="54"/>
        <v>6225.272168005029</v>
      </c>
      <c r="G851" s="1">
        <f t="shared" si="55"/>
        <v>6210.6955404454611</v>
      </c>
      <c r="H851" s="1">
        <f t="shared" si="56"/>
        <v>6104.774416991464</v>
      </c>
    </row>
    <row r="852" spans="1:8">
      <c r="A852" s="9">
        <v>43405</v>
      </c>
      <c r="B852" s="1">
        <v>1</v>
      </c>
      <c r="C852" s="10">
        <v>954</v>
      </c>
      <c r="D852" s="1">
        <v>5092.97</v>
      </c>
      <c r="E852" s="1">
        <f t="shared" si="53"/>
        <v>6226.1558249999998</v>
      </c>
      <c r="F852" s="1">
        <f t="shared" si="54"/>
        <v>6232.7049805440984</v>
      </c>
      <c r="G852" s="1">
        <f t="shared" si="55"/>
        <v>6225.5667064008712</v>
      </c>
      <c r="H852" s="1">
        <f t="shared" si="56"/>
        <v>6124.9857204932941</v>
      </c>
    </row>
    <row r="853" spans="1:8">
      <c r="A853" s="9">
        <v>43435</v>
      </c>
      <c r="B853" s="1">
        <v>1</v>
      </c>
      <c r="C853" s="10">
        <v>954</v>
      </c>
      <c r="D853" s="1">
        <v>5100.6099999999997</v>
      </c>
      <c r="E853" s="1">
        <f t="shared" si="53"/>
        <v>6235.4957249999989</v>
      </c>
      <c r="F853" s="1">
        <f t="shared" si="54"/>
        <v>6230.8240249561968</v>
      </c>
      <c r="G853" s="1">
        <f t="shared" si="55"/>
        <v>6233.6350898885285</v>
      </c>
      <c r="H853" s="1">
        <f t="shared" si="56"/>
        <v>6143.7831881588845</v>
      </c>
    </row>
    <row r="854" spans="1:8">
      <c r="A854" s="9">
        <v>43466</v>
      </c>
      <c r="B854" s="1">
        <v>1</v>
      </c>
      <c r="C854" s="10">
        <v>998</v>
      </c>
      <c r="D854" s="1">
        <v>5116.93</v>
      </c>
      <c r="E854" s="1">
        <f t="shared" si="53"/>
        <v>6255.4469250000002</v>
      </c>
      <c r="F854" s="1">
        <f t="shared" si="54"/>
        <v>6245.4633582146562</v>
      </c>
      <c r="G854" s="1">
        <f t="shared" si="55"/>
        <v>6239.0208703670651</v>
      </c>
      <c r="H854" s="1">
        <f t="shared" si="56"/>
        <v>6162.7915123730709</v>
      </c>
    </row>
    <row r="855" spans="1:8">
      <c r="A855" s="9">
        <v>43497</v>
      </c>
      <c r="B855" s="1">
        <v>1</v>
      </c>
      <c r="C855" s="10">
        <v>998</v>
      </c>
      <c r="D855" s="1">
        <v>5138.93</v>
      </c>
      <c r="E855" s="1">
        <f t="shared" si="53"/>
        <v>6282.3419249999997</v>
      </c>
      <c r="F855" s="1">
        <f t="shared" si="54"/>
        <v>6268.8800017658523</v>
      </c>
      <c r="G855" s="1">
        <f t="shared" si="55"/>
        <v>6257.7320970219098</v>
      </c>
      <c r="H855" s="1">
        <f t="shared" si="56"/>
        <v>6182.4227685462238</v>
      </c>
    </row>
    <row r="856" spans="1:8">
      <c r="A856" s="9">
        <v>43525</v>
      </c>
      <c r="B856" s="1">
        <v>1</v>
      </c>
      <c r="C856" s="10">
        <v>998</v>
      </c>
      <c r="D856" s="1">
        <v>5177.47</v>
      </c>
      <c r="E856" s="1">
        <f t="shared" si="53"/>
        <v>6329.4570750000003</v>
      </c>
      <c r="F856" s="1">
        <f t="shared" si="54"/>
        <v>6305.855496660256</v>
      </c>
      <c r="G856" s="1">
        <f t="shared" si="55"/>
        <v>6289.0076659060796</v>
      </c>
      <c r="H856" s="1">
        <f t="shared" si="56"/>
        <v>6205.5143948314799</v>
      </c>
    </row>
    <row r="857" spans="1:8">
      <c r="A857" s="9">
        <v>43556</v>
      </c>
      <c r="B857" s="1">
        <v>1</v>
      </c>
      <c r="C857" s="10">
        <v>998</v>
      </c>
      <c r="D857" s="1">
        <v>5206.9799999999996</v>
      </c>
      <c r="E857" s="1">
        <f t="shared" si="53"/>
        <v>6365.5330499999991</v>
      </c>
      <c r="F857" s="1">
        <f t="shared" si="54"/>
        <v>6347.4694327321358</v>
      </c>
      <c r="G857" s="1">
        <f t="shared" si="55"/>
        <v>6325.6855891641972</v>
      </c>
      <c r="H857" s="1">
        <f t="shared" si="56"/>
        <v>6230.5021495130513</v>
      </c>
    </row>
    <row r="858" spans="1:8">
      <c r="A858" s="9">
        <v>43586</v>
      </c>
      <c r="B858" s="1">
        <v>1</v>
      </c>
      <c r="C858" s="10">
        <v>998</v>
      </c>
      <c r="D858" s="1">
        <v>5213.75</v>
      </c>
      <c r="E858" s="1">
        <f t="shared" si="53"/>
        <v>6373.8093749999998</v>
      </c>
      <c r="F858" s="1">
        <f t="shared" si="54"/>
        <v>6369.6698682869219</v>
      </c>
      <c r="G858" s="1">
        <f t="shared" si="55"/>
        <v>6356.2372967168158</v>
      </c>
      <c r="H858" s="1">
        <f t="shared" si="56"/>
        <v>6254.1867076152303</v>
      </c>
    </row>
    <row r="859" spans="1:8">
      <c r="A859" s="9">
        <v>43617</v>
      </c>
      <c r="B859" s="1">
        <v>1</v>
      </c>
      <c r="C859" s="10">
        <v>998</v>
      </c>
      <c r="D859" s="1">
        <v>5214.2700000000004</v>
      </c>
      <c r="E859" s="1">
        <f t="shared" si="53"/>
        <v>6374.4450750000005</v>
      </c>
      <c r="F859" s="1">
        <f t="shared" si="54"/>
        <v>6374.1272170751017</v>
      </c>
      <c r="G859" s="1">
        <f t="shared" si="55"/>
        <v>6371.2612062600374</v>
      </c>
      <c r="H859" s="1">
        <f t="shared" si="56"/>
        <v>6271.4660885515523</v>
      </c>
    </row>
    <row r="860" spans="1:8">
      <c r="A860" s="9">
        <v>43647</v>
      </c>
      <c r="B860" s="1">
        <v>1</v>
      </c>
      <c r="C860" s="10">
        <v>998</v>
      </c>
      <c r="D860" s="1">
        <v>5224.18</v>
      </c>
      <c r="E860" s="1">
        <f t="shared" si="53"/>
        <v>6386.56005</v>
      </c>
      <c r="F860" s="1">
        <f t="shared" si="54"/>
        <v>6380.4996870867608</v>
      </c>
      <c r="G860" s="1">
        <f t="shared" si="55"/>
        <v>6378.268803140375</v>
      </c>
      <c r="H860" s="1">
        <f t="shared" si="56"/>
        <v>6288.061412171015</v>
      </c>
    </row>
    <row r="861" spans="1:8">
      <c r="A861" s="9">
        <v>43678</v>
      </c>
      <c r="B861" s="1">
        <v>1</v>
      </c>
      <c r="C861" s="10">
        <v>998</v>
      </c>
      <c r="D861" s="1">
        <v>5229.93</v>
      </c>
      <c r="E861" s="1">
        <f t="shared" si="53"/>
        <v>6393.5894250000001</v>
      </c>
      <c r="F861" s="1">
        <f t="shared" si="54"/>
        <v>6390.0737709206041</v>
      </c>
      <c r="G861" s="1">
        <f t="shared" si="55"/>
        <v>6384.859952688309</v>
      </c>
      <c r="H861" s="1">
        <f t="shared" si="56"/>
        <v>6305.7512383235289</v>
      </c>
    </row>
    <row r="862" spans="1:8">
      <c r="A862" s="9">
        <v>43709</v>
      </c>
      <c r="B862" s="1">
        <v>1</v>
      </c>
      <c r="C862" s="10">
        <v>998</v>
      </c>
      <c r="D862" s="1">
        <v>5227.84</v>
      </c>
      <c r="E862" s="1">
        <f t="shared" si="53"/>
        <v>6391.0343999999996</v>
      </c>
      <c r="F862" s="1">
        <f t="shared" si="54"/>
        <v>6392.3117848436659</v>
      </c>
      <c r="G862" s="1">
        <f t="shared" si="55"/>
        <v>6390.3939645692135</v>
      </c>
      <c r="H862" s="1">
        <f t="shared" si="56"/>
        <v>6320.7576038395036</v>
      </c>
    </row>
    <row r="863" spans="1:8">
      <c r="A863" s="9">
        <v>43739</v>
      </c>
      <c r="B863" s="1">
        <v>1</v>
      </c>
      <c r="C863" s="10">
        <v>998</v>
      </c>
      <c r="D863" s="1">
        <v>5233.07</v>
      </c>
      <c r="E863" s="1">
        <f t="shared" si="53"/>
        <v>6397.4280749999989</v>
      </c>
      <c r="F863" s="1">
        <f t="shared" si="54"/>
        <v>6394.2304383600977</v>
      </c>
      <c r="G863" s="1">
        <f t="shared" si="55"/>
        <v>6394.0167600995828</v>
      </c>
      <c r="H863" s="1">
        <f t="shared" si="56"/>
        <v>6333.9576779510608</v>
      </c>
    </row>
    <row r="864" spans="1:8">
      <c r="A864" s="9">
        <v>43770</v>
      </c>
      <c r="B864" s="1">
        <v>1</v>
      </c>
      <c r="C864" s="10">
        <v>998</v>
      </c>
      <c r="D864" s="1">
        <v>5259.76</v>
      </c>
      <c r="E864" s="1">
        <f t="shared" si="53"/>
        <v>6430.0565999999999</v>
      </c>
      <c r="F864" s="1">
        <f t="shared" si="54"/>
        <v>6413.7215886471904</v>
      </c>
      <c r="G864" s="1">
        <f t="shared" si="55"/>
        <v>6406.1502580727301</v>
      </c>
      <c r="H864" s="1">
        <f t="shared" si="56"/>
        <v>6350.9894507115077</v>
      </c>
    </row>
    <row r="865" spans="1:8">
      <c r="A865" s="9">
        <v>43800</v>
      </c>
      <c r="B865" s="1">
        <v>1</v>
      </c>
      <c r="C865" s="10">
        <v>998</v>
      </c>
      <c r="D865" s="1">
        <v>5320.25</v>
      </c>
      <c r="E865" s="1">
        <f t="shared" si="53"/>
        <v>6504.0056249999998</v>
      </c>
      <c r="F865" s="1">
        <f t="shared" si="54"/>
        <v>6466.9254128579814</v>
      </c>
      <c r="G865" s="1">
        <f t="shared" si="55"/>
        <v>6443.67615024318</v>
      </c>
      <c r="H865" s="1">
        <f t="shared" si="56"/>
        <v>6373.3419183025617</v>
      </c>
    </row>
    <row r="866" spans="1:8">
      <c r="A866" s="9">
        <v>43831</v>
      </c>
      <c r="B866" s="1">
        <v>1</v>
      </c>
      <c r="C866" s="10">
        <v>1039</v>
      </c>
      <c r="D866" s="1">
        <v>5331.42</v>
      </c>
      <c r="E866" s="1">
        <f t="shared" si="53"/>
        <v>6517.6609499999995</v>
      </c>
      <c r="F866" s="1">
        <f t="shared" si="54"/>
        <v>6510.8297075444107</v>
      </c>
      <c r="G866" s="1">
        <f t="shared" si="55"/>
        <v>6483.7932236714478</v>
      </c>
      <c r="H866" s="1">
        <f t="shared" si="56"/>
        <v>6395.1883038754977</v>
      </c>
    </row>
    <row r="867" spans="1:8">
      <c r="A867" s="9">
        <v>43862</v>
      </c>
      <c r="B867" s="1">
        <v>1</v>
      </c>
      <c r="C867" s="10">
        <v>1045</v>
      </c>
      <c r="D867" s="1">
        <v>5344.75</v>
      </c>
      <c r="E867" s="1">
        <f t="shared" si="53"/>
        <v>6533.9568749999999</v>
      </c>
      <c r="F867" s="1">
        <f t="shared" si="54"/>
        <v>6525.8038258264805</v>
      </c>
      <c r="G867" s="1">
        <f t="shared" si="55"/>
        <v>6518.5296535346342</v>
      </c>
      <c r="H867" s="1">
        <f t="shared" si="56"/>
        <v>6416.1507768750489</v>
      </c>
    </row>
    <row r="868" spans="1:8">
      <c r="A868" s="9">
        <v>43891</v>
      </c>
      <c r="B868" s="1">
        <v>1</v>
      </c>
      <c r="C868" s="10">
        <v>1045</v>
      </c>
      <c r="D868" s="1">
        <v>5348.49</v>
      </c>
      <c r="E868" s="1">
        <f t="shared" si="53"/>
        <v>6538.5290249999989</v>
      </c>
      <c r="F868" s="1">
        <f t="shared" si="54"/>
        <v>6536.2425502184196</v>
      </c>
      <c r="G868" s="1">
        <f t="shared" si="55"/>
        <v>6530.0428047664145</v>
      </c>
      <c r="H868" s="1">
        <f t="shared" si="56"/>
        <v>6433.5502026671656</v>
      </c>
    </row>
    <row r="869" spans="1:8">
      <c r="A869" s="9">
        <v>43922</v>
      </c>
      <c r="B869" s="1">
        <v>1</v>
      </c>
      <c r="C869" s="10">
        <v>1045</v>
      </c>
      <c r="D869" s="1">
        <v>5331.91</v>
      </c>
      <c r="E869" s="1">
        <f t="shared" ref="E869:E883" si="57">D869*(1.2225)</f>
        <v>6518.259974999999</v>
      </c>
      <c r="F869" s="1">
        <f t="shared" ref="F869:F883" si="58">SQRT(E869*E868)</f>
        <v>6528.3866336969704</v>
      </c>
      <c r="G869" s="1">
        <f t="shared" ref="G869:G883" si="59">GEOMEAN(E867:E869)</f>
        <v>6530.242852968252</v>
      </c>
      <c r="H869" s="1">
        <f t="shared" ref="H869:H883" si="60">GEOMEAN(E858:E869)</f>
        <v>6446.2741178150009</v>
      </c>
    </row>
    <row r="870" spans="1:8">
      <c r="A870" s="9">
        <v>43952</v>
      </c>
      <c r="B870" s="1">
        <v>1</v>
      </c>
      <c r="C870" s="10">
        <v>1045</v>
      </c>
      <c r="D870" s="1">
        <v>5311.65</v>
      </c>
      <c r="E870" s="1">
        <f t="shared" si="57"/>
        <v>6493.4921249999989</v>
      </c>
      <c r="F870" s="1">
        <f t="shared" si="58"/>
        <v>6505.8642635982796</v>
      </c>
      <c r="G870" s="1">
        <f t="shared" si="59"/>
        <v>6516.7343454111133</v>
      </c>
      <c r="H870" s="1">
        <f t="shared" si="60"/>
        <v>6456.2752877059957</v>
      </c>
    </row>
    <row r="871" spans="1:8">
      <c r="A871" s="9">
        <v>43983</v>
      </c>
      <c r="B871" s="1">
        <v>1</v>
      </c>
      <c r="C871" s="10">
        <v>1045</v>
      </c>
      <c r="D871" s="1">
        <v>5325.46</v>
      </c>
      <c r="E871" s="1">
        <f t="shared" si="57"/>
        <v>6510.3748499999992</v>
      </c>
      <c r="F871" s="1">
        <f t="shared" si="58"/>
        <v>6501.9280078506754</v>
      </c>
      <c r="G871" s="1">
        <f t="shared" si="59"/>
        <v>6507.3674450616745</v>
      </c>
      <c r="H871" s="1">
        <f t="shared" si="60"/>
        <v>6467.6375554666802</v>
      </c>
    </row>
    <row r="872" spans="1:8">
      <c r="A872" s="9">
        <v>44013</v>
      </c>
      <c r="B872" s="1">
        <v>1</v>
      </c>
      <c r="C872" s="10">
        <v>1045</v>
      </c>
      <c r="D872" s="1">
        <v>5344.63</v>
      </c>
      <c r="E872" s="1">
        <f t="shared" si="57"/>
        <v>6533.8101749999996</v>
      </c>
      <c r="F872" s="1">
        <f t="shared" si="58"/>
        <v>6522.0819864514197</v>
      </c>
      <c r="G872" s="1">
        <f t="shared" si="59"/>
        <v>6512.5380736189227</v>
      </c>
      <c r="H872" s="1">
        <f t="shared" si="60"/>
        <v>6479.9347625510491</v>
      </c>
    </row>
    <row r="873" spans="1:8">
      <c r="A873" s="9">
        <v>44044</v>
      </c>
      <c r="B873" s="1">
        <v>1</v>
      </c>
      <c r="C873" s="10">
        <v>1045</v>
      </c>
      <c r="D873" s="1">
        <v>5357.46</v>
      </c>
      <c r="E873" s="1">
        <f t="shared" si="57"/>
        <v>6549.49485</v>
      </c>
      <c r="F873" s="1">
        <f t="shared" si="58"/>
        <v>6541.647811678652</v>
      </c>
      <c r="G873" s="1">
        <f t="shared" si="59"/>
        <v>6531.2068353786854</v>
      </c>
      <c r="H873" s="1">
        <f t="shared" si="60"/>
        <v>6492.9574276260582</v>
      </c>
    </row>
    <row r="874" spans="1:8">
      <c r="A874" s="9">
        <v>44075</v>
      </c>
      <c r="B874" s="1">
        <v>1</v>
      </c>
      <c r="C874" s="10">
        <v>1045</v>
      </c>
      <c r="D874" s="1">
        <v>5391.75</v>
      </c>
      <c r="E874" s="1">
        <f t="shared" si="57"/>
        <v>6591.4143749999994</v>
      </c>
      <c r="F874" s="1">
        <f t="shared" si="58"/>
        <v>6570.4211815741664</v>
      </c>
      <c r="G874" s="1">
        <f t="shared" si="59"/>
        <v>6558.1947756226218</v>
      </c>
      <c r="H874" s="1">
        <f t="shared" si="60"/>
        <v>6509.6830489565646</v>
      </c>
    </row>
    <row r="875" spans="1:8">
      <c r="A875" s="9">
        <v>44105</v>
      </c>
      <c r="B875" s="1">
        <v>1</v>
      </c>
      <c r="C875" s="10">
        <v>1045</v>
      </c>
      <c r="D875" s="1">
        <v>5438.12</v>
      </c>
      <c r="E875" s="1">
        <f t="shared" si="57"/>
        <v>6648.1016999999993</v>
      </c>
      <c r="F875" s="1">
        <f t="shared" si="58"/>
        <v>6619.6973580249069</v>
      </c>
      <c r="G875" s="1">
        <f t="shared" si="59"/>
        <v>6596.2133084820562</v>
      </c>
      <c r="H875" s="1">
        <f t="shared" si="60"/>
        <v>6530.5666154654009</v>
      </c>
    </row>
    <row r="876" spans="1:8">
      <c r="A876" s="9">
        <v>44136</v>
      </c>
      <c r="B876" s="1">
        <v>1</v>
      </c>
      <c r="C876" s="10">
        <v>1045</v>
      </c>
      <c r="D876" s="1">
        <v>5486.52</v>
      </c>
      <c r="E876" s="1">
        <f t="shared" si="57"/>
        <v>6707.2707</v>
      </c>
      <c r="F876" s="1">
        <f t="shared" si="58"/>
        <v>6677.6206648049556</v>
      </c>
      <c r="G876" s="1">
        <f t="shared" si="59"/>
        <v>6648.7606847358338</v>
      </c>
      <c r="H876" s="1">
        <f t="shared" si="60"/>
        <v>6553.5776634295435</v>
      </c>
    </row>
    <row r="877" spans="1:8">
      <c r="A877" s="9">
        <v>44166</v>
      </c>
      <c r="B877" s="1">
        <v>1</v>
      </c>
      <c r="C877" s="10">
        <v>1045</v>
      </c>
      <c r="D877" s="1">
        <v>5560.59</v>
      </c>
      <c r="E877" s="1">
        <f t="shared" si="57"/>
        <v>6797.8212749999993</v>
      </c>
      <c r="F877" s="1">
        <f t="shared" si="58"/>
        <v>6752.3942021807443</v>
      </c>
      <c r="G877" s="1">
        <f t="shared" si="59"/>
        <v>6717.4495024476264</v>
      </c>
      <c r="H877" s="1">
        <f t="shared" si="60"/>
        <v>6577.7523725900892</v>
      </c>
    </row>
    <row r="878" spans="1:8">
      <c r="A878" s="9">
        <v>44197</v>
      </c>
      <c r="B878" s="1">
        <v>1</v>
      </c>
      <c r="C878" s="10">
        <v>1100</v>
      </c>
      <c r="D878" s="1">
        <v>5574.49</v>
      </c>
      <c r="E878" s="1">
        <f t="shared" si="57"/>
        <v>6814.8140249999997</v>
      </c>
      <c r="F878" s="1">
        <f t="shared" si="58"/>
        <v>6806.3123469550956</v>
      </c>
      <c r="G878" s="1">
        <f t="shared" si="59"/>
        <v>6773.1370242270714</v>
      </c>
      <c r="H878" s="1">
        <f t="shared" si="60"/>
        <v>6602.2359378085293</v>
      </c>
    </row>
    <row r="879" spans="1:8">
      <c r="A879" s="9">
        <v>44228</v>
      </c>
      <c r="B879" s="1">
        <v>1</v>
      </c>
      <c r="C879" s="10">
        <v>1100</v>
      </c>
      <c r="D879" s="1">
        <v>5622.43</v>
      </c>
      <c r="E879" s="1">
        <f t="shared" si="57"/>
        <v>6873.4206750000003</v>
      </c>
      <c r="F879" s="1">
        <f t="shared" si="58"/>
        <v>6844.0546181130794</v>
      </c>
      <c r="G879" s="1">
        <f t="shared" si="59"/>
        <v>6828.6086709095771</v>
      </c>
      <c r="H879" s="1">
        <f t="shared" si="60"/>
        <v>6630.1613182127248</v>
      </c>
    </row>
    <row r="880" spans="1:8">
      <c r="A880" s="9">
        <v>44256</v>
      </c>
      <c r="B880" s="1">
        <v>1</v>
      </c>
      <c r="C880" s="10">
        <v>1100</v>
      </c>
      <c r="D880" s="1">
        <v>5674.72</v>
      </c>
      <c r="E880" s="1">
        <f t="shared" si="57"/>
        <v>6937.3451999999997</v>
      </c>
      <c r="F880" s="1">
        <f t="shared" si="58"/>
        <v>6905.3089668234261</v>
      </c>
      <c r="G880" s="1">
        <f t="shared" si="59"/>
        <v>6875.0112464161857</v>
      </c>
      <c r="H880" s="1">
        <f t="shared" si="60"/>
        <v>6662.954784694447</v>
      </c>
    </row>
    <row r="881" spans="1:9">
      <c r="A881" s="9">
        <v>44287</v>
      </c>
      <c r="B881" s="1">
        <v>1</v>
      </c>
      <c r="C881" s="10">
        <v>1100</v>
      </c>
      <c r="D881" s="1">
        <v>5692.31</v>
      </c>
      <c r="E881" s="1">
        <f t="shared" si="57"/>
        <v>6958.8489749999999</v>
      </c>
      <c r="F881" s="1">
        <f t="shared" si="58"/>
        <v>6948.0887684485706</v>
      </c>
      <c r="G881" s="1">
        <f t="shared" si="59"/>
        <v>6923.1097094200295</v>
      </c>
      <c r="H881" s="1">
        <f t="shared" si="60"/>
        <v>6699.3707162985693</v>
      </c>
    </row>
    <row r="882" spans="1:9">
      <c r="A882" s="9">
        <v>44317</v>
      </c>
      <c r="B882" s="1">
        <v>1</v>
      </c>
      <c r="C882" s="10">
        <v>1100</v>
      </c>
      <c r="D882" s="1">
        <v>5739.56</v>
      </c>
      <c r="E882" s="1">
        <f t="shared" si="57"/>
        <v>7016.6121000000003</v>
      </c>
      <c r="F882" s="1">
        <f t="shared" si="58"/>
        <v>6987.6708508670899</v>
      </c>
      <c r="G882" s="1">
        <f t="shared" si="59"/>
        <v>6970.8551999386091</v>
      </c>
      <c r="H882" s="1">
        <f t="shared" si="60"/>
        <v>6742.7662817847458</v>
      </c>
    </row>
    <row r="883" spans="1:9">
      <c r="A883" s="9">
        <v>44348</v>
      </c>
      <c r="B883" s="1">
        <v>1</v>
      </c>
      <c r="C883" s="10">
        <v>1100</v>
      </c>
      <c r="D883" s="1">
        <v>5769.98</v>
      </c>
      <c r="E883" s="1">
        <f t="shared" si="57"/>
        <v>7053.800549999999</v>
      </c>
      <c r="F883" s="1">
        <f t="shared" si="58"/>
        <v>7035.1817524579028</v>
      </c>
      <c r="G883" s="1">
        <f t="shared" si="59"/>
        <v>7009.6449098722806</v>
      </c>
      <c r="H883" s="1">
        <f t="shared" si="60"/>
        <v>6787.964121238977</v>
      </c>
    </row>
    <row r="884" spans="1:9">
      <c r="A884" s="9">
        <v>44378</v>
      </c>
      <c r="B884" s="1">
        <v>1</v>
      </c>
      <c r="C884" s="10">
        <v>1100</v>
      </c>
      <c r="D884" s="1">
        <v>5825.37</v>
      </c>
      <c r="E884" s="1">
        <f t="shared" ref="E884:E885" si="61">D884*(1.2225)</f>
        <v>7121.5148249999993</v>
      </c>
      <c r="F884" s="1">
        <f t="shared" ref="F884:F885" si="62">SQRT(E884*E883)</f>
        <v>7087.5768207066476</v>
      </c>
      <c r="G884" s="1">
        <f t="shared" ref="G884:G885" si="63">GEOMEAN(E882:E884)</f>
        <v>7063.8425230474631</v>
      </c>
      <c r="H884" s="1">
        <f t="shared" ref="H884:H885" si="64">GEOMEAN(E873:E884)</f>
        <v>6836.8601118332908</v>
      </c>
    </row>
    <row r="885" spans="1:9">
      <c r="A885" s="9">
        <v>44409</v>
      </c>
      <c r="B885" s="1">
        <v>1</v>
      </c>
      <c r="C885" s="10">
        <v>1100</v>
      </c>
      <c r="D885" s="1">
        <v>5876.05</v>
      </c>
      <c r="E885" s="1">
        <f t="shared" si="61"/>
        <v>7183.471125</v>
      </c>
      <c r="F885" s="1">
        <f t="shared" si="62"/>
        <v>7152.4258899793513</v>
      </c>
      <c r="G885" s="1">
        <f t="shared" si="63"/>
        <v>7119.3985025366355</v>
      </c>
      <c r="H885" s="1">
        <f t="shared" si="64"/>
        <v>6889.7041406430999</v>
      </c>
      <c r="I885" s="57"/>
    </row>
    <row r="886" spans="1:9">
      <c r="A886" s="9">
        <v>44440</v>
      </c>
      <c r="B886" s="1">
        <v>1</v>
      </c>
      <c r="C886" s="10">
        <v>1100</v>
      </c>
      <c r="D886" s="1">
        <v>5944.21</v>
      </c>
      <c r="E886" s="1">
        <f t="shared" ref="E886:E889" si="65">D886*(1.2225)</f>
        <v>7266.7967249999992</v>
      </c>
      <c r="F886" s="1">
        <f t="shared" ref="F886:F889" si="66">SQRT(E886*E885)</f>
        <v>7225.0138024284806</v>
      </c>
      <c r="G886" s="1">
        <f t="shared" ref="G886:G889" si="67">GEOMEAN(E884:E886)</f>
        <v>7190.3480826780715</v>
      </c>
      <c r="H886" s="1">
        <f t="shared" ref="H886:H889" si="68">GEOMEAN(E875:E886)</f>
        <v>6945.9385869605667</v>
      </c>
      <c r="I886" s="57"/>
    </row>
    <row r="887" spans="1:9">
      <c r="A887" s="9">
        <v>44470</v>
      </c>
      <c r="B887" s="1">
        <v>1</v>
      </c>
      <c r="C887" s="10">
        <v>1100</v>
      </c>
      <c r="D887" s="1">
        <v>6018.51</v>
      </c>
      <c r="E887" s="1">
        <f t="shared" si="65"/>
        <v>7357.6284749999995</v>
      </c>
      <c r="F887" s="1">
        <f t="shared" si="66"/>
        <v>7312.0715605016294</v>
      </c>
      <c r="G887" s="1">
        <f t="shared" si="67"/>
        <v>7268.9509585825099</v>
      </c>
      <c r="H887" s="1">
        <f t="shared" si="68"/>
        <v>7004.8841285893241</v>
      </c>
      <c r="I887" s="57"/>
    </row>
    <row r="888" spans="1:9">
      <c r="A888" s="9">
        <v>44501</v>
      </c>
      <c r="B888" s="1">
        <v>1</v>
      </c>
      <c r="C888" s="10">
        <v>1100</v>
      </c>
      <c r="D888" s="1">
        <v>6075.69</v>
      </c>
      <c r="E888" s="1">
        <f t="shared" si="65"/>
        <v>7427.5310249999993</v>
      </c>
      <c r="F888" s="1">
        <f t="shared" si="66"/>
        <v>7392.4971267147566</v>
      </c>
      <c r="G888" s="1">
        <f t="shared" si="67"/>
        <v>7350.3572367272227</v>
      </c>
      <c r="H888" s="1">
        <f t="shared" si="68"/>
        <v>7064.6802309339391</v>
      </c>
      <c r="I888" s="57"/>
    </row>
    <row r="889" spans="1:9">
      <c r="A889" s="9">
        <v>44531</v>
      </c>
      <c r="B889" s="1">
        <v>1</v>
      </c>
      <c r="C889" s="10">
        <v>1100</v>
      </c>
      <c r="D889" s="1">
        <v>6120.04</v>
      </c>
      <c r="E889" s="1">
        <f t="shared" si="65"/>
        <v>7481.7488999999996</v>
      </c>
      <c r="F889" s="1">
        <f t="shared" si="66"/>
        <v>7454.5906712581891</v>
      </c>
      <c r="G889" s="1">
        <f t="shared" si="67"/>
        <v>7422.1287852854457</v>
      </c>
      <c r="H889" s="1">
        <f t="shared" si="68"/>
        <v>7121.3438836982759</v>
      </c>
      <c r="I889" s="57"/>
    </row>
    <row r="890" spans="1:9">
      <c r="A890" s="9">
        <v>44562</v>
      </c>
      <c r="B890" s="1">
        <v>1</v>
      </c>
      <c r="C890" s="10">
        <v>1212</v>
      </c>
      <c r="D890" s="1">
        <v>6153.09</v>
      </c>
      <c r="E890" s="1">
        <f t="shared" ref="E890:E905" si="69">D890*(1.2225)</f>
        <v>7522.1525249999995</v>
      </c>
      <c r="F890" s="1">
        <f t="shared" ref="F890:F905" si="70">SQRT(E890*E889)</f>
        <v>7501.9235119768427</v>
      </c>
      <c r="G890" s="1">
        <f t="shared" ref="G890:G905" si="71">GEOMEAN(E888:E890)</f>
        <v>7477.0435939887402</v>
      </c>
      <c r="H890" s="1">
        <f t="shared" ref="H890:H905" si="72">GEOMEAN(E879:E890)</f>
        <v>7180.1905289044453</v>
      </c>
    </row>
    <row r="891" spans="1:9">
      <c r="A891" s="9">
        <v>44593</v>
      </c>
      <c r="B891" s="1">
        <v>1</v>
      </c>
      <c r="C891" s="10">
        <v>1212</v>
      </c>
      <c r="D891" s="1">
        <v>6215.24</v>
      </c>
      <c r="E891" s="1">
        <f t="shared" si="69"/>
        <v>7598.1308999999992</v>
      </c>
      <c r="F891" s="1">
        <f t="shared" si="70"/>
        <v>7560.0462653819459</v>
      </c>
      <c r="G891" s="1">
        <f t="shared" si="71"/>
        <v>7533.8565210384468</v>
      </c>
      <c r="H891" s="1">
        <f t="shared" si="72"/>
        <v>7240.4204957882757</v>
      </c>
    </row>
    <row r="892" spans="1:9">
      <c r="A892" s="9">
        <v>44621</v>
      </c>
      <c r="B892" s="1">
        <v>1</v>
      </c>
      <c r="C892" s="10">
        <v>1212</v>
      </c>
      <c r="D892" s="1">
        <v>6315.93</v>
      </c>
      <c r="E892" s="1">
        <f t="shared" si="69"/>
        <v>7721.2244249999994</v>
      </c>
      <c r="F892" s="1">
        <f t="shared" si="70"/>
        <v>7659.4303893584165</v>
      </c>
      <c r="G892" s="1">
        <f t="shared" si="71"/>
        <v>7613.3949692016295</v>
      </c>
      <c r="H892" s="1">
        <f t="shared" si="72"/>
        <v>7305.3023473445064</v>
      </c>
    </row>
    <row r="893" spans="1:9">
      <c r="A893" s="9">
        <v>44652</v>
      </c>
      <c r="B893" s="1">
        <v>1</v>
      </c>
      <c r="C893" s="10">
        <v>1212</v>
      </c>
      <c r="D893" s="1">
        <v>6382.88</v>
      </c>
      <c r="E893" s="1">
        <f t="shared" si="69"/>
        <v>7803.0707999999995</v>
      </c>
      <c r="F893" s="1">
        <f t="shared" si="70"/>
        <v>7762.0397352090567</v>
      </c>
      <c r="G893" s="1">
        <f t="shared" si="71"/>
        <v>7707.01430088904</v>
      </c>
      <c r="H893" s="1">
        <f t="shared" si="72"/>
        <v>7375.3427239699258</v>
      </c>
    </row>
    <row r="894" spans="1:9">
      <c r="A894" s="9">
        <v>44682</v>
      </c>
      <c r="B894" s="1">
        <v>1</v>
      </c>
      <c r="C894" s="10">
        <v>1212</v>
      </c>
      <c r="D894" s="1">
        <v>6412.88</v>
      </c>
      <c r="E894" s="1">
        <f t="shared" si="69"/>
        <v>7839.7457999999997</v>
      </c>
      <c r="F894" s="1">
        <f t="shared" si="70"/>
        <v>7821.3868035919713</v>
      </c>
      <c r="G894" s="1">
        <f t="shared" si="71"/>
        <v>7787.855798984383</v>
      </c>
      <c r="H894" s="1">
        <f t="shared" si="72"/>
        <v>7443.8351895641335</v>
      </c>
    </row>
    <row r="895" spans="1:9">
      <c r="A895" s="9">
        <v>44713</v>
      </c>
      <c r="B895" s="1">
        <v>1</v>
      </c>
      <c r="C895" s="10">
        <v>1212</v>
      </c>
      <c r="D895" s="1">
        <v>6455.85</v>
      </c>
      <c r="E895" s="1">
        <f t="shared" si="69"/>
        <v>7892.2766249999995</v>
      </c>
      <c r="F895" s="1">
        <f t="shared" si="70"/>
        <v>7865.9673609341853</v>
      </c>
      <c r="G895" s="1">
        <f t="shared" si="71"/>
        <v>7844.945710703485</v>
      </c>
      <c r="H895" s="1">
        <f t="shared" si="72"/>
        <v>7513.8353815474111</v>
      </c>
    </row>
    <row r="896" spans="1:9">
      <c r="A896" s="9">
        <v>44743</v>
      </c>
      <c r="B896" s="1">
        <v>1</v>
      </c>
      <c r="C896" s="10">
        <v>1212</v>
      </c>
      <c r="D896" s="1">
        <v>6411.95</v>
      </c>
      <c r="E896" s="1">
        <f t="shared" si="69"/>
        <v>7838.608874999999</v>
      </c>
      <c r="F896" s="1">
        <f t="shared" si="70"/>
        <v>7865.3969764202011</v>
      </c>
      <c r="G896" s="1">
        <f t="shared" si="71"/>
        <v>7856.8372723591847</v>
      </c>
      <c r="H896" s="1">
        <f t="shared" si="72"/>
        <v>7574.1498596976462</v>
      </c>
    </row>
    <row r="897" spans="1:8">
      <c r="A897" s="9">
        <v>44774</v>
      </c>
      <c r="B897" s="1">
        <v>1</v>
      </c>
      <c r="C897" s="10">
        <v>1212</v>
      </c>
      <c r="D897" s="1">
        <v>6388.87</v>
      </c>
      <c r="E897" s="1">
        <f t="shared" si="69"/>
        <v>7810.3935749999991</v>
      </c>
      <c r="F897" s="1">
        <f t="shared" si="70"/>
        <v>7824.4885068762142</v>
      </c>
      <c r="G897" s="1">
        <f t="shared" si="71"/>
        <v>7847.0196042906518</v>
      </c>
      <c r="H897" s="1">
        <f t="shared" si="72"/>
        <v>7627.1468418468485</v>
      </c>
    </row>
    <row r="898" spans="1:8">
      <c r="A898" s="9">
        <v>44805</v>
      </c>
      <c r="B898" s="1">
        <v>1</v>
      </c>
      <c r="C898" s="10">
        <v>1212</v>
      </c>
      <c r="D898" s="1">
        <v>6370.34</v>
      </c>
      <c r="E898" s="1">
        <f t="shared" si="69"/>
        <v>7787.7406499999997</v>
      </c>
      <c r="F898" s="1">
        <f t="shared" si="70"/>
        <v>7799.0588878739927</v>
      </c>
      <c r="G898" s="1">
        <f t="shared" si="71"/>
        <v>7812.2199947260106</v>
      </c>
      <c r="H898" s="1">
        <f t="shared" si="72"/>
        <v>7671.2796244389065</v>
      </c>
    </row>
    <row r="899" spans="1:8">
      <c r="A899" s="9">
        <v>44835</v>
      </c>
      <c r="B899" s="1">
        <v>1</v>
      </c>
      <c r="C899" s="10">
        <v>1212</v>
      </c>
      <c r="D899" s="1">
        <v>6407.93</v>
      </c>
      <c r="E899" s="1">
        <f t="shared" si="69"/>
        <v>7833.6944249999997</v>
      </c>
      <c r="F899" s="1">
        <f t="shared" si="70"/>
        <v>7810.6837417252318</v>
      </c>
      <c r="G899" s="1">
        <f t="shared" si="71"/>
        <v>7810.5870182857198</v>
      </c>
      <c r="H899" s="1">
        <f t="shared" si="72"/>
        <v>7711.464751360716</v>
      </c>
    </row>
    <row r="900" spans="1:8">
      <c r="A900" s="9">
        <v>44866</v>
      </c>
      <c r="B900" s="1">
        <v>1</v>
      </c>
      <c r="C900" s="10">
        <v>1212</v>
      </c>
      <c r="D900" s="1">
        <v>6434.2</v>
      </c>
      <c r="E900" s="1">
        <f t="shared" si="69"/>
        <v>7865.8094999999994</v>
      </c>
      <c r="F900" s="1">
        <f t="shared" si="70"/>
        <v>7849.7355387466414</v>
      </c>
      <c r="G900" s="1">
        <f t="shared" si="71"/>
        <v>7829.0159339514576</v>
      </c>
      <c r="H900" s="1">
        <f t="shared" si="72"/>
        <v>7748.3956789388612</v>
      </c>
    </row>
    <row r="901" spans="1:8">
      <c r="A901" s="9">
        <v>44896</v>
      </c>
      <c r="B901" s="1">
        <v>1</v>
      </c>
      <c r="C901" s="10">
        <v>1212</v>
      </c>
      <c r="D901" s="1">
        <v>6474.09</v>
      </c>
      <c r="E901" s="1">
        <f t="shared" si="69"/>
        <v>7914.5750250000001</v>
      </c>
      <c r="F901" s="1">
        <f t="shared" si="70"/>
        <v>7890.1545878460283</v>
      </c>
      <c r="G901" s="1">
        <f t="shared" si="71"/>
        <v>7871.2894635635357</v>
      </c>
      <c r="H901" s="1">
        <f t="shared" si="72"/>
        <v>7784.7946827308451</v>
      </c>
    </row>
    <row r="902" spans="1:8">
      <c r="A902" s="9">
        <v>44927</v>
      </c>
      <c r="B902" s="1">
        <v>1</v>
      </c>
      <c r="C902" s="10">
        <v>1302</v>
      </c>
      <c r="D902" s="1">
        <v>6508.4</v>
      </c>
      <c r="E902" s="1">
        <f t="shared" si="69"/>
        <v>7956.5189999999993</v>
      </c>
      <c r="F902" s="1">
        <f t="shared" si="70"/>
        <v>7935.5193001679463</v>
      </c>
      <c r="G902" s="1">
        <f t="shared" si="71"/>
        <v>7912.2143252322021</v>
      </c>
      <c r="H902" s="1">
        <f t="shared" si="72"/>
        <v>7821.2993871611206</v>
      </c>
    </row>
    <row r="903" spans="1:8">
      <c r="A903" s="9">
        <v>44958</v>
      </c>
      <c r="B903" s="1">
        <v>1</v>
      </c>
      <c r="C903" s="10">
        <v>1302</v>
      </c>
      <c r="D903" s="1">
        <v>6563.07</v>
      </c>
      <c r="E903" s="1">
        <f t="shared" si="69"/>
        <v>8023.3530749999991</v>
      </c>
      <c r="F903" s="1">
        <f t="shared" si="70"/>
        <v>7989.8661556340176</v>
      </c>
      <c r="G903" s="1">
        <f t="shared" si="71"/>
        <v>7964.6898642168426</v>
      </c>
      <c r="H903" s="1">
        <f t="shared" si="72"/>
        <v>7856.8718822066421</v>
      </c>
    </row>
    <row r="904" spans="1:8">
      <c r="A904" s="9">
        <v>44986</v>
      </c>
      <c r="B904" s="1">
        <v>1</v>
      </c>
      <c r="C904" s="10">
        <v>1302</v>
      </c>
      <c r="D904" s="1">
        <v>6609.67</v>
      </c>
      <c r="E904" s="1">
        <f t="shared" si="69"/>
        <v>8080.3215749999999</v>
      </c>
      <c r="F904" s="1">
        <f t="shared" si="70"/>
        <v>8051.7869417766569</v>
      </c>
      <c r="G904" s="1">
        <f t="shared" si="71"/>
        <v>8019.9048868325472</v>
      </c>
      <c r="H904" s="1">
        <f t="shared" si="72"/>
        <v>7886.6919373393739</v>
      </c>
    </row>
    <row r="905" spans="1:8">
      <c r="A905" s="9">
        <v>45017</v>
      </c>
      <c r="B905" s="1">
        <v>1</v>
      </c>
      <c r="C905" s="10">
        <v>1302</v>
      </c>
      <c r="D905" s="1">
        <v>6649.99</v>
      </c>
      <c r="E905" s="1">
        <f t="shared" si="69"/>
        <v>8129.6127749999996</v>
      </c>
      <c r="F905" s="1">
        <f t="shared" si="70"/>
        <v>8104.9297037190963</v>
      </c>
      <c r="G905" s="1">
        <f t="shared" si="71"/>
        <v>8077.6457501293326</v>
      </c>
      <c r="H905" s="1">
        <f t="shared" si="72"/>
        <v>7913.6815460187045</v>
      </c>
    </row>
  </sheetData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996"/>
  <sheetViews>
    <sheetView showGridLines="0" zoomScaleNormal="100" workbookViewId="0">
      <pane xSplit="1" ySplit="1" topLeftCell="B876" activePane="bottomRight" state="frozen"/>
      <selection pane="topRight" activeCell="B1" sqref="B1"/>
      <selection pane="bottomLeft" activeCell="A860" sqref="A860"/>
      <selection pane="bottomRight" activeCell="R895" sqref="R895"/>
    </sheetView>
  </sheetViews>
  <sheetFormatPr defaultColWidth="7" defaultRowHeight="12.75"/>
  <cols>
    <col min="1" max="8" width="11.85546875" style="1" customWidth="1"/>
    <col min="9" max="9" width="7.42578125" style="1" bestFit="1" customWidth="1"/>
    <col min="10" max="10" width="9" style="1" bestFit="1" customWidth="1"/>
    <col min="11" max="11" width="9.42578125" style="1" bestFit="1" customWidth="1"/>
    <col min="12" max="1024" width="7" style="1"/>
  </cols>
  <sheetData>
    <row r="1" spans="1:8" s="14" customFormat="1" ht="89.25" customHeight="1">
      <c r="A1" s="2" t="s">
        <v>70</v>
      </c>
      <c r="B1" s="2" t="s">
        <v>71</v>
      </c>
      <c r="C1" s="2" t="s">
        <v>72</v>
      </c>
      <c r="D1" s="2" t="s">
        <v>78</v>
      </c>
      <c r="E1" s="2" t="s">
        <v>79</v>
      </c>
      <c r="F1" s="2" t="s">
        <v>75</v>
      </c>
      <c r="G1" s="2" t="s">
        <v>80</v>
      </c>
      <c r="H1" s="2" t="s">
        <v>81</v>
      </c>
    </row>
    <row r="2" spans="1:8">
      <c r="A2" s="9">
        <v>17533</v>
      </c>
      <c r="B2" s="1">
        <v>2750000000000000</v>
      </c>
      <c r="C2" s="10">
        <v>360</v>
      </c>
      <c r="D2" s="1">
        <f>'IGPC-Mtb'!B2*$D$376/'IGPC-Mtb'!$B$376</f>
        <v>2.1511967530533217E-12</v>
      </c>
      <c r="E2" s="1">
        <f t="shared" ref="E2:E65" si="0">D2</f>
        <v>2.1511967530533217E-12</v>
      </c>
    </row>
    <row r="3" spans="1:8">
      <c r="A3" s="9">
        <v>17564</v>
      </c>
      <c r="B3" s="1">
        <v>2750000000000000</v>
      </c>
      <c r="C3" s="10">
        <v>360</v>
      </c>
      <c r="D3" s="1">
        <f>'IGPC-Mtb'!B3*$D$376/'IGPC-Mtb'!$B$376</f>
        <v>2.1567339390328671E-12</v>
      </c>
      <c r="E3" s="1">
        <f t="shared" si="0"/>
        <v>2.1567339390328671E-12</v>
      </c>
      <c r="F3" s="1">
        <f t="shared" ref="F3:F66" si="1">SQRT(E3*E2)</f>
        <v>2.1539635667409521E-12</v>
      </c>
    </row>
    <row r="4" spans="1:8">
      <c r="A4" s="9">
        <v>17593</v>
      </c>
      <c r="B4" s="1">
        <v>2750000000000000</v>
      </c>
      <c r="C4" s="10">
        <v>360</v>
      </c>
      <c r="D4" s="1">
        <f>'IGPC-Mtb'!B4*$D$376/'IGPC-Mtb'!$B$376</f>
        <v>2.1595025320226395E-12</v>
      </c>
      <c r="E4" s="1">
        <f t="shared" si="0"/>
        <v>2.1595025320226395E-12</v>
      </c>
      <c r="F4" s="1">
        <f t="shared" si="1"/>
        <v>2.1581177915583379E-12</v>
      </c>
      <c r="G4" s="1">
        <f t="shared" ref="G4:G67" si="2">GEOMEAN(E2:E4)</f>
        <v>2.1558083081394375E-12</v>
      </c>
    </row>
    <row r="5" spans="1:8">
      <c r="A5" s="9">
        <v>17624</v>
      </c>
      <c r="B5" s="1">
        <v>2750000000000000</v>
      </c>
      <c r="C5" s="10">
        <v>360</v>
      </c>
      <c r="D5" s="1">
        <f>'IGPC-Mtb'!B5*$D$376/'IGPC-Mtb'!$B$376</f>
        <v>2.165039718002185E-12</v>
      </c>
      <c r="E5" s="1">
        <f t="shared" si="0"/>
        <v>2.165039718002185E-12</v>
      </c>
      <c r="F5" s="1">
        <f t="shared" si="1"/>
        <v>2.162269352544983E-12</v>
      </c>
      <c r="G5" s="1">
        <f t="shared" si="2"/>
        <v>2.1604226379457143E-12</v>
      </c>
    </row>
    <row r="6" spans="1:8">
      <c r="A6" s="9">
        <v>17654</v>
      </c>
      <c r="B6" s="1">
        <v>2750000000000000</v>
      </c>
      <c r="C6" s="10">
        <v>360</v>
      </c>
      <c r="D6" s="1">
        <f>'IGPC-Mtb'!B6*$D$376/'IGPC-Mtb'!$B$376</f>
        <v>2.1788826829510475E-12</v>
      </c>
      <c r="E6" s="1">
        <f t="shared" si="0"/>
        <v>2.1788826829510475E-12</v>
      </c>
      <c r="F6" s="1">
        <f t="shared" si="1"/>
        <v>2.1719501719551901E-12</v>
      </c>
      <c r="G6" s="1">
        <f t="shared" si="2"/>
        <v>2.1677930068062966E-12</v>
      </c>
    </row>
    <row r="7" spans="1:8">
      <c r="A7" s="9">
        <v>17685</v>
      </c>
      <c r="B7" s="1">
        <v>2750000000000000</v>
      </c>
      <c r="C7" s="10">
        <v>360</v>
      </c>
      <c r="D7" s="1">
        <f>'IGPC-Mtb'!B7*$D$376/'IGPC-Mtb'!$B$376</f>
        <v>2.1954942408896831E-12</v>
      </c>
      <c r="E7" s="1">
        <f t="shared" si="0"/>
        <v>2.1954942408896831E-12</v>
      </c>
      <c r="F7" s="1">
        <f t="shared" si="1"/>
        <v>2.1871726913971118E-12</v>
      </c>
      <c r="G7" s="1">
        <f t="shared" si="2"/>
        <v>2.1797700068076178E-12</v>
      </c>
    </row>
    <row r="8" spans="1:8">
      <c r="A8" s="9">
        <v>17715</v>
      </c>
      <c r="B8" s="1">
        <v>2750000000000000</v>
      </c>
      <c r="C8" s="10">
        <v>360</v>
      </c>
      <c r="D8" s="1">
        <f>'IGPC-Mtb'!B8*$D$376/'IGPC-Mtb'!$B$376</f>
        <v>2.2010314268692286E-12</v>
      </c>
      <c r="E8" s="1">
        <f t="shared" si="0"/>
        <v>2.2010314268692286E-12</v>
      </c>
      <c r="F8" s="1">
        <f t="shared" si="1"/>
        <v>2.1982610904322973E-12</v>
      </c>
      <c r="G8" s="1">
        <f t="shared" si="2"/>
        <v>2.1917825469709119E-12</v>
      </c>
    </row>
    <row r="9" spans="1:8">
      <c r="A9" s="9">
        <v>17746</v>
      </c>
      <c r="B9" s="1">
        <v>2750000000000000</v>
      </c>
      <c r="C9" s="10">
        <v>360</v>
      </c>
      <c r="D9" s="1">
        <f>'IGPC-Mtb'!B9*$D$376/'IGPC-Mtb'!$B$376</f>
        <v>2.2093372058385465E-12</v>
      </c>
      <c r="E9" s="1">
        <f t="shared" si="0"/>
        <v>2.2093372058385465E-12</v>
      </c>
      <c r="F9" s="1">
        <f t="shared" si="1"/>
        <v>2.2051804059083442E-12</v>
      </c>
      <c r="G9" s="1">
        <f t="shared" si="2"/>
        <v>2.2019469453228783E-12</v>
      </c>
    </row>
    <row r="10" spans="1:8">
      <c r="A10" s="9">
        <v>17777</v>
      </c>
      <c r="B10" s="1">
        <v>2750000000000000</v>
      </c>
      <c r="C10" s="10">
        <v>360</v>
      </c>
      <c r="D10" s="1">
        <f>'IGPC-Mtb'!B10*$D$376/'IGPC-Mtb'!$B$376</f>
        <v>2.2176429848078643E-12</v>
      </c>
      <c r="E10" s="1">
        <f t="shared" si="0"/>
        <v>2.2176429848078643E-12</v>
      </c>
      <c r="F10" s="1">
        <f t="shared" si="1"/>
        <v>2.2134861995510299E-12</v>
      </c>
      <c r="G10" s="1">
        <f t="shared" si="2"/>
        <v>2.2093267975451901E-12</v>
      </c>
    </row>
    <row r="11" spans="1:8">
      <c r="A11" s="9">
        <v>17807</v>
      </c>
      <c r="B11" s="1">
        <v>2750000000000000</v>
      </c>
      <c r="C11" s="10">
        <v>360</v>
      </c>
      <c r="D11" s="1">
        <f>'IGPC-Mtb'!B11*$D$376/'IGPC-Mtb'!$B$376</f>
        <v>2.2259487637771821E-12</v>
      </c>
      <c r="E11" s="1">
        <f t="shared" si="0"/>
        <v>2.2259487637771821E-12</v>
      </c>
      <c r="F11" s="1">
        <f t="shared" si="1"/>
        <v>2.2217919930840074E-12</v>
      </c>
      <c r="G11" s="1">
        <f t="shared" si="2"/>
        <v>2.2176326154972453E-12</v>
      </c>
    </row>
    <row r="12" spans="1:8">
      <c r="A12" s="9">
        <v>17838</v>
      </c>
      <c r="B12" s="1">
        <v>2750000000000000</v>
      </c>
      <c r="C12" s="10">
        <v>360</v>
      </c>
      <c r="D12" s="1">
        <f>'IGPC-Mtb'!B12*$D$376/'IGPC-Mtb'!$B$376</f>
        <v>2.2314859497567272E-12</v>
      </c>
      <c r="E12" s="1">
        <f t="shared" si="0"/>
        <v>2.2314859497567272E-12</v>
      </c>
      <c r="F12" s="1">
        <f t="shared" si="1"/>
        <v>2.228715637143316E-12</v>
      </c>
      <c r="G12" s="1">
        <f t="shared" si="2"/>
        <v>2.2250186237837518E-12</v>
      </c>
    </row>
    <row r="13" spans="1:8">
      <c r="A13" s="9">
        <v>17868</v>
      </c>
      <c r="B13" s="1">
        <v>2750000000000000</v>
      </c>
      <c r="C13" s="10">
        <v>360</v>
      </c>
      <c r="D13" s="1">
        <f>'IGPC-Mtb'!B13*$D$376/'IGPC-Mtb'!$B$376</f>
        <v>2.239791728726045E-12</v>
      </c>
      <c r="E13" s="1">
        <f t="shared" si="0"/>
        <v>2.239791728726045E-12</v>
      </c>
      <c r="F13" s="1">
        <f t="shared" si="1"/>
        <v>2.2356349820651627E-12</v>
      </c>
      <c r="G13" s="1">
        <f t="shared" si="2"/>
        <v>2.2324015683827649E-12</v>
      </c>
      <c r="H13" s="1">
        <f t="shared" ref="H13:H76" si="3">GEOMEAN(E2:E13)</f>
        <v>2.1941346365751264E-12</v>
      </c>
    </row>
    <row r="14" spans="1:8">
      <c r="A14" s="9">
        <v>17899</v>
      </c>
      <c r="B14" s="1">
        <v>2750000000000000</v>
      </c>
      <c r="C14" s="10">
        <v>360</v>
      </c>
      <c r="D14" s="1">
        <f>'IGPC-Mtb'!B14*$D$376/'IGPC-Mtb'!$B$376</f>
        <v>2.2619404726442258E-12</v>
      </c>
      <c r="E14" s="1">
        <f t="shared" si="0"/>
        <v>2.2619404726442258E-12</v>
      </c>
      <c r="F14" s="1">
        <f t="shared" si="1"/>
        <v>2.2508388572928135E-12</v>
      </c>
      <c r="G14" s="1">
        <f t="shared" si="2"/>
        <v>2.2443693106256052E-12</v>
      </c>
      <c r="H14" s="1">
        <f t="shared" si="3"/>
        <v>2.2033324283958097E-12</v>
      </c>
    </row>
    <row r="15" spans="1:8">
      <c r="A15" s="9">
        <v>17930</v>
      </c>
      <c r="B15" s="1">
        <v>2750000000000000</v>
      </c>
      <c r="C15" s="10">
        <v>360</v>
      </c>
      <c r="D15" s="1">
        <f>'IGPC-Mtb'!B15*$D$376/'IGPC-Mtb'!$B$376</f>
        <v>2.2813206235726342E-12</v>
      </c>
      <c r="E15" s="1">
        <f t="shared" si="0"/>
        <v>2.2813206235726342E-12</v>
      </c>
      <c r="F15" s="1">
        <f t="shared" si="1"/>
        <v>2.2716098805774076E-12</v>
      </c>
      <c r="G15" s="1">
        <f t="shared" si="2"/>
        <v>2.260953921783712E-12</v>
      </c>
      <c r="H15" s="1">
        <f t="shared" si="3"/>
        <v>2.2136680957997359E-12</v>
      </c>
    </row>
    <row r="16" spans="1:8">
      <c r="A16" s="9">
        <v>17958</v>
      </c>
      <c r="B16" s="1">
        <v>2750000000000000</v>
      </c>
      <c r="C16" s="10">
        <v>360</v>
      </c>
      <c r="D16" s="1">
        <f>'IGPC-Mtb'!B16*$D$376/'IGPC-Mtb'!$B$376</f>
        <v>2.3034693674908153E-12</v>
      </c>
      <c r="E16" s="1">
        <f t="shared" si="0"/>
        <v>2.3034693674908153E-12</v>
      </c>
      <c r="F16" s="1">
        <f t="shared" si="1"/>
        <v>2.2923682456849308E-12</v>
      </c>
      <c r="G16" s="1">
        <f t="shared" si="2"/>
        <v>2.2821804448633434E-12</v>
      </c>
      <c r="H16" s="1">
        <f t="shared" si="3"/>
        <v>2.2256057407054398E-12</v>
      </c>
    </row>
    <row r="17" spans="1:8">
      <c r="A17" s="9">
        <v>17989</v>
      </c>
      <c r="B17" s="1">
        <v>2750000000000000</v>
      </c>
      <c r="C17" s="10">
        <v>360</v>
      </c>
      <c r="D17" s="1">
        <f>'IGPC-Mtb'!B17*$D$376/'IGPC-Mtb'!$B$376</f>
        <v>2.3256181114089961E-12</v>
      </c>
      <c r="E17" s="1">
        <f t="shared" si="0"/>
        <v>2.3256181114089961E-12</v>
      </c>
      <c r="F17" s="1">
        <f t="shared" si="1"/>
        <v>2.3145172455854515E-12</v>
      </c>
      <c r="G17" s="1">
        <f t="shared" si="2"/>
        <v>2.3033983757390676E-12</v>
      </c>
      <c r="H17" s="1">
        <f t="shared" si="3"/>
        <v>2.2389150238862391E-12</v>
      </c>
    </row>
    <row r="18" spans="1:8">
      <c r="A18" s="9">
        <v>18019</v>
      </c>
      <c r="B18" s="1">
        <v>2750000000000000</v>
      </c>
      <c r="C18" s="10">
        <v>360</v>
      </c>
      <c r="D18" s="1">
        <f>'IGPC-Mtb'!B18*$D$376/'IGPC-Mtb'!$B$376</f>
        <v>2.3449982623374045E-12</v>
      </c>
      <c r="E18" s="1">
        <f t="shared" si="0"/>
        <v>2.3449982623374045E-12</v>
      </c>
      <c r="F18" s="1">
        <f t="shared" si="1"/>
        <v>2.335288082895661E-12</v>
      </c>
      <c r="G18" s="1">
        <f t="shared" si="2"/>
        <v>2.3246333058237815E-12</v>
      </c>
      <c r="H18" s="1">
        <f t="shared" si="3"/>
        <v>2.2526652889745614E-12</v>
      </c>
    </row>
    <row r="19" spans="1:8">
      <c r="A19" s="9">
        <v>18050</v>
      </c>
      <c r="B19" s="1">
        <v>2750000000000000</v>
      </c>
      <c r="C19" s="10">
        <v>360</v>
      </c>
      <c r="D19" s="1">
        <f>'IGPC-Mtb'!B19*$D$376/'IGPC-Mtb'!$B$376</f>
        <v>2.3671470062555856E-12</v>
      </c>
      <c r="E19" s="1">
        <f t="shared" si="0"/>
        <v>2.3671470062555856E-12</v>
      </c>
      <c r="F19" s="1">
        <f t="shared" si="1"/>
        <v>2.356046607426631E-12</v>
      </c>
      <c r="G19" s="1">
        <f t="shared" si="2"/>
        <v>2.3458597942857626E-12</v>
      </c>
      <c r="H19" s="1">
        <f t="shared" si="3"/>
        <v>2.2668410974630535E-12</v>
      </c>
    </row>
    <row r="20" spans="1:8">
      <c r="A20" s="9">
        <v>18080</v>
      </c>
      <c r="B20" s="1">
        <v>2750000000000000</v>
      </c>
      <c r="C20" s="10">
        <v>360</v>
      </c>
      <c r="D20" s="1">
        <f>'IGPC-Mtb'!B20*$D$376/'IGPC-Mtb'!$B$376</f>
        <v>2.3754527852249035E-12</v>
      </c>
      <c r="E20" s="1">
        <f t="shared" si="0"/>
        <v>2.3754527852249035E-12</v>
      </c>
      <c r="F20" s="1">
        <f t="shared" si="1"/>
        <v>2.371296259231778E-12</v>
      </c>
      <c r="G20" s="1">
        <f t="shared" si="2"/>
        <v>2.362497653751012E-12</v>
      </c>
      <c r="H20" s="1">
        <f t="shared" si="3"/>
        <v>2.2812931214398749E-12</v>
      </c>
    </row>
    <row r="21" spans="1:8">
      <c r="A21" s="9">
        <v>18111</v>
      </c>
      <c r="B21" s="1">
        <v>2750000000000000</v>
      </c>
      <c r="C21" s="10">
        <v>360</v>
      </c>
      <c r="D21" s="1">
        <f>'IGPC-Mtb'!B21*$D$376/'IGPC-Mtb'!$B$376</f>
        <v>2.3809899712044486E-12</v>
      </c>
      <c r="E21" s="1">
        <f t="shared" si="0"/>
        <v>2.3809899712044486E-12</v>
      </c>
      <c r="F21" s="1">
        <f t="shared" si="1"/>
        <v>2.3782197666931815E-12</v>
      </c>
      <c r="G21" s="1">
        <f t="shared" si="2"/>
        <v>2.3745231034958923E-12</v>
      </c>
      <c r="H21" s="1">
        <f t="shared" si="3"/>
        <v>2.2955621446057206E-12</v>
      </c>
    </row>
    <row r="22" spans="1:8">
      <c r="A22" s="9">
        <v>18142</v>
      </c>
      <c r="B22" s="1">
        <v>2750000000000000</v>
      </c>
      <c r="C22" s="10">
        <v>360</v>
      </c>
      <c r="D22" s="1">
        <f>'IGPC-Mtb'!B22*$D$376/'IGPC-Mtb'!$B$376</f>
        <v>2.3892957501737664E-12</v>
      </c>
      <c r="E22" s="1">
        <f t="shared" si="0"/>
        <v>2.3892957501737664E-12</v>
      </c>
      <c r="F22" s="1">
        <f t="shared" si="1"/>
        <v>2.3851392452863517E-12</v>
      </c>
      <c r="G22" s="1">
        <f t="shared" si="2"/>
        <v>2.3819060444465097E-12</v>
      </c>
      <c r="H22" s="1">
        <f t="shared" si="3"/>
        <v>2.3098684357787143E-12</v>
      </c>
    </row>
    <row r="23" spans="1:8">
      <c r="A23" s="9">
        <v>18172</v>
      </c>
      <c r="B23" s="1">
        <v>2750000000000000</v>
      </c>
      <c r="C23" s="10">
        <v>360</v>
      </c>
      <c r="D23" s="1">
        <f>'IGPC-Mtb'!B23*$D$376/'IGPC-Mtb'!$B$376</f>
        <v>2.4031387151226297E-12</v>
      </c>
      <c r="E23" s="1">
        <f t="shared" si="0"/>
        <v>2.4031387151226297E-12</v>
      </c>
      <c r="F23" s="1">
        <f t="shared" si="1"/>
        <v>2.3962072362632882E-12</v>
      </c>
      <c r="G23" s="1">
        <f t="shared" si="2"/>
        <v>2.391124038954866E-12</v>
      </c>
      <c r="H23" s="1">
        <f t="shared" si="3"/>
        <v>2.3246587928205194E-12</v>
      </c>
    </row>
    <row r="24" spans="1:8">
      <c r="A24" s="9">
        <v>18203</v>
      </c>
      <c r="B24" s="1">
        <v>2750000000000000</v>
      </c>
      <c r="C24" s="10">
        <v>360</v>
      </c>
      <c r="D24" s="1">
        <f>'IGPC-Mtb'!B24*$D$376/'IGPC-Mtb'!$B$376</f>
        <v>2.4169816800714926E-12</v>
      </c>
      <c r="E24" s="1">
        <f t="shared" si="0"/>
        <v>2.4169816800714926E-12</v>
      </c>
      <c r="F24" s="1">
        <f t="shared" si="1"/>
        <v>2.4100502586298779E-12</v>
      </c>
      <c r="G24" s="1">
        <f t="shared" si="2"/>
        <v>2.4031121346347969E-12</v>
      </c>
      <c r="H24" s="1">
        <f t="shared" si="3"/>
        <v>2.3401793933860119E-12</v>
      </c>
    </row>
    <row r="25" spans="1:8">
      <c r="A25" s="9">
        <v>18233</v>
      </c>
      <c r="B25" s="1">
        <v>2750000000000000</v>
      </c>
      <c r="C25" s="10">
        <v>360</v>
      </c>
      <c r="D25" s="1">
        <f>'IGPC-Mtb'!B25*$D$376/'IGPC-Mtb'!$B$376</f>
        <v>2.4308246450203555E-12</v>
      </c>
      <c r="E25" s="1">
        <f t="shared" si="0"/>
        <v>2.4308246450203555E-12</v>
      </c>
      <c r="F25" s="1">
        <f t="shared" si="1"/>
        <v>2.4238932803406358E-12</v>
      </c>
      <c r="G25" s="1">
        <f t="shared" si="2"/>
        <v>2.4169552518234695E-12</v>
      </c>
      <c r="H25" s="1">
        <f t="shared" si="3"/>
        <v>2.3561954717557567E-12</v>
      </c>
    </row>
    <row r="26" spans="1:8">
      <c r="A26" s="9">
        <v>18264</v>
      </c>
      <c r="B26" s="1">
        <v>2750000000000000</v>
      </c>
      <c r="C26" s="10">
        <v>360</v>
      </c>
      <c r="D26" s="1">
        <f>'IGPC-Mtb'!B26*$D$376/'IGPC-Mtb'!$B$376</f>
        <v>2.4391304239896734E-12</v>
      </c>
      <c r="E26" s="1">
        <f t="shared" si="0"/>
        <v>2.4391304239896734E-12</v>
      </c>
      <c r="F26" s="1">
        <f t="shared" si="1"/>
        <v>2.4349739930958291E-12</v>
      </c>
      <c r="G26" s="1">
        <f t="shared" si="2"/>
        <v>2.4289617225537248E-12</v>
      </c>
      <c r="H26" s="1">
        <f t="shared" si="3"/>
        <v>2.3710505040053486E-12</v>
      </c>
    </row>
    <row r="27" spans="1:8">
      <c r="A27" s="9">
        <v>18295</v>
      </c>
      <c r="B27" s="1">
        <v>2750000000000000</v>
      </c>
      <c r="C27" s="10">
        <v>360</v>
      </c>
      <c r="D27" s="1">
        <f>'IGPC-Mtb'!B27*$D$376/'IGPC-Mtb'!$B$376</f>
        <v>2.4446676099692185E-12</v>
      </c>
      <c r="E27" s="1">
        <f t="shared" si="0"/>
        <v>2.4446676099692185E-12</v>
      </c>
      <c r="F27" s="1">
        <f t="shared" si="1"/>
        <v>2.4418974474817816E-12</v>
      </c>
      <c r="G27" s="1">
        <f t="shared" si="2"/>
        <v>2.4382009203749662E-12</v>
      </c>
      <c r="H27" s="1">
        <f t="shared" si="3"/>
        <v>2.3847540534990094E-12</v>
      </c>
    </row>
    <row r="28" spans="1:8">
      <c r="A28" s="9">
        <v>18323</v>
      </c>
      <c r="B28" s="1">
        <v>2750000000000000</v>
      </c>
      <c r="C28" s="10">
        <v>360</v>
      </c>
      <c r="D28" s="1">
        <f>'IGPC-Mtb'!B28*$D$376/'IGPC-Mtb'!$B$376</f>
        <v>2.4529733889385363E-12</v>
      </c>
      <c r="E28" s="1">
        <f t="shared" si="0"/>
        <v>2.4529733889385363E-12</v>
      </c>
      <c r="F28" s="1">
        <f t="shared" si="1"/>
        <v>2.4488169780639928E-12</v>
      </c>
      <c r="G28" s="1">
        <f t="shared" si="2"/>
        <v>2.44558385997122E-12</v>
      </c>
      <c r="H28" s="1">
        <f t="shared" si="3"/>
        <v>2.3972838627471617E-12</v>
      </c>
    </row>
    <row r="29" spans="1:8">
      <c r="A29" s="9">
        <v>18354</v>
      </c>
      <c r="B29" s="1">
        <v>2750000000000000</v>
      </c>
      <c r="C29" s="10">
        <v>360</v>
      </c>
      <c r="D29" s="1">
        <f>'IGPC-Mtb'!B29*$D$376/'IGPC-Mtb'!$B$376</f>
        <v>2.4529733889385363E-12</v>
      </c>
      <c r="E29" s="1">
        <f t="shared" si="0"/>
        <v>2.4529733889385363E-12</v>
      </c>
      <c r="F29" s="1">
        <f t="shared" si="1"/>
        <v>2.4529733889385363E-12</v>
      </c>
      <c r="G29" s="1">
        <f t="shared" si="2"/>
        <v>2.4502016652345274E-12</v>
      </c>
      <c r="H29" s="1">
        <f t="shared" si="3"/>
        <v>2.4079585026504637E-12</v>
      </c>
    </row>
    <row r="30" spans="1:8">
      <c r="A30" s="9">
        <v>18384</v>
      </c>
      <c r="B30" s="1">
        <v>2750000000000000</v>
      </c>
      <c r="C30" s="10">
        <v>360</v>
      </c>
      <c r="D30" s="1">
        <f>'IGPC-Mtb'!B30*$D$376/'IGPC-Mtb'!$B$376</f>
        <v>2.3976015291430842E-12</v>
      </c>
      <c r="E30" s="1">
        <f t="shared" si="0"/>
        <v>2.3976015291430842E-12</v>
      </c>
      <c r="F30" s="1">
        <f t="shared" si="1"/>
        <v>2.4251294291782301E-12</v>
      </c>
      <c r="G30" s="1">
        <f t="shared" si="2"/>
        <v>2.4343754530022558E-12</v>
      </c>
      <c r="H30" s="1">
        <f t="shared" si="3"/>
        <v>2.4124141754906266E-12</v>
      </c>
    </row>
    <row r="31" spans="1:8">
      <c r="A31" s="9">
        <v>18415</v>
      </c>
      <c r="B31" s="1">
        <v>2750000000000000</v>
      </c>
      <c r="C31" s="10">
        <v>360</v>
      </c>
      <c r="D31" s="1">
        <f>'IGPC-Mtb'!B31*$D$376/'IGPC-Mtb'!$B$376</f>
        <v>2.3976015291430842E-12</v>
      </c>
      <c r="E31" s="1">
        <f t="shared" si="0"/>
        <v>2.3976015291430842E-12</v>
      </c>
      <c r="F31" s="1">
        <f t="shared" si="1"/>
        <v>2.3976015291430842E-12</v>
      </c>
      <c r="G31" s="1">
        <f t="shared" si="2"/>
        <v>2.4159185227624288E-12</v>
      </c>
      <c r="H31" s="1">
        <f t="shared" si="3"/>
        <v>2.4149854574039662E-12</v>
      </c>
    </row>
    <row r="32" spans="1:8">
      <c r="A32" s="9">
        <v>18445</v>
      </c>
      <c r="B32" s="1">
        <v>2750000000000000</v>
      </c>
      <c r="C32" s="10">
        <v>360</v>
      </c>
      <c r="D32" s="1">
        <f>'IGPC-Mtb'!B32*$D$376/'IGPC-Mtb'!$B$376</f>
        <v>2.4612791679078541E-12</v>
      </c>
      <c r="E32" s="1">
        <f t="shared" si="0"/>
        <v>2.4612791679078541E-12</v>
      </c>
      <c r="F32" s="1">
        <f t="shared" si="1"/>
        <v>2.4292317091261362E-12</v>
      </c>
      <c r="G32" s="1">
        <f t="shared" si="2"/>
        <v>2.4186422212615661E-12</v>
      </c>
      <c r="H32" s="1">
        <f t="shared" si="3"/>
        <v>2.4221389820097763E-12</v>
      </c>
    </row>
    <row r="33" spans="1:8">
      <c r="A33" s="9">
        <v>18476</v>
      </c>
      <c r="B33" s="1">
        <v>2750000000000000</v>
      </c>
      <c r="C33" s="10">
        <v>360</v>
      </c>
      <c r="D33" s="1">
        <f>'IGPC-Mtb'!B33*$D$376/'IGPC-Mtb'!$B$376</f>
        <v>2.4668163538873996E-12</v>
      </c>
      <c r="E33" s="1">
        <f t="shared" si="0"/>
        <v>2.4668163538873996E-12</v>
      </c>
      <c r="F33" s="1">
        <f t="shared" si="1"/>
        <v>2.4640462055078161E-12</v>
      </c>
      <c r="G33" s="1">
        <f t="shared" si="2"/>
        <v>2.4416958623031419E-12</v>
      </c>
      <c r="H33" s="1">
        <f t="shared" si="3"/>
        <v>2.4292972787443023E-12</v>
      </c>
    </row>
    <row r="34" spans="1:8">
      <c r="A34" s="9">
        <v>18507</v>
      </c>
      <c r="B34" s="1">
        <v>2750000000000000</v>
      </c>
      <c r="C34" s="10">
        <v>360</v>
      </c>
      <c r="D34" s="1">
        <f>'IGPC-Mtb'!B34*$D$376/'IGPC-Mtb'!$B$376</f>
        <v>2.4751221328567174E-12</v>
      </c>
      <c r="E34" s="1">
        <f t="shared" si="0"/>
        <v>2.4751221328567174E-12</v>
      </c>
      <c r="F34" s="1">
        <f t="shared" si="1"/>
        <v>2.4709657535464976E-12</v>
      </c>
      <c r="G34" s="1">
        <f t="shared" si="2"/>
        <v>2.467732663233594E-12</v>
      </c>
      <c r="H34" s="1">
        <f t="shared" si="3"/>
        <v>2.4364521724642227E-12</v>
      </c>
    </row>
    <row r="35" spans="1:8">
      <c r="A35" s="9">
        <v>18537</v>
      </c>
      <c r="B35" s="1">
        <v>2750000000000000</v>
      </c>
      <c r="C35" s="10">
        <v>360</v>
      </c>
      <c r="D35" s="1">
        <f>'IGPC-Mtb'!B35*$D$376/'IGPC-Mtb'!$B$376</f>
        <v>2.4972708767748982E-12</v>
      </c>
      <c r="E35" s="1">
        <f t="shared" si="0"/>
        <v>2.4972708767748982E-12</v>
      </c>
      <c r="F35" s="1">
        <f t="shared" si="1"/>
        <v>2.4861718401679422E-12</v>
      </c>
      <c r="G35" s="1">
        <f t="shared" si="2"/>
        <v>2.4797031955657217E-12</v>
      </c>
      <c r="H35" s="1">
        <f t="shared" si="3"/>
        <v>2.4442659525694392E-12</v>
      </c>
    </row>
    <row r="36" spans="1:8">
      <c r="A36" s="9">
        <v>18568</v>
      </c>
      <c r="B36" s="1">
        <v>2750000000000000</v>
      </c>
      <c r="C36" s="10">
        <v>360</v>
      </c>
      <c r="D36" s="1">
        <f>'IGPC-Mtb'!B36*$D$376/'IGPC-Mtb'!$B$376</f>
        <v>2.5166510277033066E-12</v>
      </c>
      <c r="E36" s="1">
        <f t="shared" si="0"/>
        <v>2.5166510277033066E-12</v>
      </c>
      <c r="F36" s="1">
        <f t="shared" si="1"/>
        <v>2.5069422248007802E-12</v>
      </c>
      <c r="G36" s="1">
        <f t="shared" si="2"/>
        <v>2.4962903321415347E-12</v>
      </c>
      <c r="H36" s="1">
        <f t="shared" si="3"/>
        <v>2.4525107984386959E-12</v>
      </c>
    </row>
    <row r="37" spans="1:8">
      <c r="A37" s="9">
        <v>18598</v>
      </c>
      <c r="B37" s="1">
        <v>2750000000000000</v>
      </c>
      <c r="C37" s="10">
        <v>360</v>
      </c>
      <c r="D37" s="1">
        <f>'IGPC-Mtb'!B37*$D$376/'IGPC-Mtb'!$B$376</f>
        <v>2.5387997716214877E-12</v>
      </c>
      <c r="E37" s="1">
        <f t="shared" si="0"/>
        <v>2.5387997716214877E-12</v>
      </c>
      <c r="F37" s="1">
        <f t="shared" si="1"/>
        <v>2.5277011402426786E-12</v>
      </c>
      <c r="G37" s="1">
        <f t="shared" si="2"/>
        <v>2.5175167400712543E-12</v>
      </c>
      <c r="H37" s="1">
        <f t="shared" si="3"/>
        <v>2.4614092588437964E-12</v>
      </c>
    </row>
    <row r="38" spans="1:8">
      <c r="A38" s="9">
        <v>18629</v>
      </c>
      <c r="B38" s="1">
        <v>2750000000000000</v>
      </c>
      <c r="C38" s="10">
        <v>360</v>
      </c>
      <c r="D38" s="1">
        <f>'IGPC-Mtb'!B38*$D$376/'IGPC-Mtb'!$B$376</f>
        <v>2.5886344454373947E-12</v>
      </c>
      <c r="E38" s="1">
        <f t="shared" si="0"/>
        <v>2.5886344454373947E-12</v>
      </c>
      <c r="F38" s="1">
        <f t="shared" si="1"/>
        <v>2.5635960170994132E-12</v>
      </c>
      <c r="G38" s="1">
        <f t="shared" si="2"/>
        <v>2.5478511852702516E-12</v>
      </c>
      <c r="H38" s="1">
        <f t="shared" si="3"/>
        <v>2.4736417660191403E-12</v>
      </c>
    </row>
    <row r="39" spans="1:8">
      <c r="A39" s="9">
        <v>18660</v>
      </c>
      <c r="B39" s="1">
        <v>2750000000000000</v>
      </c>
      <c r="C39" s="10">
        <v>360</v>
      </c>
      <c r="D39" s="1">
        <f>'IGPC-Mtb'!B39*$D$376/'IGPC-Mtb'!$B$376</f>
        <v>2.6412377122430744E-12</v>
      </c>
      <c r="E39" s="1">
        <f t="shared" si="0"/>
        <v>2.6412377122430744E-12</v>
      </c>
      <c r="F39" s="1">
        <f t="shared" si="1"/>
        <v>2.6148038015309452E-12</v>
      </c>
      <c r="G39" s="1">
        <f t="shared" si="2"/>
        <v>2.5892196164067481E-12</v>
      </c>
      <c r="H39" s="1">
        <f t="shared" si="3"/>
        <v>2.4896355555934088E-12</v>
      </c>
    </row>
    <row r="40" spans="1:8">
      <c r="A40" s="9">
        <v>18688</v>
      </c>
      <c r="B40" s="1">
        <v>2750000000000000</v>
      </c>
      <c r="C40" s="10">
        <v>360</v>
      </c>
      <c r="D40" s="1">
        <f>'IGPC-Mtb'!B40*$D$376/'IGPC-Mtb'!$B$376</f>
        <v>2.691072386058981E-12</v>
      </c>
      <c r="E40" s="1">
        <f t="shared" si="0"/>
        <v>2.691072386058981E-12</v>
      </c>
      <c r="F40" s="1">
        <f t="shared" si="1"/>
        <v>2.6660386104546451E-12</v>
      </c>
      <c r="G40" s="1">
        <f t="shared" si="2"/>
        <v>2.6399834141975133E-12</v>
      </c>
      <c r="H40" s="1">
        <f t="shared" si="3"/>
        <v>2.5089296828798402E-12</v>
      </c>
    </row>
    <row r="41" spans="1:8">
      <c r="A41" s="9">
        <v>18719</v>
      </c>
      <c r="B41" s="1">
        <v>2750000000000000</v>
      </c>
      <c r="C41" s="10">
        <v>360</v>
      </c>
      <c r="D41" s="1">
        <f>'IGPC-Mtb'!B41*$D$376/'IGPC-Mtb'!$B$376</f>
        <v>2.7270640949260251E-12</v>
      </c>
      <c r="E41" s="1">
        <f t="shared" si="0"/>
        <v>2.7270640949260251E-12</v>
      </c>
      <c r="F41" s="1">
        <f t="shared" si="1"/>
        <v>2.7090084682164347E-12</v>
      </c>
      <c r="G41" s="1">
        <f t="shared" si="2"/>
        <v>2.6862271749163747E-12</v>
      </c>
      <c r="H41" s="1">
        <f t="shared" si="3"/>
        <v>2.5311741818738951E-12</v>
      </c>
    </row>
    <row r="42" spans="1:8">
      <c r="A42" s="9">
        <v>18749</v>
      </c>
      <c r="B42" s="1">
        <v>2750000000000000</v>
      </c>
      <c r="C42" s="10">
        <v>360</v>
      </c>
      <c r="D42" s="1">
        <f>'IGPC-Mtb'!B42*$D$376/'IGPC-Mtb'!$B$376</f>
        <v>2.7630558037930692E-12</v>
      </c>
      <c r="E42" s="1">
        <f t="shared" si="0"/>
        <v>2.7630558037930692E-12</v>
      </c>
      <c r="F42" s="1">
        <f t="shared" si="1"/>
        <v>2.7450009608014798E-12</v>
      </c>
      <c r="G42" s="1">
        <f t="shared" si="2"/>
        <v>2.7269057465724815E-12</v>
      </c>
      <c r="H42" s="1">
        <f t="shared" si="3"/>
        <v>2.5612762324370823E-12</v>
      </c>
    </row>
    <row r="43" spans="1:8">
      <c r="A43" s="9">
        <v>18780</v>
      </c>
      <c r="B43" s="1">
        <v>2750000000000000</v>
      </c>
      <c r="C43" s="10">
        <v>360</v>
      </c>
      <c r="D43" s="1">
        <f>'IGPC-Mtb'!B43*$D$376/'IGPC-Mtb'!$B$376</f>
        <v>2.7990475126601128E-12</v>
      </c>
      <c r="E43" s="1">
        <f t="shared" si="0"/>
        <v>2.7990475126601128E-12</v>
      </c>
      <c r="F43" s="1">
        <f t="shared" si="1"/>
        <v>2.7809934331004951E-12</v>
      </c>
      <c r="G43" s="1">
        <f t="shared" si="2"/>
        <v>2.7628995183283251E-12</v>
      </c>
      <c r="H43" s="1">
        <f t="shared" si="3"/>
        <v>2.5945329553989565E-12</v>
      </c>
    </row>
    <row r="44" spans="1:8">
      <c r="A44" s="9">
        <v>18810</v>
      </c>
      <c r="B44" s="1">
        <v>2750000000000000</v>
      </c>
      <c r="C44" s="10">
        <v>360</v>
      </c>
      <c r="D44" s="1">
        <f>'IGPC-Mtb'!B44*$D$376/'IGPC-Mtb'!$B$376</f>
        <v>2.8128904776089765E-12</v>
      </c>
      <c r="E44" s="1">
        <f t="shared" si="0"/>
        <v>2.8128904776089765E-12</v>
      </c>
      <c r="F44" s="1">
        <f t="shared" si="1"/>
        <v>2.8059604585126859E-12</v>
      </c>
      <c r="G44" s="1">
        <f t="shared" si="2"/>
        <v>2.7915853885274843E-12</v>
      </c>
      <c r="H44" s="1">
        <f t="shared" si="3"/>
        <v>2.6235651519566799E-12</v>
      </c>
    </row>
    <row r="45" spans="1:8">
      <c r="A45" s="9">
        <v>18841</v>
      </c>
      <c r="B45" s="1">
        <v>2750000000000000</v>
      </c>
      <c r="C45" s="10">
        <v>360</v>
      </c>
      <c r="D45" s="1">
        <f>'IGPC-Mtb'!B45*$D$376/'IGPC-Mtb'!$B$376</f>
        <v>2.826733442557839E-12</v>
      </c>
      <c r="E45" s="1">
        <f t="shared" si="0"/>
        <v>2.826733442557839E-12</v>
      </c>
      <c r="F45" s="1">
        <f t="shared" si="1"/>
        <v>2.8198034653694905E-12</v>
      </c>
      <c r="G45" s="1">
        <f t="shared" si="2"/>
        <v>2.8128677691498167E-12</v>
      </c>
      <c r="H45" s="1">
        <f t="shared" si="3"/>
        <v>2.6535107832059266E-12</v>
      </c>
    </row>
    <row r="46" spans="1:8">
      <c r="A46" s="9">
        <v>18872</v>
      </c>
      <c r="B46" s="1">
        <v>2750000000000000</v>
      </c>
      <c r="C46" s="10">
        <v>360</v>
      </c>
      <c r="D46" s="1">
        <f>'IGPC-Mtb'!B46*$D$376/'IGPC-Mtb'!$B$376</f>
        <v>2.8405764075067028E-12</v>
      </c>
      <c r="E46" s="1">
        <f t="shared" si="0"/>
        <v>2.8405764075067028E-12</v>
      </c>
      <c r="F46" s="1">
        <f t="shared" si="1"/>
        <v>2.8336464718168359E-12</v>
      </c>
      <c r="G46" s="1">
        <f t="shared" si="2"/>
        <v>2.8267108453074123E-12</v>
      </c>
      <c r="H46" s="1">
        <f t="shared" si="3"/>
        <v>2.6841390495144165E-12</v>
      </c>
    </row>
    <row r="47" spans="1:8">
      <c r="A47" s="9">
        <v>18902</v>
      </c>
      <c r="B47" s="1">
        <v>2750000000000000</v>
      </c>
      <c r="C47" s="10">
        <v>360</v>
      </c>
      <c r="D47" s="1">
        <f>'IGPC-Mtb'!B47*$D$376/'IGPC-Mtb'!$B$376</f>
        <v>2.8682623374044286E-12</v>
      </c>
      <c r="E47" s="1">
        <f t="shared" si="0"/>
        <v>2.8682623374044286E-12</v>
      </c>
      <c r="F47" s="1">
        <f t="shared" si="1"/>
        <v>2.8543858054178746E-12</v>
      </c>
      <c r="G47" s="1">
        <f t="shared" si="2"/>
        <v>2.8451384246566862E-12</v>
      </c>
      <c r="H47" s="1">
        <f t="shared" si="3"/>
        <v>2.7152997428657108E-12</v>
      </c>
    </row>
    <row r="48" spans="1:8">
      <c r="A48" s="9">
        <v>18933</v>
      </c>
      <c r="B48" s="1">
        <v>2750000000000000</v>
      </c>
      <c r="C48" s="10">
        <v>360</v>
      </c>
      <c r="D48" s="1">
        <f>'IGPC-Mtb'!B48*$D$376/'IGPC-Mtb'!$B$376</f>
        <v>2.8987168602919276E-12</v>
      </c>
      <c r="E48" s="1">
        <f t="shared" si="0"/>
        <v>2.8987168602919276E-12</v>
      </c>
      <c r="F48" s="1">
        <f t="shared" si="1"/>
        <v>2.883449392164626E-12</v>
      </c>
      <c r="G48" s="1">
        <f t="shared" si="2"/>
        <v>2.8690869770982383E-12</v>
      </c>
      <c r="H48" s="1">
        <f t="shared" si="3"/>
        <v>2.7474703333408801E-12</v>
      </c>
    </row>
    <row r="49" spans="1:8">
      <c r="A49" s="9">
        <v>18963</v>
      </c>
      <c r="B49" s="1">
        <v>2750000000000000</v>
      </c>
      <c r="C49" s="10">
        <v>360</v>
      </c>
      <c r="D49" s="1">
        <f>'IGPC-Mtb'!B49*$D$376/'IGPC-Mtb'!$B$376</f>
        <v>2.9264027901896534E-12</v>
      </c>
      <c r="E49" s="1">
        <f t="shared" si="0"/>
        <v>2.9264027901896534E-12</v>
      </c>
      <c r="F49" s="1">
        <f t="shared" si="1"/>
        <v>2.9125269282751854E-12</v>
      </c>
      <c r="G49" s="1">
        <f t="shared" si="2"/>
        <v>2.8976966789110022E-12</v>
      </c>
      <c r="H49" s="1">
        <f t="shared" si="3"/>
        <v>2.7801943046331725E-12</v>
      </c>
    </row>
    <row r="50" spans="1:8">
      <c r="A50" s="9">
        <v>18994</v>
      </c>
      <c r="B50" s="1">
        <v>2750000000000000</v>
      </c>
      <c r="C50" s="10">
        <v>1190</v>
      </c>
      <c r="D50" s="1">
        <f>'IGPC-Mtb'!B50*$D$376/'IGPC-Mtb'!$B$376</f>
        <v>3.0205349518419223E-12</v>
      </c>
      <c r="E50" s="1">
        <f t="shared" si="0"/>
        <v>3.0205349518419223E-12</v>
      </c>
      <c r="F50" s="1">
        <f t="shared" si="1"/>
        <v>2.9730963507655741E-12</v>
      </c>
      <c r="G50" s="1">
        <f t="shared" si="2"/>
        <v>2.9480935103801774E-12</v>
      </c>
      <c r="H50" s="1">
        <f t="shared" si="3"/>
        <v>2.8161746033149787E-12</v>
      </c>
    </row>
    <row r="51" spans="1:8">
      <c r="A51" s="9">
        <v>19025</v>
      </c>
      <c r="B51" s="1">
        <v>2750000000000000</v>
      </c>
      <c r="C51" s="10">
        <v>1190</v>
      </c>
      <c r="D51" s="1">
        <f>'IGPC-Mtb'!B51*$D$376/'IGPC-Mtb'!$B$376</f>
        <v>3.1118985205044188E-12</v>
      </c>
      <c r="E51" s="1">
        <f t="shared" si="0"/>
        <v>3.1118985205044188E-12</v>
      </c>
      <c r="F51" s="1">
        <f t="shared" si="1"/>
        <v>3.0658764240863926E-12</v>
      </c>
      <c r="G51" s="1">
        <f t="shared" si="2"/>
        <v>3.0186618393134019E-12</v>
      </c>
      <c r="H51" s="1">
        <f t="shared" si="3"/>
        <v>2.8549230412790722E-12</v>
      </c>
    </row>
    <row r="52" spans="1:8">
      <c r="A52" s="9">
        <v>19054</v>
      </c>
      <c r="B52" s="1">
        <v>2750000000000000</v>
      </c>
      <c r="C52" s="10">
        <v>1190</v>
      </c>
      <c r="D52" s="1">
        <f>'IGPC-Mtb'!B52*$D$376/'IGPC-Mtb'!$B$376</f>
        <v>3.2060306821566873E-12</v>
      </c>
      <c r="E52" s="1">
        <f t="shared" si="0"/>
        <v>3.2060306821566873E-12</v>
      </c>
      <c r="F52" s="1">
        <f t="shared" si="1"/>
        <v>3.1586139581302377E-12</v>
      </c>
      <c r="G52" s="1">
        <f t="shared" si="2"/>
        <v>3.111900162610901E-12</v>
      </c>
      <c r="H52" s="1">
        <f t="shared" si="3"/>
        <v>2.8968850570292586E-12</v>
      </c>
    </row>
    <row r="53" spans="1:8">
      <c r="A53" s="9">
        <v>19085</v>
      </c>
      <c r="B53" s="1">
        <v>2750000000000000</v>
      </c>
      <c r="C53" s="10">
        <v>1190</v>
      </c>
      <c r="D53" s="1">
        <f>'IGPC-Mtb'!B53*$D$376/'IGPC-Mtb'!$B$376</f>
        <v>3.2281794260748685E-12</v>
      </c>
      <c r="E53" s="1">
        <f t="shared" si="0"/>
        <v>3.2281794260748685E-12</v>
      </c>
      <c r="F53" s="1">
        <f t="shared" si="1"/>
        <v>3.2170859931781422E-12</v>
      </c>
      <c r="G53" s="1">
        <f t="shared" si="2"/>
        <v>3.1816342654631448E-12</v>
      </c>
      <c r="H53" s="1">
        <f t="shared" si="3"/>
        <v>2.9378962635234503E-12</v>
      </c>
    </row>
    <row r="54" spans="1:8">
      <c r="A54" s="9">
        <v>19115</v>
      </c>
      <c r="B54" s="1">
        <v>2750000000000000</v>
      </c>
      <c r="C54" s="10">
        <v>1190</v>
      </c>
      <c r="D54" s="1">
        <f>'IGPC-Mtb'!B54*$D$376/'IGPC-Mtb'!$B$376</f>
        <v>3.2503281699930492E-12</v>
      </c>
      <c r="E54" s="1">
        <f t="shared" si="0"/>
        <v>3.2503281699930492E-12</v>
      </c>
      <c r="F54" s="1">
        <f t="shared" si="1"/>
        <v>3.2392348674282848E-12</v>
      </c>
      <c r="G54" s="1">
        <f t="shared" si="2"/>
        <v>3.2281287706341092E-12</v>
      </c>
      <c r="H54" s="1">
        <f t="shared" si="3"/>
        <v>2.9779306968032515E-12</v>
      </c>
    </row>
    <row r="55" spans="1:8">
      <c r="A55" s="9">
        <v>19146</v>
      </c>
      <c r="B55" s="1">
        <v>2750000000000000</v>
      </c>
      <c r="C55" s="10">
        <v>1190</v>
      </c>
      <c r="D55" s="1">
        <f>'IGPC-Mtb'!B55*$D$376/'IGPC-Mtb'!$B$376</f>
        <v>3.2724769139112303E-12</v>
      </c>
      <c r="E55" s="1">
        <f t="shared" si="0"/>
        <v>3.2724769139112303E-12</v>
      </c>
      <c r="F55" s="1">
        <f t="shared" si="1"/>
        <v>3.2613837399081991E-12</v>
      </c>
      <c r="G55" s="1">
        <f t="shared" si="2"/>
        <v>3.2502778597448917E-12</v>
      </c>
      <c r="H55" s="1">
        <f t="shared" si="3"/>
        <v>3.0169638977923659E-12</v>
      </c>
    </row>
    <row r="56" spans="1:8">
      <c r="A56" s="9">
        <v>19176</v>
      </c>
      <c r="B56" s="1">
        <v>2750000000000000</v>
      </c>
      <c r="C56" s="10">
        <v>1190</v>
      </c>
      <c r="D56" s="1">
        <f>'IGPC-Mtb'!B56*$D$376/'IGPC-Mtb'!$B$376</f>
        <v>3.2863198788600937E-12</v>
      </c>
      <c r="E56" s="1">
        <f t="shared" si="0"/>
        <v>3.2863198788600937E-12</v>
      </c>
      <c r="F56" s="1">
        <f t="shared" si="1"/>
        <v>3.2793910921537263E-12</v>
      </c>
      <c r="G56" s="1">
        <f t="shared" si="2"/>
        <v>3.2696746914594979E-12</v>
      </c>
      <c r="H56" s="1">
        <f t="shared" si="3"/>
        <v>3.0563273245406601E-12</v>
      </c>
    </row>
    <row r="57" spans="1:8">
      <c r="A57" s="9">
        <v>19207</v>
      </c>
      <c r="B57" s="1">
        <v>2750000000000000</v>
      </c>
      <c r="C57" s="10">
        <v>1190</v>
      </c>
      <c r="D57" s="1">
        <f>'IGPC-Mtb'!B57*$D$376/'IGPC-Mtb'!$B$376</f>
        <v>3.3001628438089566E-12</v>
      </c>
      <c r="E57" s="1">
        <f t="shared" si="0"/>
        <v>3.3001628438089566E-12</v>
      </c>
      <c r="F57" s="1">
        <f t="shared" si="1"/>
        <v>3.2932340878056077E-12</v>
      </c>
      <c r="G57" s="1">
        <f t="shared" si="2"/>
        <v>3.2863004418384372E-12</v>
      </c>
      <c r="H57" s="1">
        <f t="shared" si="3"/>
        <v>3.0960222534420076E-12</v>
      </c>
    </row>
    <row r="58" spans="1:8">
      <c r="A58" s="9">
        <v>19238</v>
      </c>
      <c r="B58" s="1">
        <v>2750000000000000</v>
      </c>
      <c r="C58" s="10">
        <v>1190</v>
      </c>
      <c r="D58" s="1">
        <f>'IGPC-Mtb'!B58*$D$376/'IGPC-Mtb'!$B$376</f>
        <v>3.3140058087578195E-12</v>
      </c>
      <c r="E58" s="1">
        <f t="shared" si="0"/>
        <v>3.3140058087578195E-12</v>
      </c>
      <c r="F58" s="1">
        <f t="shared" si="1"/>
        <v>3.3070770832004513E-12</v>
      </c>
      <c r="G58" s="1">
        <f t="shared" si="2"/>
        <v>3.3001434883193896E-12</v>
      </c>
      <c r="H58" s="1">
        <f t="shared" si="3"/>
        <v>3.1360499600244865E-12</v>
      </c>
    </row>
    <row r="59" spans="1:8">
      <c r="A59" s="9">
        <v>19268</v>
      </c>
      <c r="B59" s="1">
        <v>2750000000000000</v>
      </c>
      <c r="C59" s="10">
        <v>1190</v>
      </c>
      <c r="D59" s="1">
        <f>'IGPC-Mtb'!B59*$D$376/'IGPC-Mtb'!$B$376</f>
        <v>3.3416917386555457E-12</v>
      </c>
      <c r="E59" s="1">
        <f t="shared" si="0"/>
        <v>3.3416917386555457E-12</v>
      </c>
      <c r="F59" s="1">
        <f t="shared" si="1"/>
        <v>3.3278199820576979E-12</v>
      </c>
      <c r="G59" s="1">
        <f t="shared" si="2"/>
        <v>3.3185752779118921E-12</v>
      </c>
      <c r="H59" s="1">
        <f t="shared" si="3"/>
        <v>3.1762299188447367E-12</v>
      </c>
    </row>
    <row r="60" spans="1:8">
      <c r="A60" s="9">
        <v>19299</v>
      </c>
      <c r="B60" s="1">
        <v>2750000000000000</v>
      </c>
      <c r="C60" s="10">
        <v>1190</v>
      </c>
      <c r="D60" s="1">
        <f>'IGPC-Mtb'!B60*$D$376/'IGPC-Mtb'!$B$376</f>
        <v>3.369377668553272E-12</v>
      </c>
      <c r="E60" s="1">
        <f t="shared" si="0"/>
        <v>3.369377668553272E-12</v>
      </c>
      <c r="F60" s="1">
        <f t="shared" si="1"/>
        <v>3.3555061495123135E-12</v>
      </c>
      <c r="G60" s="1">
        <f t="shared" si="2"/>
        <v>3.3416152775580921E-12</v>
      </c>
      <c r="H60" s="1">
        <f t="shared" si="3"/>
        <v>3.2163052307038539E-12</v>
      </c>
    </row>
    <row r="61" spans="1:8">
      <c r="A61" s="9">
        <v>19329</v>
      </c>
      <c r="B61" s="1">
        <v>2750000000000000</v>
      </c>
      <c r="C61" s="10">
        <v>1190</v>
      </c>
      <c r="D61" s="1">
        <f>'IGPC-Mtb'!B61*$D$376/'IGPC-Mtb'!$B$376</f>
        <v>3.3998321914407705E-12</v>
      </c>
      <c r="E61" s="1">
        <f t="shared" si="0"/>
        <v>3.3998321914407705E-12</v>
      </c>
      <c r="F61" s="1">
        <f t="shared" si="1"/>
        <v>3.3845706762703398E-12</v>
      </c>
      <c r="G61" s="1">
        <f t="shared" si="2"/>
        <v>3.3702169096327444E-12</v>
      </c>
      <c r="H61" s="1">
        <f t="shared" si="3"/>
        <v>3.2567483765061171E-12</v>
      </c>
    </row>
    <row r="62" spans="1:8">
      <c r="A62" s="9">
        <v>19360</v>
      </c>
      <c r="B62" s="1">
        <v>2750000000000000</v>
      </c>
      <c r="C62" s="10">
        <v>1190</v>
      </c>
      <c r="D62" s="1">
        <f>'IGPC-Mtb'!B62*$D$376/'IGPC-Mtb'!$B$376</f>
        <v>3.4579726442259962E-12</v>
      </c>
      <c r="E62" s="1">
        <f t="shared" si="0"/>
        <v>3.4579726442259962E-12</v>
      </c>
      <c r="F62" s="1">
        <f t="shared" si="1"/>
        <v>3.4287791869645243E-12</v>
      </c>
      <c r="G62" s="1">
        <f t="shared" si="2"/>
        <v>3.4088632235143718E-12</v>
      </c>
      <c r="H62" s="1">
        <f t="shared" si="3"/>
        <v>3.2936618740794164E-12</v>
      </c>
    </row>
    <row r="63" spans="1:8">
      <c r="A63" s="9">
        <v>19391</v>
      </c>
      <c r="B63" s="1">
        <v>2750000000000000</v>
      </c>
      <c r="C63" s="10">
        <v>1190</v>
      </c>
      <c r="D63" s="1">
        <f>'IGPC-Mtb'!B63*$D$376/'IGPC-Mtb'!$B$376</f>
        <v>3.5161130970112206E-12</v>
      </c>
      <c r="E63" s="1">
        <f t="shared" si="0"/>
        <v>3.5161130970112206E-12</v>
      </c>
      <c r="F63" s="1">
        <f t="shared" si="1"/>
        <v>3.4869216944849142E-12</v>
      </c>
      <c r="G63" s="1">
        <f t="shared" si="2"/>
        <v>3.4576467663029908E-12</v>
      </c>
      <c r="H63" s="1">
        <f t="shared" si="3"/>
        <v>3.3273523795623523E-12</v>
      </c>
    </row>
    <row r="64" spans="1:8">
      <c r="A64" s="9">
        <v>19419</v>
      </c>
      <c r="B64" s="1">
        <v>2750000000000000</v>
      </c>
      <c r="C64" s="10">
        <v>1190</v>
      </c>
      <c r="D64" s="1">
        <f>'IGPC-Mtb'!B64*$D$376/'IGPC-Mtb'!$B$376</f>
        <v>3.5742535497964454E-12</v>
      </c>
      <c r="E64" s="1">
        <f t="shared" si="0"/>
        <v>3.5742535497964454E-12</v>
      </c>
      <c r="F64" s="1">
        <f t="shared" si="1"/>
        <v>3.5450641346071763E-12</v>
      </c>
      <c r="G64" s="1">
        <f t="shared" si="2"/>
        <v>3.5157926086114944E-12</v>
      </c>
      <c r="H64" s="1">
        <f t="shared" si="3"/>
        <v>3.3576359306220812E-12</v>
      </c>
    </row>
    <row r="65" spans="1:8">
      <c r="A65" s="9">
        <v>19450</v>
      </c>
      <c r="B65" s="1">
        <v>2750000000000000</v>
      </c>
      <c r="C65" s="10">
        <v>1190</v>
      </c>
      <c r="D65" s="1">
        <f>'IGPC-Mtb'!B65*$D$376/'IGPC-Mtb'!$B$376</f>
        <v>3.6102452586634894E-12</v>
      </c>
      <c r="E65" s="1">
        <f t="shared" si="0"/>
        <v>3.6102452586634894E-12</v>
      </c>
      <c r="F65" s="1">
        <f t="shared" si="1"/>
        <v>3.5922043276258332E-12</v>
      </c>
      <c r="G65" s="1">
        <f t="shared" si="2"/>
        <v>3.5666593586952496E-12</v>
      </c>
      <c r="H65" s="1">
        <f t="shared" si="3"/>
        <v>3.3890802850089077E-12</v>
      </c>
    </row>
    <row r="66" spans="1:8">
      <c r="A66" s="9">
        <v>19480</v>
      </c>
      <c r="B66" s="1">
        <v>2750000000000000</v>
      </c>
      <c r="C66" s="10">
        <v>1190</v>
      </c>
      <c r="D66" s="1">
        <f>'IGPC-Mtb'!B66*$D$376/'IGPC-Mtb'!$B$376</f>
        <v>3.6462369675305331E-12</v>
      </c>
      <c r="E66" s="1">
        <f t="shared" ref="E66:E129" si="4">D66</f>
        <v>3.6462369675305331E-12</v>
      </c>
      <c r="F66" s="1">
        <f t="shared" si="1"/>
        <v>3.6281964836528143E-12</v>
      </c>
      <c r="G66" s="1">
        <f t="shared" si="2"/>
        <v>3.6101256503513732E-12</v>
      </c>
      <c r="H66" s="1">
        <f t="shared" si="3"/>
        <v>3.421697902757526E-12</v>
      </c>
    </row>
    <row r="67" spans="1:8">
      <c r="A67" s="9">
        <v>19511</v>
      </c>
      <c r="B67" s="1">
        <v>2750000000000000</v>
      </c>
      <c r="C67" s="10">
        <v>1190</v>
      </c>
      <c r="D67" s="1">
        <f>'IGPC-Mtb'!B67*$D$376/'IGPC-Mtb'!$B$376</f>
        <v>3.6794600834078044E-12</v>
      </c>
      <c r="E67" s="1">
        <f t="shared" si="4"/>
        <v>3.6794600834078044E-12</v>
      </c>
      <c r="F67" s="1">
        <f t="shared" ref="F67:F130" si="5">SQRT(E67*E66)</f>
        <v>3.6628108573436488E-12</v>
      </c>
      <c r="G67" s="1">
        <f t="shared" si="2"/>
        <v>3.6452044966471939E-12</v>
      </c>
      <c r="H67" s="1">
        <f t="shared" si="3"/>
        <v>3.4552856430426847E-12</v>
      </c>
    </row>
    <row r="68" spans="1:8">
      <c r="A68" s="9">
        <v>19541</v>
      </c>
      <c r="B68" s="1">
        <v>2750000000000000</v>
      </c>
      <c r="C68" s="10">
        <v>1190</v>
      </c>
      <c r="D68" s="1">
        <f>'IGPC-Mtb'!B68*$D$376/'IGPC-Mtb'!$B$376</f>
        <v>3.7237575712441667E-12</v>
      </c>
      <c r="E68" s="1">
        <f t="shared" si="4"/>
        <v>3.7237575712441667E-12</v>
      </c>
      <c r="F68" s="1">
        <f t="shared" si="5"/>
        <v>3.7015425627271272E-12</v>
      </c>
      <c r="G68" s="1">
        <f t="shared" ref="G68:G131" si="6">GEOMEAN(E66:E68)</f>
        <v>3.6830147796863393E-12</v>
      </c>
      <c r="H68" s="1">
        <f t="shared" si="3"/>
        <v>3.4914561024008622E-12</v>
      </c>
    </row>
    <row r="69" spans="1:8">
      <c r="A69" s="9">
        <v>19572</v>
      </c>
      <c r="B69" s="1">
        <v>2750000000000000</v>
      </c>
      <c r="C69" s="10">
        <v>1190</v>
      </c>
      <c r="D69" s="1">
        <f>'IGPC-Mtb'!B69*$D$376/'IGPC-Mtb'!$B$376</f>
        <v>3.7652864660907559E-12</v>
      </c>
      <c r="E69" s="1">
        <f t="shared" si="4"/>
        <v>3.7652864660907559E-12</v>
      </c>
      <c r="F69" s="1">
        <f t="shared" si="5"/>
        <v>3.7444644458198082E-12</v>
      </c>
      <c r="G69" s="1">
        <f t="shared" si="6"/>
        <v>3.7226697144632516E-12</v>
      </c>
      <c r="H69" s="1">
        <f t="shared" si="3"/>
        <v>3.5300306305319905E-12</v>
      </c>
    </row>
    <row r="70" spans="1:8">
      <c r="A70" s="9">
        <v>19603</v>
      </c>
      <c r="B70" s="1">
        <v>2750000000000000</v>
      </c>
      <c r="C70" s="10">
        <v>1190</v>
      </c>
      <c r="D70" s="1">
        <f>'IGPC-Mtb'!B70*$D$376/'IGPC-Mtb'!$B$376</f>
        <v>3.8095839539271174E-12</v>
      </c>
      <c r="E70" s="1">
        <f t="shared" si="4"/>
        <v>3.8095839539271174E-12</v>
      </c>
      <c r="F70" s="1">
        <f t="shared" si="5"/>
        <v>3.7873704470461143E-12</v>
      </c>
      <c r="G70" s="1">
        <f t="shared" si="6"/>
        <v>3.7660463186573705E-12</v>
      </c>
      <c r="H70" s="1">
        <f t="shared" si="3"/>
        <v>3.5712657122031511E-12</v>
      </c>
    </row>
    <row r="71" spans="1:8">
      <c r="A71" s="9">
        <v>19633</v>
      </c>
      <c r="B71" s="1">
        <v>2750000000000000</v>
      </c>
      <c r="C71" s="10">
        <v>1190</v>
      </c>
      <c r="D71" s="1">
        <f>'IGPC-Mtb'!B71*$D$376/'IGPC-Mtb'!$B$376</f>
        <v>3.817889732896436E-12</v>
      </c>
      <c r="E71" s="1">
        <f t="shared" si="4"/>
        <v>3.817889732896436E-12</v>
      </c>
      <c r="F71" s="1">
        <f t="shared" si="5"/>
        <v>3.8137345823097538E-12</v>
      </c>
      <c r="G71" s="1">
        <f t="shared" si="6"/>
        <v>3.7975163384859166E-12</v>
      </c>
      <c r="H71" s="1">
        <f t="shared" si="3"/>
        <v>3.611133801894721E-12</v>
      </c>
    </row>
    <row r="72" spans="1:8">
      <c r="A72" s="9">
        <v>19664</v>
      </c>
      <c r="B72" s="1">
        <v>2750000000000000</v>
      </c>
      <c r="C72" s="10">
        <v>1190</v>
      </c>
      <c r="D72" s="1">
        <f>'IGPC-Mtb'!B72*$D$376/'IGPC-Mtb'!$B$376</f>
        <v>3.826195511865753E-12</v>
      </c>
      <c r="E72" s="1">
        <f t="shared" si="4"/>
        <v>3.826195511865753E-12</v>
      </c>
      <c r="F72" s="1">
        <f t="shared" si="5"/>
        <v>3.8220403661927329E-12</v>
      </c>
      <c r="G72" s="1">
        <f t="shared" si="6"/>
        <v>3.8178837098419961E-12</v>
      </c>
      <c r="H72" s="1">
        <f t="shared" si="3"/>
        <v>3.649598049818634E-12</v>
      </c>
    </row>
    <row r="73" spans="1:8">
      <c r="A73" s="9">
        <v>19694</v>
      </c>
      <c r="B73" s="1">
        <v>2750000000000000</v>
      </c>
      <c r="C73" s="10">
        <v>1190</v>
      </c>
      <c r="D73" s="1">
        <f>'IGPC-Mtb'!B73*$D$376/'IGPC-Mtb'!$B$376</f>
        <v>3.8317326978452985E-12</v>
      </c>
      <c r="E73" s="1">
        <f t="shared" si="4"/>
        <v>3.8317326978452985E-12</v>
      </c>
      <c r="F73" s="1">
        <f t="shared" si="5"/>
        <v>3.8289631039179438E-12</v>
      </c>
      <c r="G73" s="1">
        <f t="shared" si="6"/>
        <v>3.8252684162697947E-12</v>
      </c>
      <c r="H73" s="1">
        <f t="shared" si="3"/>
        <v>3.6861514899770029E-12</v>
      </c>
    </row>
    <row r="74" spans="1:8">
      <c r="A74" s="9">
        <v>19725</v>
      </c>
      <c r="B74" s="1">
        <v>2750000000000000</v>
      </c>
      <c r="C74" s="10">
        <v>1190</v>
      </c>
      <c r="D74" s="1">
        <f>'IGPC-Mtb'!B74*$D$376/'IGPC-Mtb'!$B$376</f>
        <v>3.9452450104259758E-12</v>
      </c>
      <c r="E74" s="1">
        <f t="shared" si="4"/>
        <v>3.9452450104259758E-12</v>
      </c>
      <c r="F74" s="1">
        <f t="shared" si="5"/>
        <v>3.8880746273007963E-12</v>
      </c>
      <c r="G74" s="1">
        <f t="shared" si="6"/>
        <v>3.8673378539855645E-12</v>
      </c>
      <c r="H74" s="1">
        <f t="shared" si="3"/>
        <v>3.726869750582595E-12</v>
      </c>
    </row>
    <row r="75" spans="1:8">
      <c r="A75" s="9">
        <v>19756</v>
      </c>
      <c r="B75" s="1">
        <v>2750000000000000</v>
      </c>
      <c r="C75" s="10">
        <v>1190</v>
      </c>
      <c r="D75" s="1">
        <f>'IGPC-Mtb'!B75*$D$376/'IGPC-Mtb'!$B$376</f>
        <v>4.0642945089861978E-12</v>
      </c>
      <c r="E75" s="1">
        <f t="shared" si="4"/>
        <v>4.0642945089861978E-12</v>
      </c>
      <c r="F75" s="1">
        <f t="shared" si="5"/>
        <v>4.0043273633007939E-12</v>
      </c>
      <c r="G75" s="1">
        <f t="shared" si="6"/>
        <v>3.9459488522384338E-12</v>
      </c>
      <c r="H75" s="1">
        <f t="shared" si="3"/>
        <v>3.7721394788266694E-12</v>
      </c>
    </row>
    <row r="76" spans="1:8">
      <c r="A76" s="9">
        <v>19784</v>
      </c>
      <c r="B76" s="1">
        <v>2750000000000000</v>
      </c>
      <c r="C76" s="10">
        <v>1190</v>
      </c>
      <c r="D76" s="1">
        <f>'IGPC-Mtb'!B76*$D$376/'IGPC-Mtb'!$B$376</f>
        <v>4.1750382285771027E-12</v>
      </c>
      <c r="E76" s="1">
        <f t="shared" si="4"/>
        <v>4.1750382285771027E-12</v>
      </c>
      <c r="F76" s="1">
        <f t="shared" si="5"/>
        <v>4.1192942292598355E-12</v>
      </c>
      <c r="G76" s="1">
        <f t="shared" si="6"/>
        <v>4.0604409782723832E-12</v>
      </c>
      <c r="H76" s="1">
        <f t="shared" si="3"/>
        <v>3.8212958951223731E-12</v>
      </c>
    </row>
    <row r="77" spans="1:8">
      <c r="A77" s="9">
        <v>19815</v>
      </c>
      <c r="B77" s="1">
        <v>2750000000000000</v>
      </c>
      <c r="C77" s="10">
        <v>1190</v>
      </c>
      <c r="D77" s="1">
        <f>'IGPC-Mtb'!B77*$D$376/'IGPC-Mtb'!$B$376</f>
        <v>4.2331786813623275E-12</v>
      </c>
      <c r="E77" s="1">
        <f t="shared" si="4"/>
        <v>4.2331786813623275E-12</v>
      </c>
      <c r="F77" s="1">
        <f t="shared" si="5"/>
        <v>4.2040079475525883E-12</v>
      </c>
      <c r="G77" s="1">
        <f t="shared" si="6"/>
        <v>4.1569111541854181E-12</v>
      </c>
      <c r="H77" s="1">
        <f t="shared" ref="H77:H140" si="7">GEOMEAN(E66:E77)</f>
        <v>3.8723222561817274E-12</v>
      </c>
    </row>
    <row r="78" spans="1:8">
      <c r="A78" s="9">
        <v>19845</v>
      </c>
      <c r="B78" s="1">
        <v>2750000000000000</v>
      </c>
      <c r="C78" s="10">
        <v>1190</v>
      </c>
      <c r="D78" s="1">
        <f>'IGPC-Mtb'!B78*$D$376/'IGPC-Mtb'!$B$376</f>
        <v>4.2913191341475531E-12</v>
      </c>
      <c r="E78" s="1">
        <f t="shared" si="4"/>
        <v>4.2913191341475531E-12</v>
      </c>
      <c r="F78" s="1">
        <f t="shared" si="5"/>
        <v>4.2621497713707413E-12</v>
      </c>
      <c r="G78" s="1">
        <f t="shared" si="6"/>
        <v>4.2329124885809799E-12</v>
      </c>
      <c r="H78" s="1">
        <f t="shared" si="7"/>
        <v>3.9252469598092101E-12</v>
      </c>
    </row>
    <row r="79" spans="1:8">
      <c r="A79" s="9">
        <v>19876</v>
      </c>
      <c r="B79" s="1">
        <v>2750000000000000</v>
      </c>
      <c r="C79" s="10">
        <v>1190</v>
      </c>
      <c r="D79" s="1">
        <f>'IGPC-Mtb'!B79*$D$376/'IGPC-Mtb'!$B$376</f>
        <v>4.3466909939430056E-12</v>
      </c>
      <c r="E79" s="1">
        <f t="shared" si="4"/>
        <v>4.3466909939430056E-12</v>
      </c>
      <c r="F79" s="1">
        <f t="shared" si="5"/>
        <v>4.3189163261788792E-12</v>
      </c>
      <c r="G79" s="1">
        <f t="shared" si="6"/>
        <v>4.2901458826149656E-12</v>
      </c>
      <c r="H79" s="1">
        <f t="shared" si="7"/>
        <v>3.9801387171890002E-12</v>
      </c>
    </row>
    <row r="80" spans="1:8">
      <c r="A80" s="9">
        <v>19906</v>
      </c>
      <c r="B80" s="1">
        <v>2750000000000000</v>
      </c>
      <c r="C80" s="10">
        <v>2300</v>
      </c>
      <c r="D80" s="1">
        <f>'IGPC-Mtb'!B80*$D$376/'IGPC-Mtb'!$B$376</f>
        <v>4.4048314467282296E-12</v>
      </c>
      <c r="E80" s="1">
        <f t="shared" si="4"/>
        <v>4.4048314467282296E-12</v>
      </c>
      <c r="F80" s="1">
        <f t="shared" si="5"/>
        <v>4.3756646557215205E-12</v>
      </c>
      <c r="G80" s="1">
        <f t="shared" si="6"/>
        <v>4.3473668722698509E-12</v>
      </c>
      <c r="H80" s="1">
        <f t="shared" si="7"/>
        <v>4.0362420237947358E-12</v>
      </c>
    </row>
    <row r="81" spans="1:8">
      <c r="A81" s="9">
        <v>19937</v>
      </c>
      <c r="B81" s="1">
        <v>2750000000000000</v>
      </c>
      <c r="C81" s="10">
        <v>2300</v>
      </c>
      <c r="D81" s="1">
        <f>'IGPC-Mtb'!B81*$D$376/'IGPC-Mtb'!$B$376</f>
        <v>4.4629718995134544E-12</v>
      </c>
      <c r="E81" s="1">
        <f t="shared" si="4"/>
        <v>4.4629718995134544E-12</v>
      </c>
      <c r="F81" s="1">
        <f t="shared" si="5"/>
        <v>4.4338063747576171E-12</v>
      </c>
      <c r="G81" s="1">
        <f t="shared" si="6"/>
        <v>4.4045756284965107E-12</v>
      </c>
      <c r="H81" s="1">
        <f t="shared" si="7"/>
        <v>4.093825974861103E-12</v>
      </c>
    </row>
    <row r="82" spans="1:8">
      <c r="A82" s="9">
        <v>19968</v>
      </c>
      <c r="B82" s="1">
        <v>2750000000000000</v>
      </c>
      <c r="C82" s="10">
        <v>2300</v>
      </c>
      <c r="D82" s="1">
        <f>'IGPC-Mtb'!B82*$D$376/'IGPC-Mtb'!$B$376</f>
        <v>4.5211123522986792E-12</v>
      </c>
      <c r="E82" s="1">
        <f t="shared" si="4"/>
        <v>4.5211123522986792E-12</v>
      </c>
      <c r="F82" s="1">
        <f t="shared" si="5"/>
        <v>4.4919480610145284E-12</v>
      </c>
      <c r="G82" s="1">
        <f t="shared" si="6"/>
        <v>4.4627194142809714E-12</v>
      </c>
      <c r="H82" s="1">
        <f t="shared" si="7"/>
        <v>4.1526630137743391E-12</v>
      </c>
    </row>
    <row r="83" spans="1:8">
      <c r="A83" s="9">
        <v>19998</v>
      </c>
      <c r="B83" s="1">
        <v>2750000000000000</v>
      </c>
      <c r="C83" s="10">
        <v>2300</v>
      </c>
      <c r="D83" s="1">
        <f>'IGPC-Mtb'!B83*$D$376/'IGPC-Mtb'!$B$376</f>
        <v>4.579252805083904E-12</v>
      </c>
      <c r="E83" s="1">
        <f t="shared" si="4"/>
        <v>4.579252805083904E-12</v>
      </c>
      <c r="F83" s="1">
        <f t="shared" si="5"/>
        <v>4.550089715748824E-12</v>
      </c>
      <c r="G83" s="1">
        <f t="shared" si="6"/>
        <v>4.5208631143278789E-12</v>
      </c>
      <c r="H83" s="1">
        <f t="shared" si="7"/>
        <v>4.2160681891115457E-12</v>
      </c>
    </row>
    <row r="84" spans="1:8">
      <c r="A84" s="9">
        <v>20029</v>
      </c>
      <c r="B84" s="1">
        <v>2750000000000000</v>
      </c>
      <c r="C84" s="10">
        <v>2300</v>
      </c>
      <c r="D84" s="1">
        <f>'IGPC-Mtb'!B84*$D$376/'IGPC-Mtb'!$B$376</f>
        <v>4.6373932578691297E-12</v>
      </c>
      <c r="E84" s="1">
        <f t="shared" si="4"/>
        <v>4.6373932578691297E-12</v>
      </c>
      <c r="F84" s="1">
        <f t="shared" si="5"/>
        <v>4.6082313401536596E-12</v>
      </c>
      <c r="G84" s="1">
        <f t="shared" si="6"/>
        <v>4.5790067319036466E-12</v>
      </c>
      <c r="H84" s="1">
        <f t="shared" si="7"/>
        <v>4.2841683034089463E-12</v>
      </c>
    </row>
    <row r="85" spans="1:8">
      <c r="A85" s="9">
        <v>20059</v>
      </c>
      <c r="B85" s="1">
        <v>2750000000000000</v>
      </c>
      <c r="C85" s="10">
        <v>2300</v>
      </c>
      <c r="D85" s="1">
        <f>'IGPC-Mtb'!B85*$D$376/'IGPC-Mtb'!$B$376</f>
        <v>4.6927651176645821E-12</v>
      </c>
      <c r="E85" s="1">
        <f t="shared" si="4"/>
        <v>4.6927651176645821E-12</v>
      </c>
      <c r="F85" s="1">
        <f t="shared" si="5"/>
        <v>4.6649970329488065E-12</v>
      </c>
      <c r="G85" s="1">
        <f t="shared" si="6"/>
        <v>4.6362387013297127E-12</v>
      </c>
      <c r="H85" s="1">
        <f t="shared" si="7"/>
        <v>4.3571514729752084E-12</v>
      </c>
    </row>
    <row r="86" spans="1:8">
      <c r="A86" s="9">
        <v>20090</v>
      </c>
      <c r="B86" s="1">
        <v>2750000000000000</v>
      </c>
      <c r="C86" s="10">
        <v>2300</v>
      </c>
      <c r="D86" s="1">
        <f>'IGPC-Mtb'!B86*$D$376/'IGPC-Mtb'!$B$376</f>
        <v>4.8367319531327576E-12</v>
      </c>
      <c r="E86" s="1">
        <f t="shared" si="4"/>
        <v>4.8367319531327576E-12</v>
      </c>
      <c r="F86" s="1">
        <f t="shared" si="5"/>
        <v>4.7642047597846893E-12</v>
      </c>
      <c r="G86" s="1">
        <f t="shared" si="6"/>
        <v>4.7215535669175482E-12</v>
      </c>
      <c r="H86" s="1">
        <f t="shared" si="7"/>
        <v>4.4317558654298638E-12</v>
      </c>
    </row>
    <row r="87" spans="1:8">
      <c r="A87" s="9">
        <v>20121</v>
      </c>
      <c r="B87" s="1">
        <v>2750000000000000</v>
      </c>
      <c r="C87" s="10">
        <v>2300</v>
      </c>
      <c r="D87" s="1">
        <f>'IGPC-Mtb'!B87*$D$376/'IGPC-Mtb'!$B$376</f>
        <v>4.9834673815907062E-12</v>
      </c>
      <c r="E87" s="1">
        <f t="shared" si="4"/>
        <v>4.9834673815907062E-12</v>
      </c>
      <c r="F87" s="1">
        <f t="shared" si="5"/>
        <v>4.9095514990612537E-12</v>
      </c>
      <c r="G87" s="1">
        <f t="shared" si="6"/>
        <v>4.836198883445704E-12</v>
      </c>
      <c r="H87" s="1">
        <f t="shared" si="7"/>
        <v>4.5076968252312528E-12</v>
      </c>
    </row>
    <row r="88" spans="1:8">
      <c r="A88" s="9">
        <v>20149</v>
      </c>
      <c r="B88" s="1">
        <v>2750000000000000</v>
      </c>
      <c r="C88" s="10">
        <v>2300</v>
      </c>
      <c r="D88" s="1">
        <f>'IGPC-Mtb'!B88*$D$376/'IGPC-Mtb'!$B$376</f>
        <v>5.121897031079337E-12</v>
      </c>
      <c r="E88" s="1">
        <f t="shared" si="4"/>
        <v>5.121897031079337E-12</v>
      </c>
      <c r="F88" s="1">
        <f t="shared" si="5"/>
        <v>5.0522081099505543E-12</v>
      </c>
      <c r="G88" s="1">
        <f t="shared" si="6"/>
        <v>4.979336704352467E-12</v>
      </c>
      <c r="H88" s="1">
        <f t="shared" si="7"/>
        <v>4.5851360988298906E-12</v>
      </c>
    </row>
    <row r="89" spans="1:8">
      <c r="A89" s="9">
        <v>20180</v>
      </c>
      <c r="B89" s="1">
        <v>2750000000000000</v>
      </c>
      <c r="C89" s="10">
        <v>2300</v>
      </c>
      <c r="D89" s="1">
        <f>'IGPC-Mtb'!B89*$D$376/'IGPC-Mtb'!$B$376</f>
        <v>5.1717317048952448E-12</v>
      </c>
      <c r="E89" s="1">
        <f t="shared" si="4"/>
        <v>5.1717317048952448E-12</v>
      </c>
      <c r="F89" s="1">
        <f t="shared" si="5"/>
        <v>5.1467540513261207E-12</v>
      </c>
      <c r="G89" s="1">
        <f t="shared" si="6"/>
        <v>5.0917391899842962E-12</v>
      </c>
      <c r="H89" s="1">
        <f t="shared" si="7"/>
        <v>4.6622942555595249E-12</v>
      </c>
    </row>
    <row r="90" spans="1:8">
      <c r="A90" s="9">
        <v>20210</v>
      </c>
      <c r="B90" s="1">
        <v>2750000000000000</v>
      </c>
      <c r="C90" s="10">
        <v>2300</v>
      </c>
      <c r="D90" s="1">
        <f>'IGPC-Mtb'!B90*$D$376/'IGPC-Mtb'!$B$376</f>
        <v>5.2243349717009241E-12</v>
      </c>
      <c r="E90" s="1">
        <f t="shared" si="4"/>
        <v>5.2243349717009241E-12</v>
      </c>
      <c r="F90" s="1">
        <f t="shared" si="5"/>
        <v>5.1979667957903184E-12</v>
      </c>
      <c r="G90" s="1">
        <f t="shared" si="6"/>
        <v>5.1724854981101122E-12</v>
      </c>
      <c r="H90" s="1">
        <f t="shared" si="7"/>
        <v>4.7393599792883023E-12</v>
      </c>
    </row>
    <row r="91" spans="1:8">
      <c r="A91" s="9">
        <v>20241</v>
      </c>
      <c r="B91" s="1">
        <v>2750000000000000</v>
      </c>
      <c r="C91" s="10">
        <v>2300</v>
      </c>
      <c r="D91" s="1">
        <f>'IGPC-Mtb'!B91*$D$376/'IGPC-Mtb'!$B$376</f>
        <v>5.2741696455168311E-12</v>
      </c>
      <c r="E91" s="1">
        <f t="shared" si="4"/>
        <v>5.2741696455168311E-12</v>
      </c>
      <c r="F91" s="1">
        <f t="shared" si="5"/>
        <v>5.2491931690267454E-12</v>
      </c>
      <c r="G91" s="1">
        <f t="shared" si="6"/>
        <v>5.2232446198336332E-12</v>
      </c>
      <c r="H91" s="1">
        <f t="shared" si="7"/>
        <v>4.8163640658850737E-12</v>
      </c>
    </row>
    <row r="92" spans="1:8">
      <c r="A92" s="9">
        <v>20271</v>
      </c>
      <c r="B92" s="1">
        <v>2750000000000000</v>
      </c>
      <c r="C92" s="10">
        <v>2300</v>
      </c>
      <c r="D92" s="1">
        <f>'IGPC-Mtb'!B92*$D$376/'IGPC-Mtb'!$B$376</f>
        <v>5.3240043193327372E-12</v>
      </c>
      <c r="E92" s="1">
        <f t="shared" si="4"/>
        <v>5.3240043193327372E-12</v>
      </c>
      <c r="F92" s="1">
        <f t="shared" si="5"/>
        <v>5.2990283990204487E-12</v>
      </c>
      <c r="G92" s="1">
        <f t="shared" si="6"/>
        <v>5.2740126812429029E-12</v>
      </c>
      <c r="H92" s="1">
        <f t="shared" si="7"/>
        <v>4.8930358708242032E-12</v>
      </c>
    </row>
    <row r="93" spans="1:8">
      <c r="A93" s="9">
        <v>20302</v>
      </c>
      <c r="B93" s="1">
        <v>2750000000000000</v>
      </c>
      <c r="C93" s="10">
        <v>2300</v>
      </c>
      <c r="D93" s="1">
        <f>'IGPC-Mtb'!B93*$D$376/'IGPC-Mtb'!$B$376</f>
        <v>5.373838993148645E-12</v>
      </c>
      <c r="E93" s="1">
        <f t="shared" si="4"/>
        <v>5.373838993148645E-12</v>
      </c>
      <c r="F93" s="1">
        <f t="shared" si="5"/>
        <v>5.3488636186504206E-12</v>
      </c>
      <c r="G93" s="1">
        <f t="shared" si="6"/>
        <v>5.323848824389415E-12</v>
      </c>
      <c r="H93" s="1">
        <f t="shared" si="7"/>
        <v>4.9693559706315177E-12</v>
      </c>
    </row>
    <row r="94" spans="1:8">
      <c r="A94" s="9">
        <v>20333</v>
      </c>
      <c r="B94" s="1">
        <v>2750000000000000</v>
      </c>
      <c r="C94" s="10">
        <v>2300</v>
      </c>
      <c r="D94" s="1">
        <f>'IGPC-Mtb'!B94*$D$376/'IGPC-Mtb'!$B$376</f>
        <v>5.423673666964552E-12</v>
      </c>
      <c r="E94" s="1">
        <f t="shared" si="4"/>
        <v>5.423673666964552E-12</v>
      </c>
      <c r="F94" s="1">
        <f t="shared" si="5"/>
        <v>5.398698828203663E-12</v>
      </c>
      <c r="G94" s="1">
        <f t="shared" si="6"/>
        <v>5.373684940281679E-12</v>
      </c>
      <c r="H94" s="1">
        <f t="shared" si="7"/>
        <v>5.045305424868533E-12</v>
      </c>
    </row>
    <row r="95" spans="1:8">
      <c r="A95" s="9">
        <v>20363</v>
      </c>
      <c r="B95" s="1">
        <v>2750000000000000</v>
      </c>
      <c r="C95" s="10">
        <v>2300</v>
      </c>
      <c r="D95" s="1">
        <f>'IGPC-Mtb'!B95*$D$376/'IGPC-Mtb'!$B$376</f>
        <v>5.503962863667958E-12</v>
      </c>
      <c r="E95" s="1">
        <f t="shared" si="4"/>
        <v>5.503962863667958E-12</v>
      </c>
      <c r="F95" s="1">
        <f t="shared" si="5"/>
        <v>5.4636707850699343E-12</v>
      </c>
      <c r="G95" s="1">
        <f t="shared" si="6"/>
        <v>5.4335612295201075E-12</v>
      </c>
      <c r="H95" s="1">
        <f t="shared" si="7"/>
        <v>5.1232341081672874E-12</v>
      </c>
    </row>
    <row r="96" spans="1:8">
      <c r="A96" s="9">
        <v>20394</v>
      </c>
      <c r="B96" s="1">
        <v>2750000000000000</v>
      </c>
      <c r="C96" s="10">
        <v>2300</v>
      </c>
      <c r="D96" s="1">
        <f>'IGPC-Mtb'!B96*$D$376/'IGPC-Mtb'!$B$376</f>
        <v>5.5842520603713631E-12</v>
      </c>
      <c r="E96" s="1">
        <f t="shared" si="4"/>
        <v>5.5842520603713631E-12</v>
      </c>
      <c r="F96" s="1">
        <f t="shared" si="5"/>
        <v>5.5439621176235738E-12</v>
      </c>
      <c r="G96" s="1">
        <f t="shared" si="6"/>
        <v>5.5035724290802707E-12</v>
      </c>
      <c r="H96" s="1">
        <f t="shared" si="7"/>
        <v>5.2031753105197896E-12</v>
      </c>
    </row>
    <row r="97" spans="1:8">
      <c r="A97" s="9">
        <v>20424</v>
      </c>
      <c r="B97" s="1">
        <v>2750000000000000</v>
      </c>
      <c r="C97" s="10">
        <v>2300</v>
      </c>
      <c r="D97" s="1">
        <f>'IGPC-Mtb'!B97*$D$376/'IGPC-Mtb'!$B$376</f>
        <v>5.6617726640849967E-12</v>
      </c>
      <c r="E97" s="1">
        <f t="shared" si="4"/>
        <v>5.6617726640849967E-12</v>
      </c>
      <c r="F97" s="1">
        <f t="shared" si="5"/>
        <v>5.6228787702360173E-12</v>
      </c>
      <c r="G97" s="1">
        <f t="shared" si="6"/>
        <v>5.582957370939567E-12</v>
      </c>
      <c r="H97" s="1">
        <f t="shared" si="7"/>
        <v>5.2852081129311982E-12</v>
      </c>
    </row>
    <row r="98" spans="1:8">
      <c r="A98" s="9">
        <v>20455</v>
      </c>
      <c r="B98" s="1">
        <v>2750000000000000</v>
      </c>
      <c r="C98" s="10">
        <v>2300</v>
      </c>
      <c r="D98" s="1">
        <f>'IGPC-Mtb'!B98*$D$376/'IGPC-Mtb'!$B$376</f>
        <v>5.8417312084202159E-12</v>
      </c>
      <c r="E98" s="1">
        <f t="shared" si="4"/>
        <v>5.8417312084202159E-12</v>
      </c>
      <c r="F98" s="1">
        <f t="shared" si="5"/>
        <v>5.7510480841987221E-12</v>
      </c>
      <c r="G98" s="1">
        <f t="shared" si="6"/>
        <v>5.694903073669438E-12</v>
      </c>
      <c r="H98" s="1">
        <f t="shared" si="7"/>
        <v>5.369014235953951E-12</v>
      </c>
    </row>
    <row r="99" spans="1:8">
      <c r="A99" s="9">
        <v>20486</v>
      </c>
      <c r="B99" s="1">
        <v>2750000000000000</v>
      </c>
      <c r="C99" s="10">
        <v>2300</v>
      </c>
      <c r="D99" s="1">
        <f>'IGPC-Mtb'!B99*$D$376/'IGPC-Mtb'!$B$376</f>
        <v>6.0272269387349821E-12</v>
      </c>
      <c r="E99" s="1">
        <f t="shared" si="4"/>
        <v>6.0272269387349821E-12</v>
      </c>
      <c r="F99" s="1">
        <f t="shared" si="5"/>
        <v>5.9337542675981438E-12</v>
      </c>
      <c r="G99" s="1">
        <f t="shared" si="6"/>
        <v>5.8416721620013383E-12</v>
      </c>
      <c r="H99" s="1">
        <f t="shared" si="7"/>
        <v>5.4547734227734194E-12</v>
      </c>
    </row>
    <row r="100" spans="1:8">
      <c r="A100" s="9">
        <v>20515</v>
      </c>
      <c r="B100" s="1">
        <v>2750000000000000</v>
      </c>
      <c r="C100" s="10">
        <v>2300</v>
      </c>
      <c r="D100" s="1">
        <f>'IGPC-Mtb'!B100*$D$376/'IGPC-Mtb'!$B$376</f>
        <v>6.1988797041008842E-12</v>
      </c>
      <c r="E100" s="1">
        <f t="shared" si="4"/>
        <v>6.1988797041008842E-12</v>
      </c>
      <c r="F100" s="1">
        <f t="shared" si="5"/>
        <v>6.1124507967372942E-12</v>
      </c>
      <c r="G100" s="1">
        <f t="shared" si="6"/>
        <v>6.0208449162337196E-12</v>
      </c>
      <c r="H100" s="1">
        <f t="shared" si="7"/>
        <v>5.5422176820010201E-12</v>
      </c>
    </row>
    <row r="101" spans="1:8">
      <c r="A101" s="9">
        <v>20546</v>
      </c>
      <c r="B101" s="1">
        <v>2750000000000000</v>
      </c>
      <c r="C101" s="10">
        <v>2300</v>
      </c>
      <c r="D101" s="1">
        <f>'IGPC-Mtb'!B101*$D$376/'IGPC-Mtb'!$B$376</f>
        <v>6.276400307814517E-12</v>
      </c>
      <c r="E101" s="1">
        <f t="shared" si="4"/>
        <v>6.276400307814517E-12</v>
      </c>
      <c r="F101" s="1">
        <f t="shared" si="5"/>
        <v>6.2375195777587706E-12</v>
      </c>
      <c r="G101" s="1">
        <f t="shared" si="6"/>
        <v>6.1666191769539442E-12</v>
      </c>
      <c r="H101" s="1">
        <f t="shared" si="7"/>
        <v>5.6323521502518215E-12</v>
      </c>
    </row>
    <row r="102" spans="1:8">
      <c r="A102" s="9">
        <v>20576</v>
      </c>
      <c r="B102" s="1">
        <v>2750000000000000</v>
      </c>
      <c r="C102" s="10">
        <v>2300</v>
      </c>
      <c r="D102" s="1">
        <f>'IGPC-Mtb'!B102*$D$376/'IGPC-Mtb'!$B$376</f>
        <v>6.3566895045179221E-12</v>
      </c>
      <c r="E102" s="1">
        <f t="shared" si="4"/>
        <v>6.3566895045179221E-12</v>
      </c>
      <c r="F102" s="1">
        <f t="shared" si="5"/>
        <v>6.3164173360250343E-12</v>
      </c>
      <c r="G102" s="1">
        <f t="shared" si="6"/>
        <v>6.2769925622925071E-12</v>
      </c>
      <c r="H102" s="1">
        <f t="shared" si="7"/>
        <v>5.725188614061327E-12</v>
      </c>
    </row>
    <row r="103" spans="1:8">
      <c r="A103" s="9">
        <v>20607</v>
      </c>
      <c r="B103" s="1">
        <v>2750000000000000</v>
      </c>
      <c r="C103" s="10">
        <v>2300</v>
      </c>
      <c r="D103" s="1">
        <f>'IGPC-Mtb'!B103*$D$376/'IGPC-Mtb'!$B$376</f>
        <v>6.4342101082315558E-12</v>
      </c>
      <c r="E103" s="1">
        <f t="shared" si="4"/>
        <v>6.4342101082315558E-12</v>
      </c>
      <c r="F103" s="1">
        <f t="shared" si="5"/>
        <v>6.3953323498359845E-12</v>
      </c>
      <c r="G103" s="1">
        <f t="shared" si="6"/>
        <v>6.3554400157526772E-12</v>
      </c>
      <c r="H103" s="1">
        <f t="shared" si="7"/>
        <v>5.8208297120259393E-12</v>
      </c>
    </row>
    <row r="104" spans="1:8">
      <c r="A104" s="9">
        <v>20637</v>
      </c>
      <c r="B104" s="1">
        <v>2750000000000000</v>
      </c>
      <c r="C104" s="10">
        <v>2300</v>
      </c>
      <c r="D104" s="1">
        <f>'IGPC-Mtb'!B104*$D$376/'IGPC-Mtb'!$B$376</f>
        <v>6.5504910138020062E-12</v>
      </c>
      <c r="E104" s="1">
        <f t="shared" si="4"/>
        <v>6.5504910138020062E-12</v>
      </c>
      <c r="F104" s="1">
        <f t="shared" si="5"/>
        <v>6.4920902254115997E-12</v>
      </c>
      <c r="G104" s="1">
        <f t="shared" si="6"/>
        <v>6.4466391923076868E-12</v>
      </c>
      <c r="H104" s="1">
        <f t="shared" si="7"/>
        <v>5.9222651675479157E-12</v>
      </c>
    </row>
    <row r="105" spans="1:8">
      <c r="A105" s="9">
        <v>20668</v>
      </c>
      <c r="B105" s="1">
        <v>2750000000000000</v>
      </c>
      <c r="C105" s="10">
        <v>3700</v>
      </c>
      <c r="D105" s="1">
        <f>'IGPC-Mtb'!B105*$D$376/'IGPC-Mtb'!$B$376</f>
        <v>6.6667719193724558E-12</v>
      </c>
      <c r="E105" s="1">
        <f t="shared" si="4"/>
        <v>6.6667719193724558E-12</v>
      </c>
      <c r="F105" s="1">
        <f t="shared" si="5"/>
        <v>6.6083757118460524E-12</v>
      </c>
      <c r="G105" s="1">
        <f t="shared" si="6"/>
        <v>6.5498028888217553E-12</v>
      </c>
      <c r="H105" s="1">
        <f t="shared" si="7"/>
        <v>6.0296267338368886E-12</v>
      </c>
    </row>
    <row r="106" spans="1:8">
      <c r="A106" s="9">
        <v>20699</v>
      </c>
      <c r="B106" s="1">
        <v>2750000000000000</v>
      </c>
      <c r="C106" s="10">
        <v>3700</v>
      </c>
      <c r="D106" s="1">
        <f>'IGPC-Mtb'!B106*$D$376/'IGPC-Mtb'!$B$376</f>
        <v>6.7802842319531323E-12</v>
      </c>
      <c r="E106" s="1">
        <f t="shared" si="4"/>
        <v>6.7802842319531323E-12</v>
      </c>
      <c r="F106" s="1">
        <f t="shared" si="5"/>
        <v>6.7232885199840249E-12</v>
      </c>
      <c r="G106" s="1">
        <f t="shared" si="6"/>
        <v>6.6651887237962917E-12</v>
      </c>
      <c r="H106" s="1">
        <f t="shared" si="7"/>
        <v>6.1428506554869041E-12</v>
      </c>
    </row>
    <row r="107" spans="1:8">
      <c r="A107" s="9">
        <v>20729</v>
      </c>
      <c r="B107" s="1">
        <v>2750000000000000</v>
      </c>
      <c r="C107" s="10">
        <v>3700</v>
      </c>
      <c r="D107" s="1">
        <f>'IGPC-Mtb'!B107*$D$376/'IGPC-Mtb'!$B$376</f>
        <v>6.8882593585542649E-12</v>
      </c>
      <c r="E107" s="1">
        <f t="shared" si="4"/>
        <v>6.8882593585542649E-12</v>
      </c>
      <c r="F107" s="1">
        <f t="shared" si="5"/>
        <v>6.8340585536274916E-12</v>
      </c>
      <c r="G107" s="1">
        <f t="shared" si="6"/>
        <v>6.7778350625412719E-12</v>
      </c>
      <c r="H107" s="1">
        <f t="shared" si="7"/>
        <v>6.2587766922426471E-12</v>
      </c>
    </row>
    <row r="108" spans="1:8">
      <c r="A108" s="9">
        <v>20760</v>
      </c>
      <c r="B108" s="1">
        <v>2750000000000000</v>
      </c>
      <c r="C108" s="10">
        <v>3700</v>
      </c>
      <c r="D108" s="1">
        <f>'IGPC-Mtb'!B108*$D$376/'IGPC-Mtb'!$B$376</f>
        <v>6.9962344851553975E-12</v>
      </c>
      <c r="E108" s="1">
        <f t="shared" si="4"/>
        <v>6.9962344851553975E-12</v>
      </c>
      <c r="F108" s="1">
        <f t="shared" si="5"/>
        <v>6.9420369969492202E-12</v>
      </c>
      <c r="G108" s="1">
        <f t="shared" si="6"/>
        <v>6.8876951336230758E-12</v>
      </c>
      <c r="H108" s="1">
        <f t="shared" si="7"/>
        <v>6.3774598805069684E-12</v>
      </c>
    </row>
    <row r="109" spans="1:8">
      <c r="A109" s="9">
        <v>20790</v>
      </c>
      <c r="B109" s="1">
        <v>2750000000000000</v>
      </c>
      <c r="C109" s="10">
        <v>3700</v>
      </c>
      <c r="D109" s="1">
        <f>'IGPC-Mtb'!B109*$D$376/'IGPC-Mtb'!$B$376</f>
        <v>7.1014410187667561E-12</v>
      </c>
      <c r="E109" s="1">
        <f t="shared" si="4"/>
        <v>7.1014410187667561E-12</v>
      </c>
      <c r="F109" s="1">
        <f t="shared" si="5"/>
        <v>7.0486414683819082E-12</v>
      </c>
      <c r="G109" s="1">
        <f t="shared" si="6"/>
        <v>6.9947700856249223E-12</v>
      </c>
      <c r="H109" s="1">
        <f t="shared" si="7"/>
        <v>6.4990105202149008E-12</v>
      </c>
    </row>
    <row r="110" spans="1:8">
      <c r="A110" s="9">
        <v>20821</v>
      </c>
      <c r="B110" s="1">
        <v>2750000000000000</v>
      </c>
      <c r="C110" s="10">
        <v>3700</v>
      </c>
      <c r="D110" s="1">
        <f>'IGPC-Mtb'!B110*$D$376/'IGPC-Mtb'!$B$376</f>
        <v>7.3450772018667472E-12</v>
      </c>
      <c r="E110" s="1">
        <f t="shared" si="4"/>
        <v>7.3450772018667472E-12</v>
      </c>
      <c r="F110" s="1">
        <f t="shared" si="5"/>
        <v>7.222231824536309E-12</v>
      </c>
      <c r="G110" s="1">
        <f t="shared" si="6"/>
        <v>7.1460996612939055E-12</v>
      </c>
      <c r="H110" s="1">
        <f t="shared" si="7"/>
        <v>6.6242259785932375E-12</v>
      </c>
    </row>
    <row r="111" spans="1:8">
      <c r="A111" s="9">
        <v>20852</v>
      </c>
      <c r="B111" s="1">
        <v>2750000000000000</v>
      </c>
      <c r="C111" s="10">
        <v>3700</v>
      </c>
      <c r="D111" s="1">
        <f>'IGPC-Mtb'!B111*$D$376/'IGPC-Mtb'!$B$376</f>
        <v>7.597019163936056E-12</v>
      </c>
      <c r="E111" s="1">
        <f t="shared" si="4"/>
        <v>7.597019163936056E-12</v>
      </c>
      <c r="F111" s="1">
        <f t="shared" si="5"/>
        <v>7.4699860952461958E-12</v>
      </c>
      <c r="G111" s="1">
        <f t="shared" si="6"/>
        <v>7.3450601568395678E-12</v>
      </c>
      <c r="H111" s="1">
        <f t="shared" si="7"/>
        <v>6.7532414803541863E-12</v>
      </c>
    </row>
    <row r="112" spans="1:8">
      <c r="A112" s="9">
        <v>20880</v>
      </c>
      <c r="B112" s="1">
        <v>2750000000000000</v>
      </c>
      <c r="C112" s="10">
        <v>3700</v>
      </c>
      <c r="D112" s="1">
        <f>'IGPC-Mtb'!B112*$D$376/'IGPC-Mtb'!$B$376</f>
        <v>7.8351181610564983E-12</v>
      </c>
      <c r="E112" s="1">
        <f t="shared" si="4"/>
        <v>7.8351181610564983E-12</v>
      </c>
      <c r="F112" s="1">
        <f t="shared" si="5"/>
        <v>7.7151502137838926E-12</v>
      </c>
      <c r="G112" s="1">
        <f t="shared" si="6"/>
        <v>7.5897658726380547E-12</v>
      </c>
      <c r="H112" s="1">
        <f t="shared" si="7"/>
        <v>6.8863639933519103E-12</v>
      </c>
    </row>
    <row r="113" spans="1:8">
      <c r="A113" s="9">
        <v>20911</v>
      </c>
      <c r="B113" s="1">
        <v>2750000000000000</v>
      </c>
      <c r="C113" s="10">
        <v>3700</v>
      </c>
      <c r="D113" s="1">
        <f>'IGPC-Mtb'!B113*$D$376/'IGPC-Mtb'!$B$376</f>
        <v>7.8766470559030883E-12</v>
      </c>
      <c r="E113" s="1">
        <f t="shared" si="4"/>
        <v>7.8766470559030883E-12</v>
      </c>
      <c r="F113" s="1">
        <f t="shared" si="5"/>
        <v>7.8558551664308629E-12</v>
      </c>
      <c r="G113" s="1">
        <f t="shared" si="6"/>
        <v>7.7686111890288715E-12</v>
      </c>
      <c r="H113" s="1">
        <f t="shared" si="7"/>
        <v>7.0179327744861966E-12</v>
      </c>
    </row>
    <row r="114" spans="1:8">
      <c r="A114" s="9">
        <v>20941</v>
      </c>
      <c r="B114" s="1">
        <v>2750000000000000</v>
      </c>
      <c r="C114" s="10">
        <v>3700</v>
      </c>
      <c r="D114" s="1">
        <f>'IGPC-Mtb'!B114*$D$376/'IGPC-Mtb'!$B$376</f>
        <v>7.9181759507496766E-12</v>
      </c>
      <c r="E114" s="1">
        <f t="shared" si="4"/>
        <v>7.9181759507496766E-12</v>
      </c>
      <c r="F114" s="1">
        <f t="shared" si="5"/>
        <v>7.8973842055832062E-12</v>
      </c>
      <c r="G114" s="1">
        <f t="shared" si="6"/>
        <v>7.8765740694713414E-12</v>
      </c>
      <c r="H114" s="1">
        <f t="shared" si="7"/>
        <v>7.1475749187169905E-12</v>
      </c>
    </row>
    <row r="115" spans="1:8">
      <c r="A115" s="9">
        <v>20972</v>
      </c>
      <c r="B115" s="1">
        <v>2750000000000000</v>
      </c>
      <c r="C115" s="10">
        <v>3700</v>
      </c>
      <c r="D115" s="1">
        <f>'IGPC-Mtb'!B115*$D$376/'IGPC-Mtb'!$B$376</f>
        <v>7.9624734385860389E-12</v>
      </c>
      <c r="E115" s="1">
        <f t="shared" si="4"/>
        <v>7.9624734385860389E-12</v>
      </c>
      <c r="F115" s="1">
        <f t="shared" si="5"/>
        <v>7.9402938037515376E-12</v>
      </c>
      <c r="G115" s="1">
        <f t="shared" si="6"/>
        <v>7.9190212816697542E-12</v>
      </c>
      <c r="H115" s="1">
        <f t="shared" si="7"/>
        <v>7.2756440889755935E-12</v>
      </c>
    </row>
    <row r="116" spans="1:8">
      <c r="A116" s="9">
        <v>21002</v>
      </c>
      <c r="B116" s="1">
        <v>2750000000000000</v>
      </c>
      <c r="C116" s="10">
        <v>3700</v>
      </c>
      <c r="D116" s="1">
        <f>'IGPC-Mtb'!B116*$D$376/'IGPC-Mtb'!$B$376</f>
        <v>7.9763164035349006E-12</v>
      </c>
      <c r="E116" s="1">
        <f t="shared" si="4"/>
        <v>7.9763164035349006E-12</v>
      </c>
      <c r="F116" s="1">
        <f t="shared" si="5"/>
        <v>7.9693919153787874E-12</v>
      </c>
      <c r="G116" s="1">
        <f t="shared" si="6"/>
        <v>7.9522832245141182E-12</v>
      </c>
      <c r="H116" s="1">
        <f t="shared" si="7"/>
        <v>7.3960326982295692E-12</v>
      </c>
    </row>
    <row r="117" spans="1:8">
      <c r="A117" s="9">
        <v>21033</v>
      </c>
      <c r="B117" s="1">
        <v>2750000000000000</v>
      </c>
      <c r="C117" s="10">
        <v>3700</v>
      </c>
      <c r="D117" s="1">
        <f>'IGPC-Mtb'!B117*$D$376/'IGPC-Mtb'!$B$376</f>
        <v>7.9901593684837656E-12</v>
      </c>
      <c r="E117" s="1">
        <f t="shared" si="4"/>
        <v>7.9901593684837656E-12</v>
      </c>
      <c r="F117" s="1">
        <f t="shared" si="5"/>
        <v>7.9832348855395154E-12</v>
      </c>
      <c r="G117" s="1">
        <f t="shared" si="6"/>
        <v>7.9763083953323986E-12</v>
      </c>
      <c r="H117" s="1">
        <f t="shared" si="7"/>
        <v>7.5084819810365075E-12</v>
      </c>
    </row>
    <row r="118" spans="1:8">
      <c r="A118" s="9">
        <v>21064</v>
      </c>
      <c r="B118" s="1">
        <v>2750000000000000</v>
      </c>
      <c r="C118" s="10">
        <v>3700</v>
      </c>
      <c r="D118" s="1">
        <f>'IGPC-Mtb'!B118*$D$376/'IGPC-Mtb'!$B$376</f>
        <v>8.0067709264223996E-12</v>
      </c>
      <c r="E118" s="1">
        <f t="shared" si="4"/>
        <v>8.0067709264223996E-12</v>
      </c>
      <c r="F118" s="1">
        <f t="shared" si="5"/>
        <v>7.9984608350017808E-12</v>
      </c>
      <c r="G118" s="1">
        <f t="shared" si="6"/>
        <v>7.9910725352628404E-12</v>
      </c>
      <c r="H118" s="1">
        <f t="shared" si="7"/>
        <v>7.6132414160908201E-12</v>
      </c>
    </row>
    <row r="119" spans="1:8">
      <c r="A119" s="9">
        <v>21094</v>
      </c>
      <c r="B119" s="1">
        <v>2750000000000000</v>
      </c>
      <c r="C119" s="10">
        <v>3700</v>
      </c>
      <c r="D119" s="1">
        <f>'IGPC-Mtb'!B119*$D$376/'IGPC-Mtb'!$B$376</f>
        <v>8.0427626352894433E-12</v>
      </c>
      <c r="E119" s="1">
        <f t="shared" si="4"/>
        <v>8.0427626352894433E-12</v>
      </c>
      <c r="F119" s="1">
        <f t="shared" si="5"/>
        <v>8.0247466026256508E-12</v>
      </c>
      <c r="G119" s="1">
        <f t="shared" si="6"/>
        <v>8.0132009210843584E-12</v>
      </c>
      <c r="H119" s="1">
        <f t="shared" si="7"/>
        <v>7.7121875336821461E-12</v>
      </c>
    </row>
    <row r="120" spans="1:8">
      <c r="A120" s="9">
        <v>21125</v>
      </c>
      <c r="B120" s="1">
        <v>2750000000000000</v>
      </c>
      <c r="C120" s="10">
        <v>3700</v>
      </c>
      <c r="D120" s="1">
        <f>'IGPC-Mtb'!B120*$D$376/'IGPC-Mtb'!$B$376</f>
        <v>8.0787543441564902E-12</v>
      </c>
      <c r="E120" s="1">
        <f t="shared" si="4"/>
        <v>8.0787543441564902E-12</v>
      </c>
      <c r="F120" s="1">
        <f t="shared" si="5"/>
        <v>8.0607384015897754E-12</v>
      </c>
      <c r="G120" s="1">
        <f t="shared" si="6"/>
        <v>8.0427089467824277E-12</v>
      </c>
      <c r="H120" s="1">
        <f t="shared" si="7"/>
        <v>7.805203884716081E-12</v>
      </c>
    </row>
    <row r="121" spans="1:8">
      <c r="A121" s="9">
        <v>21155</v>
      </c>
      <c r="B121" s="1">
        <v>2750000000000000</v>
      </c>
      <c r="C121" s="10">
        <v>3700</v>
      </c>
      <c r="D121" s="1">
        <f>'IGPC-Mtb'!B121*$D$376/'IGPC-Mtb'!$B$376</f>
        <v>8.1147460530235338E-12</v>
      </c>
      <c r="E121" s="1">
        <f t="shared" si="4"/>
        <v>8.1147460530235338E-12</v>
      </c>
      <c r="F121" s="1">
        <f t="shared" si="5"/>
        <v>8.0967301997528985E-12</v>
      </c>
      <c r="G121" s="1">
        <f t="shared" si="6"/>
        <v>8.0787008948406475E-12</v>
      </c>
      <c r="H121" s="1">
        <f t="shared" si="7"/>
        <v>7.8924460661761693E-12</v>
      </c>
    </row>
    <row r="122" spans="1:8">
      <c r="A122" s="9">
        <v>21186</v>
      </c>
      <c r="B122" s="1">
        <v>2750000000000000</v>
      </c>
      <c r="C122" s="10">
        <v>3700</v>
      </c>
      <c r="D122" s="1">
        <f>'IGPC-Mtb'!B122*$D$376/'IGPC-Mtb'!$B$376</f>
        <v>8.2863988183894351E-12</v>
      </c>
      <c r="E122" s="1">
        <f t="shared" si="4"/>
        <v>8.2863988183894351E-12</v>
      </c>
      <c r="F122" s="1">
        <f t="shared" si="5"/>
        <v>8.2001232981769568E-12</v>
      </c>
      <c r="G122" s="1">
        <f t="shared" si="6"/>
        <v>8.1594657263506083E-12</v>
      </c>
      <c r="H122" s="1">
        <f t="shared" si="7"/>
        <v>7.9721552030521457E-12</v>
      </c>
    </row>
    <row r="123" spans="1:8">
      <c r="A123" s="9">
        <v>21217</v>
      </c>
      <c r="B123" s="1">
        <v>2750000000000000</v>
      </c>
      <c r="C123" s="10">
        <v>3700</v>
      </c>
      <c r="D123" s="1">
        <f>'IGPC-Mtb'!B123*$D$376/'IGPC-Mtb'!$B$376</f>
        <v>8.4608201767451104E-12</v>
      </c>
      <c r="E123" s="1">
        <f t="shared" si="4"/>
        <v>8.4608201767451104E-12</v>
      </c>
      <c r="F123" s="1">
        <f t="shared" si="5"/>
        <v>8.3731553380542372E-12</v>
      </c>
      <c r="G123" s="1">
        <f t="shared" si="6"/>
        <v>8.2861172935782793E-12</v>
      </c>
      <c r="H123" s="1">
        <f t="shared" si="7"/>
        <v>8.0440207446342328E-12</v>
      </c>
    </row>
    <row r="124" spans="1:8">
      <c r="A124" s="9">
        <v>21245</v>
      </c>
      <c r="B124" s="1">
        <v>2750000000000000</v>
      </c>
      <c r="C124" s="10">
        <v>3700</v>
      </c>
      <c r="D124" s="1">
        <f>'IGPC-Mtb'!B124*$D$376/'IGPC-Mtb'!$B$376</f>
        <v>8.6297043491212393E-12</v>
      </c>
      <c r="E124" s="1">
        <f t="shared" si="4"/>
        <v>8.6297043491212393E-12</v>
      </c>
      <c r="F124" s="1">
        <f t="shared" si="5"/>
        <v>8.5448450352472748E-12</v>
      </c>
      <c r="G124" s="1">
        <f t="shared" si="6"/>
        <v>8.4578128532317978E-12</v>
      </c>
      <c r="H124" s="1">
        <f t="shared" si="7"/>
        <v>8.1090325896028007E-12</v>
      </c>
    </row>
    <row r="125" spans="1:8">
      <c r="A125" s="9">
        <v>21276</v>
      </c>
      <c r="B125" s="1">
        <v>2750000000000000</v>
      </c>
      <c r="C125" s="10">
        <v>3700</v>
      </c>
      <c r="D125" s="1">
        <f>'IGPC-Mtb'!B125*$D$376/'IGPC-Mtb'!$B$376</f>
        <v>8.7376794757223719E-12</v>
      </c>
      <c r="E125" s="1">
        <f t="shared" si="4"/>
        <v>8.7376794757223719E-12</v>
      </c>
      <c r="F125" s="1">
        <f t="shared" si="5"/>
        <v>8.683524087193444E-12</v>
      </c>
      <c r="G125" s="1">
        <f t="shared" si="6"/>
        <v>8.6086456255778252E-12</v>
      </c>
      <c r="H125" s="1">
        <f t="shared" si="7"/>
        <v>8.1794406617186254E-12</v>
      </c>
    </row>
    <row r="126" spans="1:8">
      <c r="A126" s="9">
        <v>21306</v>
      </c>
      <c r="B126" s="1">
        <v>2750000000000000</v>
      </c>
      <c r="C126" s="10">
        <v>3700</v>
      </c>
      <c r="D126" s="1">
        <f>'IGPC-Mtb'!B126*$D$376/'IGPC-Mtb'!$B$376</f>
        <v>8.8456546023235045E-12</v>
      </c>
      <c r="E126" s="1">
        <f t="shared" si="4"/>
        <v>8.8456546023235045E-12</v>
      </c>
      <c r="F126" s="1">
        <f t="shared" si="5"/>
        <v>8.7915012749843363E-12</v>
      </c>
      <c r="G126" s="1">
        <f t="shared" si="6"/>
        <v>8.7372346886179094E-12</v>
      </c>
      <c r="H126" s="1">
        <f t="shared" si="7"/>
        <v>8.255290146815236E-12</v>
      </c>
    </row>
    <row r="127" spans="1:8">
      <c r="A127" s="9">
        <v>21337</v>
      </c>
      <c r="B127" s="1">
        <v>2750000000000000</v>
      </c>
      <c r="C127" s="10">
        <v>3700</v>
      </c>
      <c r="D127" s="1">
        <f>'IGPC-Mtb'!B127*$D$376/'IGPC-Mtb'!$B$376</f>
        <v>8.9536297289246355E-12</v>
      </c>
      <c r="E127" s="1">
        <f t="shared" si="4"/>
        <v>8.9536297289246355E-12</v>
      </c>
      <c r="F127" s="1">
        <f t="shared" si="5"/>
        <v>8.8994784127589611E-12</v>
      </c>
      <c r="G127" s="1">
        <f t="shared" si="6"/>
        <v>8.8452152450879101E-12</v>
      </c>
      <c r="H127" s="1">
        <f t="shared" si="7"/>
        <v>8.3363947177821957E-12</v>
      </c>
    </row>
    <row r="128" spans="1:8">
      <c r="A128" s="9">
        <v>21367</v>
      </c>
      <c r="B128" s="1">
        <v>2750000000000000</v>
      </c>
      <c r="C128" s="10">
        <v>3700</v>
      </c>
      <c r="D128" s="1">
        <f>'IGPC-Mtb'!B128*$D$376/'IGPC-Mtb'!$B$376</f>
        <v>9.0394561116075861E-12</v>
      </c>
      <c r="E128" s="1">
        <f t="shared" si="4"/>
        <v>9.0394561116075861E-12</v>
      </c>
      <c r="F128" s="1">
        <f t="shared" si="5"/>
        <v>8.9964405724819402E-12</v>
      </c>
      <c r="G128" s="1">
        <f t="shared" si="6"/>
        <v>8.9458951306599463E-12</v>
      </c>
      <c r="H128" s="1">
        <f t="shared" si="7"/>
        <v>8.423771872116255E-12</v>
      </c>
    </row>
    <row r="129" spans="1:8">
      <c r="A129" s="9">
        <v>21398</v>
      </c>
      <c r="B129" s="1">
        <v>2750000000000000</v>
      </c>
      <c r="C129" s="10">
        <v>3700</v>
      </c>
      <c r="D129" s="1">
        <f>'IGPC-Mtb'!B129*$D$376/'IGPC-Mtb'!$B$376</f>
        <v>9.1252824942905368E-12</v>
      </c>
      <c r="E129" s="1">
        <f t="shared" si="4"/>
        <v>9.1252824942905368E-12</v>
      </c>
      <c r="F129" s="1">
        <f t="shared" si="5"/>
        <v>9.0822679223396796E-12</v>
      </c>
      <c r="G129" s="1">
        <f t="shared" si="6"/>
        <v>9.0391844732393223E-12</v>
      </c>
      <c r="H129" s="1">
        <f t="shared" si="7"/>
        <v>8.5175397698222766E-12</v>
      </c>
    </row>
    <row r="130" spans="1:8">
      <c r="A130" s="9">
        <v>21429</v>
      </c>
      <c r="B130" s="1">
        <v>2750000000000000</v>
      </c>
      <c r="C130" s="10">
        <v>3700</v>
      </c>
      <c r="D130" s="1">
        <f>'IGPC-Mtb'!B130*$D$376/'IGPC-Mtb'!$B$376</f>
        <v>9.211108876973489E-12</v>
      </c>
      <c r="E130" s="1">
        <f t="shared" ref="E130:E193" si="8">D130</f>
        <v>9.211108876973489E-12</v>
      </c>
      <c r="F130" s="1">
        <f t="shared" si="5"/>
        <v>9.1680952540890605E-12</v>
      </c>
      <c r="G130" s="1">
        <f t="shared" si="6"/>
        <v>9.1250134109248268E-12</v>
      </c>
      <c r="H130" s="1">
        <f t="shared" si="7"/>
        <v>8.6175811029870198E-12</v>
      </c>
    </row>
    <row r="131" spans="1:8">
      <c r="A131" s="9">
        <v>21459</v>
      </c>
      <c r="B131" s="1">
        <v>2750000000000000</v>
      </c>
      <c r="C131" s="10">
        <v>3700</v>
      </c>
      <c r="D131" s="1">
        <f>'IGPC-Mtb'!B131*$D$376/'IGPC-Mtb'!$B$376</f>
        <v>9.341232747492802E-12</v>
      </c>
      <c r="E131" s="1">
        <f t="shared" si="8"/>
        <v>9.341232747492802E-12</v>
      </c>
      <c r="F131" s="1">
        <f t="shared" ref="F131:F194" si="9">SQRT(E131*E130)</f>
        <v>9.2759426411716464E-12</v>
      </c>
      <c r="G131" s="1">
        <f t="shared" si="6"/>
        <v>9.2254482200879271E-12</v>
      </c>
      <c r="H131" s="1">
        <f t="shared" si="7"/>
        <v>8.7257337642922281E-12</v>
      </c>
    </row>
    <row r="132" spans="1:8">
      <c r="A132" s="9">
        <v>21490</v>
      </c>
      <c r="B132" s="1">
        <v>2750000000000000</v>
      </c>
      <c r="C132" s="10">
        <v>3700</v>
      </c>
      <c r="D132" s="1">
        <f>'IGPC-Mtb'!B132*$D$376/'IGPC-Mtb'!$B$376</f>
        <v>9.4713566180121149E-12</v>
      </c>
      <c r="E132" s="1">
        <f t="shared" si="8"/>
        <v>9.4713566180121149E-12</v>
      </c>
      <c r="F132" s="1">
        <f t="shared" si="9"/>
        <v>9.4060696682172966E-12</v>
      </c>
      <c r="G132" s="1">
        <f t="shared" ref="G132:G195" si="10">GEOMEAN(E130:E132)</f>
        <v>9.340628497587503E-12</v>
      </c>
      <c r="H132" s="1">
        <f t="shared" si="7"/>
        <v>8.8421444753237345E-12</v>
      </c>
    </row>
    <row r="133" spans="1:8">
      <c r="A133" s="9">
        <v>21520</v>
      </c>
      <c r="B133" s="1">
        <v>2750000000000000</v>
      </c>
      <c r="C133" s="10">
        <v>3700</v>
      </c>
      <c r="D133" s="1">
        <f>'IGPC-Mtb'!B133*$D$376/'IGPC-Mtb'!$B$376</f>
        <v>9.5987118955416555E-12</v>
      </c>
      <c r="E133" s="1">
        <f t="shared" si="8"/>
        <v>9.5987118955416555E-12</v>
      </c>
      <c r="F133" s="1">
        <f t="shared" si="9"/>
        <v>9.5348216258213278E-12</v>
      </c>
      <c r="G133" s="1">
        <f t="shared" si="10"/>
        <v>9.4698502832923328E-12</v>
      </c>
      <c r="H133" s="1">
        <f t="shared" si="7"/>
        <v>8.9667647393220264E-12</v>
      </c>
    </row>
    <row r="134" spans="1:8">
      <c r="A134" s="9">
        <v>21551</v>
      </c>
      <c r="B134" s="1">
        <v>2750000000000000</v>
      </c>
      <c r="C134" s="10">
        <v>5900</v>
      </c>
      <c r="D134" s="1">
        <f>'IGPC-Mtb'!B134*$D$376/'IGPC-Mtb'!$B$376</f>
        <v>1.008044707576209E-11</v>
      </c>
      <c r="E134" s="1">
        <f t="shared" si="8"/>
        <v>1.008044707576209E-11</v>
      </c>
      <c r="F134" s="1">
        <f t="shared" si="9"/>
        <v>9.8366308896133568E-12</v>
      </c>
      <c r="G134" s="1">
        <f t="shared" si="10"/>
        <v>9.7133337906903245E-12</v>
      </c>
      <c r="H134" s="1">
        <f t="shared" si="7"/>
        <v>9.1144109370664817E-12</v>
      </c>
    </row>
    <row r="135" spans="1:8">
      <c r="A135" s="9">
        <v>21582</v>
      </c>
      <c r="B135" s="1">
        <v>2750000000000000</v>
      </c>
      <c r="C135" s="10">
        <v>5900</v>
      </c>
      <c r="D135" s="1">
        <f>'IGPC-Mtb'!B135*$D$376/'IGPC-Mtb'!$B$376</f>
        <v>1.0562182255982525E-11</v>
      </c>
      <c r="E135" s="1">
        <f t="shared" si="8"/>
        <v>1.0562182255982525E-11</v>
      </c>
      <c r="F135" s="1">
        <f t="shared" si="9"/>
        <v>1.0318503730482695E-11</v>
      </c>
      <c r="G135" s="1">
        <f t="shared" si="10"/>
        <v>1.0072767334560839E-11</v>
      </c>
      <c r="H135" s="1">
        <f t="shared" si="7"/>
        <v>9.2844683099367512E-12</v>
      </c>
    </row>
    <row r="136" spans="1:8">
      <c r="A136" s="9">
        <v>21610</v>
      </c>
      <c r="B136" s="1">
        <v>2750000000000000</v>
      </c>
      <c r="C136" s="10">
        <v>5900</v>
      </c>
      <c r="D136" s="1">
        <f>'IGPC-Mtb'!B136*$D$376/'IGPC-Mtb'!$B$376</f>
        <v>1.1041148843213187E-11</v>
      </c>
      <c r="E136" s="1">
        <f t="shared" si="8"/>
        <v>1.1041148843213187E-11</v>
      </c>
      <c r="F136" s="1">
        <f t="shared" si="9"/>
        <v>1.0799010436028309E-11</v>
      </c>
      <c r="G136" s="1">
        <f t="shared" si="10"/>
        <v>1.0553971211332423E-11</v>
      </c>
      <c r="H136" s="1">
        <f t="shared" si="7"/>
        <v>9.4770949943080757E-12</v>
      </c>
    </row>
    <row r="137" spans="1:8">
      <c r="A137" s="9">
        <v>21641</v>
      </c>
      <c r="B137" s="1">
        <v>2750000000000000</v>
      </c>
      <c r="C137" s="10">
        <v>5900</v>
      </c>
      <c r="D137" s="1">
        <f>'IGPC-Mtb'!B137*$D$376/'IGPC-Mtb'!$B$376</f>
        <v>1.1234950352497269E-11</v>
      </c>
      <c r="E137" s="1">
        <f t="shared" si="8"/>
        <v>1.1234950352497269E-11</v>
      </c>
      <c r="F137" s="1">
        <f t="shared" si="9"/>
        <v>1.1137628072800457E-11</v>
      </c>
      <c r="G137" s="1">
        <f t="shared" si="10"/>
        <v>1.0942411087633857E-11</v>
      </c>
      <c r="H137" s="1">
        <f t="shared" si="7"/>
        <v>9.6777222673578417E-12</v>
      </c>
    </row>
    <row r="138" spans="1:8">
      <c r="A138" s="9">
        <v>21671</v>
      </c>
      <c r="B138" s="1">
        <v>2750000000000000</v>
      </c>
      <c r="C138" s="10">
        <v>5900</v>
      </c>
      <c r="D138" s="1">
        <f>'IGPC-Mtb'!B138*$D$376/'IGPC-Mtb'!$B$376</f>
        <v>1.1428751861781354E-11</v>
      </c>
      <c r="E138" s="1">
        <f t="shared" si="8"/>
        <v>1.1428751861781354E-11</v>
      </c>
      <c r="F138" s="1">
        <f t="shared" si="9"/>
        <v>1.1331436791427831E-11</v>
      </c>
      <c r="G138" s="1">
        <f t="shared" si="10"/>
        <v>1.1233835891232177E-11</v>
      </c>
      <c r="H138" s="1">
        <f t="shared" si="7"/>
        <v>9.8865679747843494E-12</v>
      </c>
    </row>
    <row r="139" spans="1:8">
      <c r="A139" s="9">
        <v>21702</v>
      </c>
      <c r="B139" s="1">
        <v>2750000000000000</v>
      </c>
      <c r="C139" s="10">
        <v>5900</v>
      </c>
      <c r="D139" s="1">
        <f>'IGPC-Mtb'!B139*$D$376/'IGPC-Mtb'!$B$376</f>
        <v>1.1622553371065437E-11</v>
      </c>
      <c r="E139" s="1">
        <f t="shared" si="8"/>
        <v>1.1622553371065437E-11</v>
      </c>
      <c r="F139" s="1">
        <f t="shared" si="9"/>
        <v>1.1525245267594841E-11</v>
      </c>
      <c r="G139" s="1">
        <f t="shared" si="10"/>
        <v>1.1427656302496886E-11</v>
      </c>
      <c r="H139" s="1">
        <f t="shared" si="7"/>
        <v>1.0103862441470746E-11</v>
      </c>
    </row>
    <row r="140" spans="1:8">
      <c r="A140" s="9">
        <v>21732</v>
      </c>
      <c r="B140" s="1">
        <v>2750000000000000</v>
      </c>
      <c r="C140" s="10">
        <v>5900</v>
      </c>
      <c r="D140" s="1">
        <f>'IGPC-Mtb'!B140*$D$376/'IGPC-Mtb'!$B$376</f>
        <v>1.1766520206533612E-11</v>
      </c>
      <c r="E140" s="1">
        <f t="shared" si="8"/>
        <v>1.1766520206533612E-11</v>
      </c>
      <c r="F140" s="1">
        <f t="shared" si="9"/>
        <v>1.1694315246826418E-11</v>
      </c>
      <c r="G140" s="1">
        <f t="shared" si="10"/>
        <v>1.1605115466442435E-11</v>
      </c>
      <c r="H140" s="1">
        <f t="shared" si="7"/>
        <v>1.0328317268955415E-11</v>
      </c>
    </row>
    <row r="141" spans="1:8">
      <c r="A141" s="9">
        <v>21763</v>
      </c>
      <c r="B141" s="1">
        <v>2750000000000000</v>
      </c>
      <c r="C141" s="10">
        <v>5900</v>
      </c>
      <c r="D141" s="1">
        <f>'IGPC-Mtb'!B141*$D$376/'IGPC-Mtb'!$B$376</f>
        <v>1.1910487042001786E-11</v>
      </c>
      <c r="E141" s="1">
        <f t="shared" si="8"/>
        <v>1.1910487042001786E-11</v>
      </c>
      <c r="F141" s="1">
        <f t="shared" si="9"/>
        <v>1.1838284776494049E-11</v>
      </c>
      <c r="G141" s="1">
        <f t="shared" si="10"/>
        <v>1.1765933018373093E-11</v>
      </c>
      <c r="H141" s="1">
        <f t="shared" ref="H141:H204" si="11">GEOMEAN(E130:E141)</f>
        <v>1.0560143923185696E-11</v>
      </c>
    </row>
    <row r="142" spans="1:8">
      <c r="A142" s="9">
        <v>21794</v>
      </c>
      <c r="B142" s="1">
        <v>2750000000000000</v>
      </c>
      <c r="C142" s="10">
        <v>5900</v>
      </c>
      <c r="D142" s="1">
        <f>'IGPC-Mtb'!B142*$D$376/'IGPC-Mtb'!$B$376</f>
        <v>1.2054453877469964E-11</v>
      </c>
      <c r="E142" s="1">
        <f t="shared" si="8"/>
        <v>1.2054453877469964E-11</v>
      </c>
      <c r="F142" s="1">
        <f t="shared" si="9"/>
        <v>1.1982254241419442E-11</v>
      </c>
      <c r="G142" s="1">
        <f t="shared" si="10"/>
        <v>1.1909906952115788E-11</v>
      </c>
      <c r="H142" s="1">
        <f t="shared" si="11"/>
        <v>1.0799561928045145E-11</v>
      </c>
    </row>
    <row r="143" spans="1:8">
      <c r="A143" s="9">
        <v>21824</v>
      </c>
      <c r="B143" s="1">
        <v>2750000000000000</v>
      </c>
      <c r="C143" s="10">
        <v>5900</v>
      </c>
      <c r="D143" s="1">
        <f>'IGPC-Mtb'!B143*$D$376/'IGPC-Mtb'!$B$376</f>
        <v>1.2325775990467681E-11</v>
      </c>
      <c r="E143" s="1">
        <f t="shared" si="8"/>
        <v>1.2325775990467681E-11</v>
      </c>
      <c r="F143" s="1">
        <f t="shared" si="9"/>
        <v>1.2189360039851122E-11</v>
      </c>
      <c r="G143" s="1">
        <f t="shared" si="10"/>
        <v>1.2095684316346151E-11</v>
      </c>
      <c r="H143" s="1">
        <f t="shared" si="11"/>
        <v>1.1051985648645659E-11</v>
      </c>
    </row>
    <row r="144" spans="1:8">
      <c r="A144" s="9">
        <v>21855</v>
      </c>
      <c r="B144" s="1">
        <v>2750000000000000</v>
      </c>
      <c r="C144" s="10">
        <v>5900</v>
      </c>
      <c r="D144" s="1">
        <f>'IGPC-Mtb'!B144*$D$376/'IGPC-Mtb'!$B$376</f>
        <v>1.2599866696455169E-11</v>
      </c>
      <c r="E144" s="1">
        <f t="shared" si="8"/>
        <v>1.2599866696455169E-11</v>
      </c>
      <c r="F144" s="1">
        <f t="shared" si="9"/>
        <v>1.2462067822406539E-11</v>
      </c>
      <c r="G144" s="1">
        <f t="shared" si="10"/>
        <v>1.2324687610957478E-11</v>
      </c>
      <c r="H144" s="1">
        <f t="shared" si="11"/>
        <v>1.1318002679308691E-11</v>
      </c>
    </row>
    <row r="145" spans="1:8">
      <c r="A145" s="9">
        <v>21885</v>
      </c>
      <c r="B145" s="1">
        <v>2750000000000000</v>
      </c>
      <c r="C145" s="10">
        <v>5900</v>
      </c>
      <c r="D145" s="1">
        <f>'IGPC-Mtb'!B145*$D$376/'IGPC-Mtb'!$B$376</f>
        <v>1.2871188809452885E-11</v>
      </c>
      <c r="E145" s="1">
        <f t="shared" si="8"/>
        <v>1.2871188809452885E-11</v>
      </c>
      <c r="F145" s="1">
        <f t="shared" si="9"/>
        <v>1.2734805189872827E-11</v>
      </c>
      <c r="G145" s="1">
        <f t="shared" si="10"/>
        <v>1.2596975770564656E-11</v>
      </c>
      <c r="H145" s="1">
        <f t="shared" si="11"/>
        <v>1.1598102283171156E-11</v>
      </c>
    </row>
    <row r="146" spans="1:8">
      <c r="A146" s="9">
        <v>21916</v>
      </c>
      <c r="B146" s="1">
        <v>2750000000000000</v>
      </c>
      <c r="C146" s="10">
        <v>5900</v>
      </c>
      <c r="D146" s="1">
        <f>'IGPC-Mtb'!B146*$D$376/'IGPC-Mtb'!$B$376</f>
        <v>1.3347386803693775E-11</v>
      </c>
      <c r="E146" s="1">
        <f t="shared" si="8"/>
        <v>1.3347386803693775E-11</v>
      </c>
      <c r="F146" s="1">
        <f t="shared" si="9"/>
        <v>1.3107125377562482E-11</v>
      </c>
      <c r="G146" s="1">
        <f t="shared" si="10"/>
        <v>1.293580973872698E-11</v>
      </c>
      <c r="H146" s="1">
        <f t="shared" si="11"/>
        <v>1.1872621941435499E-11</v>
      </c>
    </row>
    <row r="147" spans="1:8">
      <c r="A147" s="9">
        <v>21947</v>
      </c>
      <c r="B147" s="1">
        <v>2750000000000000</v>
      </c>
      <c r="C147" s="10">
        <v>5900</v>
      </c>
      <c r="D147" s="1">
        <f>'IGPC-Mtb'!B147*$D$376/'IGPC-Mtb'!$B$376</f>
        <v>1.3823584797934666E-11</v>
      </c>
      <c r="E147" s="1">
        <f t="shared" si="8"/>
        <v>1.3823584797934666E-11</v>
      </c>
      <c r="F147" s="1">
        <f t="shared" si="9"/>
        <v>1.3583399181047984E-11</v>
      </c>
      <c r="G147" s="1">
        <f t="shared" si="10"/>
        <v>1.3341721254954826E-11</v>
      </c>
      <c r="H147" s="1">
        <f t="shared" si="11"/>
        <v>1.2141869407341368E-11</v>
      </c>
    </row>
    <row r="148" spans="1:8">
      <c r="A148" s="9">
        <v>21976</v>
      </c>
      <c r="B148" s="1">
        <v>2750000000000000</v>
      </c>
      <c r="C148" s="10">
        <v>5900</v>
      </c>
      <c r="D148" s="1">
        <f>'IGPC-Mtb'!B148*$D$376/'IGPC-Mtb'!$B$376</f>
        <v>1.4313625757124417E-11</v>
      </c>
      <c r="E148" s="1">
        <f t="shared" si="8"/>
        <v>1.4313625757124417E-11</v>
      </c>
      <c r="F148" s="1">
        <f t="shared" si="9"/>
        <v>1.4066471463004187E-11</v>
      </c>
      <c r="G148" s="1">
        <f t="shared" si="10"/>
        <v>1.3822572031235227E-11</v>
      </c>
      <c r="H148" s="1">
        <f t="shared" si="11"/>
        <v>1.2407382572963919E-11</v>
      </c>
    </row>
    <row r="149" spans="1:8">
      <c r="A149" s="9">
        <v>22007</v>
      </c>
      <c r="B149" s="1">
        <v>2750000000000000</v>
      </c>
      <c r="C149" s="10">
        <v>5900</v>
      </c>
      <c r="D149" s="1">
        <f>'IGPC-Mtb'!B149*$D$376/'IGPC-Mtb'!$B$376</f>
        <v>1.4535113196306225E-11</v>
      </c>
      <c r="E149" s="1">
        <f t="shared" si="8"/>
        <v>1.4535113196306225E-11</v>
      </c>
      <c r="F149" s="1">
        <f t="shared" si="9"/>
        <v>1.4423944350605622E-11</v>
      </c>
      <c r="G149" s="1">
        <f t="shared" si="10"/>
        <v>1.4220981968410609E-11</v>
      </c>
      <c r="H149" s="1">
        <f t="shared" si="11"/>
        <v>1.2676541386721453E-11</v>
      </c>
    </row>
    <row r="150" spans="1:8">
      <c r="A150" s="9">
        <v>22037</v>
      </c>
      <c r="B150" s="1">
        <v>2750000000000000</v>
      </c>
      <c r="C150" s="10">
        <v>5900</v>
      </c>
      <c r="D150" s="1">
        <f>'IGPC-Mtb'!B150*$D$376/'IGPC-Mtb'!$B$376</f>
        <v>1.4756600635488037E-11</v>
      </c>
      <c r="E150" s="1">
        <f t="shared" si="8"/>
        <v>1.4756600635488037E-11</v>
      </c>
      <c r="F150" s="1">
        <f t="shared" si="9"/>
        <v>1.4645438219100957E-11</v>
      </c>
      <c r="G150" s="1">
        <f t="shared" si="10"/>
        <v>1.453398809365486E-11</v>
      </c>
      <c r="H150" s="1">
        <f t="shared" si="11"/>
        <v>1.2949402757929874E-11</v>
      </c>
    </row>
    <row r="151" spans="1:8">
      <c r="A151" s="9">
        <v>22068</v>
      </c>
      <c r="B151" s="1">
        <v>2750000000000000</v>
      </c>
      <c r="C151" s="10">
        <v>5900</v>
      </c>
      <c r="D151" s="1">
        <f>'IGPC-Mtb'!B151*$D$376/'IGPC-Mtb'!$B$376</f>
        <v>1.4980856667659619E-11</v>
      </c>
      <c r="E151" s="1">
        <f t="shared" si="8"/>
        <v>1.4980856667659619E-11</v>
      </c>
      <c r="F151" s="1">
        <f t="shared" si="9"/>
        <v>1.4868305855817641E-11</v>
      </c>
      <c r="G151" s="1">
        <f t="shared" si="10"/>
        <v>1.4756401515731896E-11</v>
      </c>
      <c r="H151" s="1">
        <f t="shared" si="11"/>
        <v>1.3226227756184646E-11</v>
      </c>
    </row>
    <row r="152" spans="1:8">
      <c r="A152" s="9">
        <v>22098</v>
      </c>
      <c r="B152" s="1">
        <v>2750000000000000</v>
      </c>
      <c r="C152" s="10">
        <v>5900</v>
      </c>
      <c r="D152" s="1">
        <f>'IGPC-Mtb'!B152*$D$376/'IGPC-Mtb'!$B$376</f>
        <v>1.5166352397974382E-11</v>
      </c>
      <c r="E152" s="1">
        <f t="shared" si="8"/>
        <v>1.5166352397974382E-11</v>
      </c>
      <c r="F152" s="1">
        <f t="shared" si="9"/>
        <v>1.5073319191381504E-11</v>
      </c>
      <c r="G152" s="1">
        <f t="shared" si="10"/>
        <v>1.4966998157561667E-11</v>
      </c>
      <c r="H152" s="1">
        <f t="shared" si="11"/>
        <v>1.3508965373500049E-11</v>
      </c>
    </row>
    <row r="153" spans="1:8">
      <c r="A153" s="9">
        <v>22129</v>
      </c>
      <c r="B153" s="1">
        <v>2750000000000000</v>
      </c>
      <c r="C153" s="10">
        <v>5900</v>
      </c>
      <c r="D153" s="1">
        <f>'IGPC-Mtb'!B153*$D$376/'IGPC-Mtb'!$B$376</f>
        <v>1.5351848128289148E-11</v>
      </c>
      <c r="E153" s="1">
        <f t="shared" si="8"/>
        <v>1.5351848128289148E-11</v>
      </c>
      <c r="F153" s="1">
        <f t="shared" si="9"/>
        <v>1.525881839048544E-11</v>
      </c>
      <c r="G153" s="1">
        <f t="shared" si="10"/>
        <v>1.5165596110174759E-11</v>
      </c>
      <c r="H153" s="1">
        <f t="shared" si="11"/>
        <v>1.3797741912750376E-11</v>
      </c>
    </row>
    <row r="154" spans="1:8">
      <c r="A154" s="9">
        <v>22160</v>
      </c>
      <c r="B154" s="1">
        <v>2750000000000000</v>
      </c>
      <c r="C154" s="10">
        <v>5900</v>
      </c>
      <c r="D154" s="1">
        <f>'IGPC-Mtb'!B154*$D$376/'IGPC-Mtb'!$B$376</f>
        <v>1.5540112451593687E-11</v>
      </c>
      <c r="E154" s="1">
        <f t="shared" si="8"/>
        <v>1.5540112451593687E-11</v>
      </c>
      <c r="F154" s="1">
        <f t="shared" si="9"/>
        <v>1.5445693453302815E-11</v>
      </c>
      <c r="G154" s="1">
        <f t="shared" si="10"/>
        <v>1.5352012727574349E-11</v>
      </c>
      <c r="H154" s="1">
        <f t="shared" si="11"/>
        <v>1.4092895620344566E-11</v>
      </c>
    </row>
    <row r="155" spans="1:8">
      <c r="A155" s="9">
        <v>22190</v>
      </c>
      <c r="B155" s="1">
        <v>2750000000000000</v>
      </c>
      <c r="C155" s="10">
        <v>9440</v>
      </c>
      <c r="D155" s="1">
        <f>'IGPC-Mtb'!B155*$D$376/'IGPC-Mtb'!$B$376</f>
        <v>1.5905566726243671E-11</v>
      </c>
      <c r="E155" s="1">
        <f t="shared" si="8"/>
        <v>1.5905566726243671E-11</v>
      </c>
      <c r="F155" s="1">
        <f t="shared" si="9"/>
        <v>1.5721777747193653E-11</v>
      </c>
      <c r="G155" s="1">
        <f t="shared" si="10"/>
        <v>1.5597487879272418E-11</v>
      </c>
      <c r="H155" s="1">
        <f t="shared" si="11"/>
        <v>1.4395546004821139E-11</v>
      </c>
    </row>
    <row r="156" spans="1:8">
      <c r="A156" s="9">
        <v>22221</v>
      </c>
      <c r="B156" s="1">
        <v>2750000000000000</v>
      </c>
      <c r="C156" s="10">
        <v>9440</v>
      </c>
      <c r="D156" s="1">
        <f>'IGPC-Mtb'!B156*$D$376/'IGPC-Mtb'!$B$376</f>
        <v>1.6271021000893656E-11</v>
      </c>
      <c r="E156" s="1">
        <f t="shared" si="8"/>
        <v>1.6271021000893656E-11</v>
      </c>
      <c r="F156" s="1">
        <f t="shared" si="9"/>
        <v>1.608725614372526E-11</v>
      </c>
      <c r="G156" s="1">
        <f t="shared" si="10"/>
        <v>1.5902767280018812E-11</v>
      </c>
      <c r="H156" s="1">
        <f t="shared" si="11"/>
        <v>1.4705581859836461E-11</v>
      </c>
    </row>
    <row r="157" spans="1:8">
      <c r="A157" s="9">
        <v>22251</v>
      </c>
      <c r="B157" s="1">
        <v>2750000000000000</v>
      </c>
      <c r="C157" s="10">
        <v>9440</v>
      </c>
      <c r="D157" s="1">
        <f>'IGPC-Mtb'!B157*$D$376/'IGPC-Mtb'!$B$376</f>
        <v>1.6636475275543641E-11</v>
      </c>
      <c r="E157" s="1">
        <f t="shared" si="8"/>
        <v>1.6636475275543641E-11</v>
      </c>
      <c r="F157" s="1">
        <f t="shared" si="9"/>
        <v>1.645273346861301E-11</v>
      </c>
      <c r="G157" s="1">
        <f t="shared" si="10"/>
        <v>1.6268284452857763E-11</v>
      </c>
      <c r="H157" s="1">
        <f t="shared" si="11"/>
        <v>1.5023430117743906E-11</v>
      </c>
    </row>
    <row r="158" spans="1:8">
      <c r="A158" s="9">
        <v>22282</v>
      </c>
      <c r="B158" s="1">
        <v>2750000000000000</v>
      </c>
      <c r="C158" s="10">
        <v>9440</v>
      </c>
      <c r="D158" s="1">
        <f>'IGPC-Mtb'!B158*$D$376/'IGPC-Mtb'!$B$376</f>
        <v>1.7298169000099298E-11</v>
      </c>
      <c r="E158" s="1">
        <f t="shared" si="8"/>
        <v>1.7298169000099298E-11</v>
      </c>
      <c r="F158" s="1">
        <f t="shared" si="9"/>
        <v>1.6964096229458482E-11</v>
      </c>
      <c r="G158" s="1">
        <f t="shared" si="10"/>
        <v>1.6729851528517909E-11</v>
      </c>
      <c r="H158" s="1">
        <f t="shared" si="11"/>
        <v>1.535156863543998E-11</v>
      </c>
    </row>
    <row r="159" spans="1:8">
      <c r="A159" s="9">
        <v>22313</v>
      </c>
      <c r="B159" s="1">
        <v>2750000000000000</v>
      </c>
      <c r="C159" s="10">
        <v>9440</v>
      </c>
      <c r="D159" s="1">
        <f>'IGPC-Mtb'!B159*$D$376/'IGPC-Mtb'!$B$376</f>
        <v>1.7957094131665176E-11</v>
      </c>
      <c r="E159" s="1">
        <f t="shared" si="8"/>
        <v>1.7957094131665176E-11</v>
      </c>
      <c r="F159" s="1">
        <f t="shared" si="9"/>
        <v>1.7624552449359829E-11</v>
      </c>
      <c r="G159" s="1">
        <f t="shared" si="10"/>
        <v>1.7288839317172733E-11</v>
      </c>
      <c r="H159" s="1">
        <f t="shared" si="11"/>
        <v>1.5689919191449736E-11</v>
      </c>
    </row>
    <row r="160" spans="1:8">
      <c r="A160" s="9">
        <v>22341</v>
      </c>
      <c r="B160" s="1">
        <v>2750000000000000</v>
      </c>
      <c r="C160" s="10">
        <v>9440</v>
      </c>
      <c r="D160" s="1">
        <f>'IGPC-Mtb'!B160*$D$376/'IGPC-Mtb'!$B$376</f>
        <v>1.8618787856220834E-11</v>
      </c>
      <c r="E160" s="1">
        <f t="shared" si="8"/>
        <v>1.8618787856220834E-11</v>
      </c>
      <c r="F160" s="1">
        <f t="shared" si="9"/>
        <v>1.8284948076263765E-11</v>
      </c>
      <c r="G160" s="1">
        <f t="shared" si="10"/>
        <v>1.7949920641844427E-11</v>
      </c>
      <c r="H160" s="1">
        <f t="shared" si="11"/>
        <v>1.6037531372834242E-11</v>
      </c>
    </row>
    <row r="161" spans="1:8">
      <c r="A161" s="9">
        <v>22372</v>
      </c>
      <c r="B161" s="1">
        <v>2750000000000000</v>
      </c>
      <c r="C161" s="10">
        <v>9440</v>
      </c>
      <c r="D161" s="1">
        <f>'IGPC-Mtb'!B161*$D$376/'IGPC-Mtb'!$B$376</f>
        <v>1.9042382583656044E-11</v>
      </c>
      <c r="E161" s="1">
        <f t="shared" si="8"/>
        <v>1.9042382583656044E-11</v>
      </c>
      <c r="F161" s="1">
        <f t="shared" si="9"/>
        <v>1.8829394084836778E-11</v>
      </c>
      <c r="G161" s="1">
        <f t="shared" si="10"/>
        <v>1.8534018111132451E-11</v>
      </c>
      <c r="H161" s="1">
        <f t="shared" si="11"/>
        <v>1.6402602409942129E-11</v>
      </c>
    </row>
    <row r="162" spans="1:8">
      <c r="A162" s="9">
        <v>22402</v>
      </c>
      <c r="B162" s="1">
        <v>2750000000000000</v>
      </c>
      <c r="C162" s="10">
        <v>9440</v>
      </c>
      <c r="D162" s="1">
        <f>'IGPC-Mtb'!B162*$D$376/'IGPC-Mtb'!$B$376</f>
        <v>1.9463208718101478E-11</v>
      </c>
      <c r="E162" s="1">
        <f t="shared" si="8"/>
        <v>1.9463208718101478E-11</v>
      </c>
      <c r="F162" s="1">
        <f t="shared" si="9"/>
        <v>1.9251645818361556E-11</v>
      </c>
      <c r="G162" s="1">
        <f t="shared" si="10"/>
        <v>1.9038338457366843E-11</v>
      </c>
      <c r="H162" s="1">
        <f t="shared" si="11"/>
        <v>1.6785402805322054E-11</v>
      </c>
    </row>
    <row r="163" spans="1:8">
      <c r="A163" s="9">
        <v>22433</v>
      </c>
      <c r="B163" s="1">
        <v>2750000000000000</v>
      </c>
      <c r="C163" s="10">
        <v>9440</v>
      </c>
      <c r="D163" s="1">
        <f>'IGPC-Mtb'!B163*$D$376/'IGPC-Mtb'!$B$376</f>
        <v>1.9886803445536692E-11</v>
      </c>
      <c r="E163" s="1">
        <f t="shared" si="8"/>
        <v>1.9886803445536692E-11</v>
      </c>
      <c r="F163" s="1">
        <f t="shared" si="9"/>
        <v>1.96738660714243E-11</v>
      </c>
      <c r="G163" s="1">
        <f t="shared" si="10"/>
        <v>1.946107841429957E-11</v>
      </c>
      <c r="H163" s="1">
        <f t="shared" si="11"/>
        <v>1.7186368865180574E-11</v>
      </c>
    </row>
    <row r="164" spans="1:8">
      <c r="A164" s="9">
        <v>22463</v>
      </c>
      <c r="B164" s="1">
        <v>2750000000000000</v>
      </c>
      <c r="C164" s="10">
        <v>9440</v>
      </c>
      <c r="D164" s="1">
        <f>'IGPC-Mtb'!B164*$D$376/'IGPC-Mtb'!$B$376</f>
        <v>2.0207960232350312E-11</v>
      </c>
      <c r="E164" s="1">
        <f t="shared" si="8"/>
        <v>2.0207960232350312E-11</v>
      </c>
      <c r="F164" s="1">
        <f t="shared" si="9"/>
        <v>2.0046738716708327E-11</v>
      </c>
      <c r="G164" s="1">
        <f t="shared" si="10"/>
        <v>1.9850310295288085E-11</v>
      </c>
      <c r="H164" s="1">
        <f t="shared" si="11"/>
        <v>1.760236031600847E-11</v>
      </c>
    </row>
    <row r="165" spans="1:8">
      <c r="A165" s="9">
        <v>22494</v>
      </c>
      <c r="B165" s="1">
        <v>2750000000000000</v>
      </c>
      <c r="C165" s="10">
        <v>9440</v>
      </c>
      <c r="D165" s="1">
        <f>'IGPC-Mtb'!B165*$D$376/'IGPC-Mtb'!$B$376</f>
        <v>2.0531885612153712E-11</v>
      </c>
      <c r="E165" s="1">
        <f t="shared" si="8"/>
        <v>2.0531885612153712E-11</v>
      </c>
      <c r="F165" s="1">
        <f t="shared" si="9"/>
        <v>2.0369279023705472E-11</v>
      </c>
      <c r="G165" s="1">
        <f t="shared" si="10"/>
        <v>2.0207167061344247E-11</v>
      </c>
      <c r="H165" s="1">
        <f t="shared" si="11"/>
        <v>1.8034049367430005E-11</v>
      </c>
    </row>
    <row r="166" spans="1:8">
      <c r="A166" s="9">
        <v>22525</v>
      </c>
      <c r="B166" s="1">
        <v>2750000000000000</v>
      </c>
      <c r="C166" s="10">
        <v>9440</v>
      </c>
      <c r="D166" s="1">
        <f>'IGPC-Mtb'!B166*$D$376/'IGPC-Mtb'!$B$376</f>
        <v>2.0855810991957105E-11</v>
      </c>
      <c r="E166" s="1">
        <f t="shared" si="8"/>
        <v>2.0855810991957105E-11</v>
      </c>
      <c r="F166" s="1">
        <f t="shared" si="9"/>
        <v>2.0693214482906257E-11</v>
      </c>
      <c r="G166" s="1">
        <f t="shared" si="10"/>
        <v>2.0530181979723765E-11</v>
      </c>
      <c r="H166" s="1">
        <f t="shared" si="11"/>
        <v>1.848166091655454E-11</v>
      </c>
    </row>
    <row r="167" spans="1:8">
      <c r="A167" s="9">
        <v>22555</v>
      </c>
      <c r="B167" s="1">
        <v>2750000000000000</v>
      </c>
      <c r="C167" s="10">
        <v>13216</v>
      </c>
      <c r="D167" s="1">
        <f>'IGPC-Mtb'!B167*$D$376/'IGPC-Mtb'!$B$376</f>
        <v>2.1722380597755935E-11</v>
      </c>
      <c r="E167" s="1">
        <f t="shared" si="8"/>
        <v>2.1722380597755935E-11</v>
      </c>
      <c r="F167" s="1">
        <f t="shared" si="9"/>
        <v>2.1284686139150701E-11</v>
      </c>
      <c r="G167" s="1">
        <f t="shared" si="10"/>
        <v>2.1030734740834945E-11</v>
      </c>
      <c r="H167" s="1">
        <f t="shared" si="11"/>
        <v>1.896796999054753E-11</v>
      </c>
    </row>
    <row r="168" spans="1:8">
      <c r="A168" s="9">
        <v>22586</v>
      </c>
      <c r="B168" s="1">
        <v>2750000000000000</v>
      </c>
      <c r="C168" s="10">
        <v>13216</v>
      </c>
      <c r="D168" s="1">
        <f>'IGPC-Mtb'!B168*$D$376/'IGPC-Mtb'!$B$376</f>
        <v>2.2591718796544537E-11</v>
      </c>
      <c r="E168" s="1">
        <f t="shared" si="8"/>
        <v>2.2591718796544537E-11</v>
      </c>
      <c r="F168" s="1">
        <f t="shared" si="9"/>
        <v>2.2152785695167486E-11</v>
      </c>
      <c r="G168" s="1">
        <f t="shared" si="10"/>
        <v>2.1711738096896089E-11</v>
      </c>
      <c r="H168" s="1">
        <f t="shared" si="11"/>
        <v>1.9493899655208174E-11</v>
      </c>
    </row>
    <row r="169" spans="1:8">
      <c r="A169" s="9">
        <v>22616</v>
      </c>
      <c r="B169" s="1">
        <v>2750000000000000</v>
      </c>
      <c r="C169" s="10">
        <v>13216</v>
      </c>
      <c r="D169" s="1">
        <f>'IGPC-Mtb'!B169*$D$376/'IGPC-Mtb'!$B$376</f>
        <v>2.3461056995333136E-11</v>
      </c>
      <c r="E169" s="1">
        <f t="shared" si="8"/>
        <v>2.3461056995333136E-11</v>
      </c>
      <c r="F169" s="1">
        <f t="shared" si="9"/>
        <v>2.3022284906330871E-11</v>
      </c>
      <c r="G169" s="1">
        <f t="shared" si="10"/>
        <v>2.2580562463250659E-11</v>
      </c>
      <c r="H169" s="1">
        <f t="shared" si="11"/>
        <v>2.006038424900349E-11</v>
      </c>
    </row>
    <row r="170" spans="1:8">
      <c r="A170" s="9">
        <v>22647</v>
      </c>
      <c r="B170" s="1">
        <v>2750000000000000</v>
      </c>
      <c r="C170" s="10">
        <v>13216</v>
      </c>
      <c r="D170" s="1">
        <f>'IGPC-Mtb'!B170*$D$376/'IGPC-Mtb'!$B$376</f>
        <v>2.5061303743421707E-11</v>
      </c>
      <c r="E170" s="1">
        <f t="shared" si="8"/>
        <v>2.5061303743421707E-11</v>
      </c>
      <c r="F170" s="1">
        <f t="shared" si="9"/>
        <v>2.4247982916147321E-11</v>
      </c>
      <c r="G170" s="1">
        <f t="shared" si="10"/>
        <v>2.3682824833850116E-11</v>
      </c>
      <c r="H170" s="1">
        <f t="shared" si="11"/>
        <v>2.0689795966866098E-11</v>
      </c>
    </row>
    <row r="171" spans="1:8">
      <c r="A171" s="9">
        <v>22678</v>
      </c>
      <c r="B171" s="1">
        <v>2750000000000000</v>
      </c>
      <c r="C171" s="10">
        <v>13216</v>
      </c>
      <c r="D171" s="1">
        <f>'IGPC-Mtb'!B171*$D$376/'IGPC-Mtb'!$B$376</f>
        <v>2.6661550491510279E-11</v>
      </c>
      <c r="E171" s="1">
        <f t="shared" si="8"/>
        <v>2.6661550491510279E-11</v>
      </c>
      <c r="F171" s="1">
        <f t="shared" si="9"/>
        <v>2.5849046696896065E-11</v>
      </c>
      <c r="G171" s="1">
        <f t="shared" si="10"/>
        <v>2.5027197006512381E-11</v>
      </c>
      <c r="H171" s="1">
        <f t="shared" si="11"/>
        <v>2.1382590547081919E-11</v>
      </c>
    </row>
    <row r="172" spans="1:8">
      <c r="A172" s="9">
        <v>22706</v>
      </c>
      <c r="B172" s="1">
        <v>2750000000000000</v>
      </c>
      <c r="C172" s="10">
        <v>13216</v>
      </c>
      <c r="D172" s="1">
        <f>'IGPC-Mtb'!B172*$D$376/'IGPC-Mtb'!$B$376</f>
        <v>2.826179723959885E-11</v>
      </c>
      <c r="E172" s="1">
        <f t="shared" si="8"/>
        <v>2.826179723959885E-11</v>
      </c>
      <c r="F172" s="1">
        <f t="shared" si="9"/>
        <v>2.7450015192789795E-11</v>
      </c>
      <c r="G172" s="1">
        <f t="shared" si="10"/>
        <v>2.66294959553958E-11</v>
      </c>
      <c r="H172" s="1">
        <f t="shared" si="11"/>
        <v>2.2139323734681875E-11</v>
      </c>
    </row>
    <row r="173" spans="1:8">
      <c r="A173" s="9">
        <v>22737</v>
      </c>
      <c r="B173" s="1">
        <v>2750000000000000</v>
      </c>
      <c r="C173" s="10">
        <v>13216</v>
      </c>
      <c r="D173" s="1">
        <f>'IGPC-Mtb'!B173*$D$376/'IGPC-Mtb'!$B$376</f>
        <v>2.9208656042101084E-11</v>
      </c>
      <c r="E173" s="1">
        <f t="shared" si="8"/>
        <v>2.9208656042101084E-11</v>
      </c>
      <c r="F173" s="1">
        <f t="shared" si="9"/>
        <v>2.8731326365189697E-11</v>
      </c>
      <c r="G173" s="1">
        <f t="shared" si="10"/>
        <v>2.8024137227424341E-11</v>
      </c>
      <c r="H173" s="1">
        <f t="shared" si="11"/>
        <v>2.2942824068312471E-11</v>
      </c>
    </row>
    <row r="174" spans="1:8">
      <c r="A174" s="9">
        <v>22767</v>
      </c>
      <c r="B174" s="1">
        <v>2750000000000000</v>
      </c>
      <c r="C174" s="10">
        <v>13216</v>
      </c>
      <c r="D174" s="1">
        <f>'IGPC-Mtb'!B174*$D$376/'IGPC-Mtb'!$B$376</f>
        <v>3.0155514844603315E-11</v>
      </c>
      <c r="E174" s="1">
        <f t="shared" si="8"/>
        <v>3.0155514844603315E-11</v>
      </c>
      <c r="F174" s="1">
        <f t="shared" si="9"/>
        <v>2.9678309602611998E-11</v>
      </c>
      <c r="G174" s="1">
        <f t="shared" si="10"/>
        <v>2.919842099599715E-11</v>
      </c>
      <c r="H174" s="1">
        <f t="shared" si="11"/>
        <v>2.379539401737809E-11</v>
      </c>
    </row>
    <row r="175" spans="1:8">
      <c r="A175" s="9">
        <v>22798</v>
      </c>
      <c r="B175" s="1">
        <v>2750000000000000</v>
      </c>
      <c r="C175" s="10">
        <v>13216</v>
      </c>
      <c r="D175" s="1">
        <f>'IGPC-Mtb'!B175*$D$376/'IGPC-Mtb'!$B$376</f>
        <v>3.1102373647105553E-11</v>
      </c>
      <c r="E175" s="1">
        <f t="shared" si="8"/>
        <v>3.1102373647105553E-11</v>
      </c>
      <c r="F175" s="1">
        <f t="shared" si="9"/>
        <v>3.0625285145083803E-11</v>
      </c>
      <c r="G175" s="1">
        <f t="shared" si="10"/>
        <v>3.0145601385498588E-11</v>
      </c>
      <c r="H175" s="1">
        <f t="shared" si="11"/>
        <v>2.4698956954632092E-11</v>
      </c>
    </row>
    <row r="176" spans="1:8">
      <c r="A176" s="9">
        <v>22828</v>
      </c>
      <c r="B176" s="1">
        <v>2750000000000000</v>
      </c>
      <c r="C176" s="10">
        <v>13216</v>
      </c>
      <c r="D176" s="1">
        <f>'IGPC-Mtb'!B176*$D$376/'IGPC-Mtb'!$B$376</f>
        <v>3.1913571393108923E-11</v>
      </c>
      <c r="E176" s="1">
        <f t="shared" si="8"/>
        <v>3.1913571393108923E-11</v>
      </c>
      <c r="F176" s="1">
        <f t="shared" si="9"/>
        <v>3.1505361795765056E-11</v>
      </c>
      <c r="G176" s="1">
        <f t="shared" si="10"/>
        <v>3.1048829323879934E-11</v>
      </c>
      <c r="H176" s="1">
        <f t="shared" si="11"/>
        <v>2.5657619326714076E-11</v>
      </c>
    </row>
    <row r="177" spans="1:8">
      <c r="A177" s="9">
        <v>22859</v>
      </c>
      <c r="B177" s="1">
        <v>2750000000000000</v>
      </c>
      <c r="C177" s="10">
        <v>13216</v>
      </c>
      <c r="D177" s="1">
        <f>'IGPC-Mtb'!B177*$D$376/'IGPC-Mtb'!$B$376</f>
        <v>3.2724769139112306E-11</v>
      </c>
      <c r="E177" s="1">
        <f t="shared" si="8"/>
        <v>3.2724769139112306E-11</v>
      </c>
      <c r="F177" s="1">
        <f t="shared" si="9"/>
        <v>3.2316625075092045E-11</v>
      </c>
      <c r="G177" s="1">
        <f t="shared" si="10"/>
        <v>3.1906696746717667E-11</v>
      </c>
      <c r="H177" s="1">
        <f t="shared" si="11"/>
        <v>2.6673929786744279E-11</v>
      </c>
    </row>
    <row r="178" spans="1:8">
      <c r="A178" s="9">
        <v>22890</v>
      </c>
      <c r="B178" s="1">
        <v>2750000000000000</v>
      </c>
      <c r="C178" s="10">
        <v>13216</v>
      </c>
      <c r="D178" s="1">
        <f>'IGPC-Mtb'!B178*$D$376/'IGPC-Mtb'!$B$376</f>
        <v>3.3533198292125907E-11</v>
      </c>
      <c r="E178" s="1">
        <f t="shared" si="8"/>
        <v>3.3533198292125907E-11</v>
      </c>
      <c r="F178" s="1">
        <f t="shared" si="9"/>
        <v>3.3126517664944728E-11</v>
      </c>
      <c r="G178" s="1">
        <f t="shared" si="10"/>
        <v>3.2717164594026343E-11</v>
      </c>
      <c r="H178" s="1">
        <f t="shared" si="11"/>
        <v>2.7750724646655484E-11</v>
      </c>
    </row>
    <row r="179" spans="1:8">
      <c r="A179" s="9">
        <v>22920</v>
      </c>
      <c r="B179" s="1">
        <v>2750000000000000</v>
      </c>
      <c r="C179" s="10">
        <v>13216</v>
      </c>
      <c r="D179" s="1">
        <f>'IGPC-Mtb'!B179*$D$376/'IGPC-Mtb'!$B$376</f>
        <v>3.4560346291331546E-11</v>
      </c>
      <c r="E179" s="1">
        <f t="shared" si="8"/>
        <v>3.4560346291331546E-11</v>
      </c>
      <c r="F179" s="1">
        <f t="shared" si="9"/>
        <v>3.4042898602083796E-11</v>
      </c>
      <c r="G179" s="1">
        <f t="shared" si="10"/>
        <v>3.3597726052427067E-11</v>
      </c>
      <c r="H179" s="1">
        <f t="shared" si="11"/>
        <v>2.8845642523062853E-11</v>
      </c>
    </row>
    <row r="180" spans="1:8">
      <c r="A180" s="9">
        <v>22951</v>
      </c>
      <c r="B180" s="1">
        <v>2750000000000000</v>
      </c>
      <c r="C180" s="10">
        <v>13216</v>
      </c>
      <c r="D180" s="1">
        <f>'IGPC-Mtb'!B180*$D$376/'IGPC-Mtb'!$B$376</f>
        <v>3.4837205590308805E-11</v>
      </c>
      <c r="E180" s="1">
        <f t="shared" si="8"/>
        <v>3.4837205590308805E-11</v>
      </c>
      <c r="F180" s="1">
        <f t="shared" si="9"/>
        <v>3.4698499809406511E-11</v>
      </c>
      <c r="G180" s="1">
        <f t="shared" si="10"/>
        <v>3.4305634639301408E-11</v>
      </c>
      <c r="H180" s="1">
        <f t="shared" si="11"/>
        <v>2.9905751500887032E-11</v>
      </c>
    </row>
    <row r="181" spans="1:8">
      <c r="A181" s="9">
        <v>22981</v>
      </c>
      <c r="B181" s="1">
        <v>2750000000000000</v>
      </c>
      <c r="C181" s="10">
        <v>13216</v>
      </c>
      <c r="D181" s="1">
        <f>'IGPC-Mtb'!B181*$D$376/'IGPC-Mtb'!$B$376</f>
        <v>3.6611873696753054E-11</v>
      </c>
      <c r="E181" s="1">
        <f t="shared" si="8"/>
        <v>3.6611873696753054E-11</v>
      </c>
      <c r="F181" s="1">
        <f t="shared" si="9"/>
        <v>3.5713518043175268E-11</v>
      </c>
      <c r="G181" s="1">
        <f t="shared" si="10"/>
        <v>3.5324914345778731E-11</v>
      </c>
      <c r="H181" s="1">
        <f t="shared" si="11"/>
        <v>3.1035655226568217E-11</v>
      </c>
    </row>
    <row r="182" spans="1:8">
      <c r="A182" s="9">
        <v>23012</v>
      </c>
      <c r="B182" s="1">
        <v>2750000000000000</v>
      </c>
      <c r="C182" s="10">
        <v>21000</v>
      </c>
      <c r="D182" s="1">
        <f>'IGPC-Mtb'!B182*$D$376/'IGPC-Mtb'!$B$376</f>
        <v>3.9430301360341581E-11</v>
      </c>
      <c r="E182" s="1">
        <f t="shared" si="8"/>
        <v>3.9430301360341581E-11</v>
      </c>
      <c r="F182" s="1">
        <f t="shared" si="9"/>
        <v>3.799496299813616E-11</v>
      </c>
      <c r="G182" s="1">
        <f t="shared" si="10"/>
        <v>3.6911791251614505E-11</v>
      </c>
      <c r="H182" s="1">
        <f t="shared" si="11"/>
        <v>3.2230208995102819E-11</v>
      </c>
    </row>
    <row r="183" spans="1:8">
      <c r="A183" s="9">
        <v>23043</v>
      </c>
      <c r="B183" s="1">
        <v>2750000000000000</v>
      </c>
      <c r="C183" s="10">
        <v>21000</v>
      </c>
      <c r="D183" s="1">
        <f>'IGPC-Mtb'!B183*$D$376/'IGPC-Mtb'!$B$376</f>
        <v>4.2248729023930102E-11</v>
      </c>
      <c r="E183" s="1">
        <f t="shared" si="8"/>
        <v>4.2248729023930102E-11</v>
      </c>
      <c r="F183" s="1">
        <f t="shared" si="9"/>
        <v>4.0815194689049004E-11</v>
      </c>
      <c r="G183" s="1">
        <f t="shared" si="10"/>
        <v>3.9363034130642683E-11</v>
      </c>
      <c r="H183" s="1">
        <f t="shared" si="11"/>
        <v>3.3490667914266235E-11</v>
      </c>
    </row>
    <row r="184" spans="1:8">
      <c r="A184" s="9">
        <v>23071</v>
      </c>
      <c r="B184" s="1">
        <v>2750000000000000</v>
      </c>
      <c r="C184" s="10">
        <v>21000</v>
      </c>
      <c r="D184" s="1">
        <f>'IGPC-Mtb'!B184*$D$376/'IGPC-Mtb'!$B$376</f>
        <v>4.5069925280508392E-11</v>
      </c>
      <c r="E184" s="1">
        <f t="shared" si="8"/>
        <v>4.5069925280508392E-11</v>
      </c>
      <c r="F184" s="1">
        <f t="shared" si="9"/>
        <v>4.3636533550512188E-11</v>
      </c>
      <c r="G184" s="1">
        <f t="shared" si="10"/>
        <v>4.218682690107925E-11</v>
      </c>
      <c r="H184" s="1">
        <f t="shared" si="11"/>
        <v>3.481884793709485E-11</v>
      </c>
    </row>
    <row r="185" spans="1:8">
      <c r="A185" s="9">
        <v>23102</v>
      </c>
      <c r="B185" s="1">
        <v>2750000000000000</v>
      </c>
      <c r="C185" s="10">
        <v>21000</v>
      </c>
      <c r="D185" s="1">
        <f>'IGPC-Mtb'!B185*$D$376/'IGPC-Mtb'!$B$376</f>
        <v>4.6598188610862872E-11</v>
      </c>
      <c r="E185" s="1">
        <f t="shared" si="8"/>
        <v>4.6598188610862872E-11</v>
      </c>
      <c r="F185" s="1">
        <f t="shared" si="9"/>
        <v>4.5827686815926317E-11</v>
      </c>
      <c r="G185" s="1">
        <f t="shared" si="10"/>
        <v>4.4602223249604274E-11</v>
      </c>
      <c r="H185" s="1">
        <f t="shared" si="11"/>
        <v>3.6200884825885611E-11</v>
      </c>
    </row>
    <row r="186" spans="1:8">
      <c r="A186" s="9">
        <v>23132</v>
      </c>
      <c r="B186" s="1">
        <v>2750000000000000</v>
      </c>
      <c r="C186" s="10">
        <v>21000</v>
      </c>
      <c r="D186" s="1">
        <f>'IGPC-Mtb'!B186*$D$376/'IGPC-Mtb'!$B$376</f>
        <v>4.812645194121736E-11</v>
      </c>
      <c r="E186" s="1">
        <f t="shared" si="8"/>
        <v>4.812645194121736E-11</v>
      </c>
      <c r="F186" s="1">
        <f t="shared" si="9"/>
        <v>4.7356155721600483E-11</v>
      </c>
      <c r="G186" s="1">
        <f t="shared" si="10"/>
        <v>4.6581475323799845E-11</v>
      </c>
      <c r="H186" s="1">
        <f t="shared" si="11"/>
        <v>3.7638930727297179E-11</v>
      </c>
    </row>
    <row r="187" spans="1:8">
      <c r="A187" s="9">
        <v>23163</v>
      </c>
      <c r="B187" s="1">
        <v>2750000000000000</v>
      </c>
      <c r="C187" s="10">
        <v>21000</v>
      </c>
      <c r="D187" s="1">
        <f>'IGPC-Mtb'!B187*$D$376/'IGPC-Mtb'!$B$376</f>
        <v>4.9654715271571834E-11</v>
      </c>
      <c r="E187" s="1">
        <f t="shared" si="8"/>
        <v>4.9654715271571834E-11</v>
      </c>
      <c r="F187" s="1">
        <f t="shared" si="9"/>
        <v>4.8884611772746373E-11</v>
      </c>
      <c r="G187" s="1">
        <f t="shared" si="10"/>
        <v>4.8110269750242459E-11</v>
      </c>
      <c r="H187" s="1">
        <f t="shared" si="11"/>
        <v>3.9135227006371796E-11</v>
      </c>
    </row>
    <row r="188" spans="1:8">
      <c r="A188" s="9">
        <v>23193</v>
      </c>
      <c r="B188" s="1">
        <v>2750000000000000</v>
      </c>
      <c r="C188" s="10">
        <v>21000</v>
      </c>
      <c r="D188" s="1">
        <f>'IGPC-Mtb'!B188*$D$376/'IGPC-Mtb'!$B$376</f>
        <v>5.1412771820077455E-11</v>
      </c>
      <c r="E188" s="1">
        <f t="shared" si="8"/>
        <v>5.1412771820077455E-11</v>
      </c>
      <c r="F188" s="1">
        <f t="shared" si="9"/>
        <v>5.0526097672868403E-11</v>
      </c>
      <c r="G188" s="1">
        <f t="shared" si="10"/>
        <v>4.971320770470529E-11</v>
      </c>
      <c r="H188" s="1">
        <f t="shared" si="11"/>
        <v>4.0721692945047048E-11</v>
      </c>
    </row>
    <row r="189" spans="1:8">
      <c r="A189" s="9">
        <v>23224</v>
      </c>
      <c r="B189" s="1">
        <v>2750000000000000</v>
      </c>
      <c r="C189" s="10">
        <v>21000</v>
      </c>
      <c r="D189" s="1">
        <f>'IGPC-Mtb'!B189*$D$376/'IGPC-Mtb'!$B$376</f>
        <v>5.3170828368583056E-11</v>
      </c>
      <c r="E189" s="1">
        <f t="shared" si="8"/>
        <v>5.3170828368583056E-11</v>
      </c>
      <c r="F189" s="1">
        <f t="shared" si="9"/>
        <v>5.2284411313492495E-11</v>
      </c>
      <c r="G189" s="1">
        <f t="shared" si="10"/>
        <v>5.1392725126286626E-11</v>
      </c>
      <c r="H189" s="1">
        <f t="shared" si="11"/>
        <v>4.2402574686577069E-11</v>
      </c>
    </row>
    <row r="190" spans="1:8">
      <c r="A190" s="9">
        <v>23255</v>
      </c>
      <c r="B190" s="1">
        <v>2750000000000000</v>
      </c>
      <c r="C190" s="10">
        <v>21000</v>
      </c>
      <c r="D190" s="1">
        <f>'IGPC-Mtb'!B190*$D$376/'IGPC-Mtb'!$B$376</f>
        <v>5.492888491708867E-11</v>
      </c>
      <c r="E190" s="1">
        <f t="shared" si="8"/>
        <v>5.492888491708867E-11</v>
      </c>
      <c r="F190" s="1">
        <f t="shared" si="9"/>
        <v>5.4042708226033346E-11</v>
      </c>
      <c r="G190" s="1">
        <f t="shared" si="10"/>
        <v>5.3151444996591479E-11</v>
      </c>
      <c r="H190" s="1">
        <f t="shared" si="11"/>
        <v>4.4182746751821064E-11</v>
      </c>
    </row>
    <row r="191" spans="1:8">
      <c r="A191" s="9">
        <v>23285</v>
      </c>
      <c r="B191" s="1">
        <v>2750000000000000</v>
      </c>
      <c r="C191" s="10">
        <v>21000</v>
      </c>
      <c r="D191" s="1">
        <f>'IGPC-Mtb'!B191*$D$376/'IGPC-Mtb'!$B$376</f>
        <v>5.7116073379009032E-11</v>
      </c>
      <c r="E191" s="1">
        <f t="shared" si="8"/>
        <v>5.7116073379009032E-11</v>
      </c>
      <c r="F191" s="1">
        <f t="shared" si="9"/>
        <v>5.6011804305445996E-11</v>
      </c>
      <c r="G191" s="1">
        <f t="shared" si="10"/>
        <v>5.5048334522186727E-11</v>
      </c>
      <c r="H191" s="1">
        <f t="shared" si="11"/>
        <v>4.6071717198397814E-11</v>
      </c>
    </row>
    <row r="192" spans="1:8">
      <c r="A192" s="9">
        <v>23316</v>
      </c>
      <c r="B192" s="1">
        <v>2750000000000000</v>
      </c>
      <c r="C192" s="10">
        <v>21000</v>
      </c>
      <c r="D192" s="1">
        <f>'IGPC-Mtb'!B192*$D$376/'IGPC-Mtb'!$B$376</f>
        <v>5.9300493247939632E-11</v>
      </c>
      <c r="E192" s="1">
        <f t="shared" si="8"/>
        <v>5.9300493247939632E-11</v>
      </c>
      <c r="F192" s="1">
        <f t="shared" si="9"/>
        <v>5.8198035394339125E-11</v>
      </c>
      <c r="G192" s="1">
        <f t="shared" si="10"/>
        <v>5.7087252767078493E-11</v>
      </c>
      <c r="H192" s="1">
        <f t="shared" si="11"/>
        <v>4.8159908067303916E-11</v>
      </c>
    </row>
    <row r="193" spans="1:8">
      <c r="A193" s="9">
        <v>23346</v>
      </c>
      <c r="B193" s="1">
        <v>2750000000000000</v>
      </c>
      <c r="C193" s="10">
        <v>21000</v>
      </c>
      <c r="D193" s="1">
        <f>'IGPC-Mtb'!B193*$D$376/'IGPC-Mtb'!$B$376</f>
        <v>6.1493218895839533E-11</v>
      </c>
      <c r="E193" s="1">
        <f t="shared" si="8"/>
        <v>6.1493218895839533E-11</v>
      </c>
      <c r="F193" s="1">
        <f t="shared" si="9"/>
        <v>6.0386904308192575E-11</v>
      </c>
      <c r="G193" s="1">
        <f t="shared" si="10"/>
        <v>5.9276327915865134E-11</v>
      </c>
      <c r="H193" s="1">
        <f t="shared" si="11"/>
        <v>5.028665584336845E-11</v>
      </c>
    </row>
    <row r="194" spans="1:8">
      <c r="A194" s="9">
        <v>23377</v>
      </c>
      <c r="B194" s="1">
        <v>2750000000000000</v>
      </c>
      <c r="C194" s="10">
        <v>21000</v>
      </c>
      <c r="D194" s="1">
        <f>'IGPC-Mtb'!B194*$D$376/'IGPC-Mtb'!$B$376</f>
        <v>6.6424083010624566E-11</v>
      </c>
      <c r="E194" s="1">
        <f t="shared" ref="E194:E257" si="12">D194</f>
        <v>6.6424083010624566E-11</v>
      </c>
      <c r="F194" s="1">
        <f t="shared" si="9"/>
        <v>6.391111543798741E-11</v>
      </c>
      <c r="G194" s="1">
        <f t="shared" si="10"/>
        <v>6.2335727660709813E-11</v>
      </c>
      <c r="H194" s="1">
        <f t="shared" si="11"/>
        <v>5.2520321725271413E-11</v>
      </c>
    </row>
    <row r="195" spans="1:8">
      <c r="A195" s="9">
        <v>23408</v>
      </c>
      <c r="B195" s="1">
        <v>2750000000000000</v>
      </c>
      <c r="C195" s="10">
        <v>42000</v>
      </c>
      <c r="D195" s="1">
        <f>'IGPC-Mtb'!B195*$D$376/'IGPC-Mtb'!$B$376</f>
        <v>7.0961806920861882E-11</v>
      </c>
      <c r="E195" s="1">
        <f t="shared" si="12"/>
        <v>7.0961806920861882E-11</v>
      </c>
      <c r="F195" s="1">
        <f t="shared" ref="F195:F258" si="13">SQRT(E195*E194)</f>
        <v>6.865546557627618E-11</v>
      </c>
      <c r="G195" s="1">
        <f t="shared" si="10"/>
        <v>6.6179856338296933E-11</v>
      </c>
      <c r="H195" s="1">
        <f t="shared" si="11"/>
        <v>5.4839686391034514E-11</v>
      </c>
    </row>
    <row r="196" spans="1:8">
      <c r="A196" s="9">
        <v>23437</v>
      </c>
      <c r="B196" s="1">
        <v>2750000000000000</v>
      </c>
      <c r="C196" s="10">
        <v>42000</v>
      </c>
      <c r="D196" s="1">
        <f>'IGPC-Mtb'!B196*$D$376/'IGPC-Mtb'!$B$376</f>
        <v>7.5635191887598058E-11</v>
      </c>
      <c r="E196" s="1">
        <f t="shared" si="12"/>
        <v>7.5635191887598058E-11</v>
      </c>
      <c r="F196" s="1">
        <f t="shared" si="13"/>
        <v>7.3261244073180134E-11</v>
      </c>
      <c r="G196" s="1">
        <f t="shared" ref="G196:G259" si="14">GEOMEAN(E194:E196)</f>
        <v>7.0907370761829154E-11</v>
      </c>
      <c r="H196" s="1">
        <f t="shared" si="11"/>
        <v>5.7257368647925711E-11</v>
      </c>
    </row>
    <row r="197" spans="1:8">
      <c r="A197" s="9">
        <v>23468</v>
      </c>
      <c r="B197" s="1">
        <v>2750000000000000</v>
      </c>
      <c r="C197" s="10">
        <v>42000</v>
      </c>
      <c r="D197" s="1">
        <f>'IGPC-Mtb'!B197*$D$376/'IGPC-Mtb'!$B$376</f>
        <v>7.8132462764372949E-11</v>
      </c>
      <c r="E197" s="1">
        <f t="shared" si="12"/>
        <v>7.8132462764372949E-11</v>
      </c>
      <c r="F197" s="1">
        <f t="shared" si="13"/>
        <v>7.6873687395844094E-11</v>
      </c>
      <c r="G197" s="1">
        <f t="shared" si="14"/>
        <v>7.4850268760043821E-11</v>
      </c>
      <c r="H197" s="1">
        <f t="shared" si="11"/>
        <v>5.977734087116584E-11</v>
      </c>
    </row>
    <row r="198" spans="1:8">
      <c r="A198" s="9">
        <v>23498</v>
      </c>
      <c r="B198" s="1">
        <v>2750000000000000</v>
      </c>
      <c r="C198" s="10">
        <v>42000</v>
      </c>
      <c r="D198" s="1">
        <f>'IGPC-Mtb'!B198*$D$376/'IGPC-Mtb'!$B$376</f>
        <v>8.0701717058881953E-11</v>
      </c>
      <c r="E198" s="1">
        <f t="shared" si="12"/>
        <v>8.0701717058881953E-11</v>
      </c>
      <c r="F198" s="1">
        <f t="shared" si="13"/>
        <v>7.9406699359210588E-11</v>
      </c>
      <c r="G198" s="1">
        <f t="shared" si="14"/>
        <v>7.8129084243530949E-11</v>
      </c>
      <c r="H198" s="1">
        <f t="shared" si="11"/>
        <v>6.2408656898339956E-11</v>
      </c>
    </row>
    <row r="199" spans="1:8">
      <c r="A199" s="9">
        <v>23529</v>
      </c>
      <c r="B199" s="1">
        <v>2750000000000000</v>
      </c>
      <c r="C199" s="10">
        <v>42000</v>
      </c>
      <c r="D199" s="1">
        <f>'IGPC-Mtb'!B199*$D$376/'IGPC-Mtb'!$B$376</f>
        <v>8.3187913563697754E-11</v>
      </c>
      <c r="E199" s="1">
        <f t="shared" si="12"/>
        <v>8.3187913563697754E-11</v>
      </c>
      <c r="F199" s="1">
        <f t="shared" si="13"/>
        <v>8.1935385903382825E-11</v>
      </c>
      <c r="G199" s="1">
        <f t="shared" si="14"/>
        <v>8.0647610991069265E-11</v>
      </c>
      <c r="H199" s="1">
        <f t="shared" si="11"/>
        <v>6.5150809199134153E-11</v>
      </c>
    </row>
    <row r="200" spans="1:8">
      <c r="A200" s="9">
        <v>23559</v>
      </c>
      <c r="B200" s="1">
        <v>2750000000000000</v>
      </c>
      <c r="C200" s="10">
        <v>42000</v>
      </c>
      <c r="D200" s="1">
        <f>'IGPC-Mtb'!B200*$D$376/'IGPC-Mtb'!$B$376</f>
        <v>8.643270454771126E-11</v>
      </c>
      <c r="E200" s="1">
        <f t="shared" si="12"/>
        <v>8.643270454771126E-11</v>
      </c>
      <c r="F200" s="1">
        <f t="shared" si="13"/>
        <v>8.4794789668891981E-11</v>
      </c>
      <c r="G200" s="1">
        <f t="shared" si="14"/>
        <v>8.3407871126030677E-11</v>
      </c>
      <c r="H200" s="1">
        <f t="shared" si="11"/>
        <v>6.8033122562243583E-11</v>
      </c>
    </row>
    <row r="201" spans="1:8">
      <c r="A201" s="9">
        <v>23590</v>
      </c>
      <c r="B201" s="1">
        <v>2750000000000000</v>
      </c>
      <c r="C201" s="10">
        <v>42000</v>
      </c>
      <c r="D201" s="1">
        <f>'IGPC-Mtb'!B201*$D$376/'IGPC-Mtb'!$B$376</f>
        <v>8.9677495531724754E-11</v>
      </c>
      <c r="E201" s="1">
        <f t="shared" si="12"/>
        <v>8.9677495531724754E-11</v>
      </c>
      <c r="F201" s="1">
        <f t="shared" si="13"/>
        <v>8.804015263430807E-11</v>
      </c>
      <c r="G201" s="1">
        <f t="shared" si="14"/>
        <v>8.6392080964172899E-11</v>
      </c>
      <c r="H201" s="1">
        <f t="shared" si="11"/>
        <v>7.1062078858500083E-11</v>
      </c>
    </row>
    <row r="202" spans="1:8">
      <c r="A202" s="9">
        <v>23621</v>
      </c>
      <c r="B202" s="1">
        <v>2750000000000000</v>
      </c>
      <c r="C202" s="10">
        <v>42000</v>
      </c>
      <c r="D202" s="1">
        <f>'IGPC-Mtb'!B202*$D$376/'IGPC-Mtb'!$B$376</f>
        <v>9.3002575712441662E-11</v>
      </c>
      <c r="E202" s="1">
        <f t="shared" si="12"/>
        <v>9.3002575712441662E-11</v>
      </c>
      <c r="F202" s="1">
        <f t="shared" si="13"/>
        <v>9.1324903875620808E-11</v>
      </c>
      <c r="G202" s="1">
        <f t="shared" si="14"/>
        <v>8.9664152941742565E-11</v>
      </c>
      <c r="H202" s="1">
        <f t="shared" si="11"/>
        <v>7.424988027820268E-11</v>
      </c>
    </row>
    <row r="203" spans="1:8">
      <c r="A203" s="9">
        <v>23651</v>
      </c>
      <c r="B203" s="1">
        <v>2750000000000000</v>
      </c>
      <c r="C203" s="10">
        <v>42000</v>
      </c>
      <c r="D203" s="1">
        <f>'IGPC-Mtb'!B203*$D$376/'IGPC-Mtb'!$B$376</f>
        <v>9.7465547611955114E-11</v>
      </c>
      <c r="E203" s="1">
        <f t="shared" si="12"/>
        <v>9.7465547611955114E-11</v>
      </c>
      <c r="F203" s="1">
        <f t="shared" si="13"/>
        <v>9.5207914435384213E-11</v>
      </c>
      <c r="G203" s="1">
        <f t="shared" si="14"/>
        <v>9.3327548541026988E-11</v>
      </c>
      <c r="H203" s="1">
        <f t="shared" si="11"/>
        <v>7.7631293608750839E-11</v>
      </c>
    </row>
    <row r="204" spans="1:8">
      <c r="A204" s="9">
        <v>23682</v>
      </c>
      <c r="B204" s="1">
        <v>2750000000000000</v>
      </c>
      <c r="C204" s="10">
        <v>42000</v>
      </c>
      <c r="D204" s="1">
        <f>'IGPC-Mtb'!B204*$D$376/'IGPC-Mtb'!$B$376</f>
        <v>1.0193128810445834E-10</v>
      </c>
      <c r="E204" s="1">
        <f t="shared" si="12"/>
        <v>1.0193128810445834E-10</v>
      </c>
      <c r="F204" s="1">
        <f t="shared" si="13"/>
        <v>9.9673410766828876E-11</v>
      </c>
      <c r="G204" s="1">
        <f t="shared" si="14"/>
        <v>9.7398261576068281E-11</v>
      </c>
      <c r="H204" s="1">
        <f t="shared" si="11"/>
        <v>8.1215874250418127E-11</v>
      </c>
    </row>
    <row r="205" spans="1:8">
      <c r="A205" s="9">
        <v>23712</v>
      </c>
      <c r="B205" s="1">
        <v>2750000000000000</v>
      </c>
      <c r="C205" s="10">
        <v>42000</v>
      </c>
      <c r="D205" s="1">
        <f>'IGPC-Mtb'!B205*$D$376/'IGPC-Mtb'!$B$376</f>
        <v>1.0645516904974681E-10</v>
      </c>
      <c r="E205" s="1">
        <f t="shared" si="12"/>
        <v>1.0645516904974681E-10</v>
      </c>
      <c r="F205" s="1">
        <f t="shared" si="13"/>
        <v>1.0416867334577396E-10</v>
      </c>
      <c r="G205" s="1">
        <f t="shared" si="14"/>
        <v>1.0188458118076034E-10</v>
      </c>
      <c r="H205" s="1">
        <f t="shared" ref="H205:H268" si="15">GEOMEAN(E194:E205)</f>
        <v>8.5016368672558821E-11</v>
      </c>
    </row>
    <row r="206" spans="1:8">
      <c r="A206" s="9">
        <v>23743</v>
      </c>
      <c r="B206" s="1">
        <v>2750000000000000</v>
      </c>
      <c r="C206" s="10">
        <v>42000</v>
      </c>
      <c r="D206" s="1">
        <f>'IGPC-Mtb'!B206*$D$376/'IGPC-Mtb'!$B$376</f>
        <v>1.1443979123225103E-10</v>
      </c>
      <c r="E206" s="1">
        <f t="shared" si="12"/>
        <v>1.1443979123225103E-10</v>
      </c>
      <c r="F206" s="1">
        <f t="shared" si="13"/>
        <v>1.1037530213615279E-10</v>
      </c>
      <c r="G206" s="1">
        <f t="shared" si="14"/>
        <v>1.0748563860486863E-10</v>
      </c>
      <c r="H206" s="1">
        <f t="shared" si="15"/>
        <v>8.8959057904190392E-11</v>
      </c>
    </row>
    <row r="207" spans="1:8">
      <c r="A207" s="9">
        <v>23774</v>
      </c>
      <c r="B207" s="1">
        <v>2750000000000000</v>
      </c>
      <c r="C207" s="10">
        <v>42000</v>
      </c>
      <c r="D207" s="1">
        <f>'IGPC-Mtb'!B207*$D$376/'IGPC-Mtb'!$B$376</f>
        <v>1.2242441341475525E-10</v>
      </c>
      <c r="E207" s="1">
        <f t="shared" si="12"/>
        <v>1.2242441341475525E-10</v>
      </c>
      <c r="F207" s="1">
        <f t="shared" si="13"/>
        <v>1.1836479338433105E-10</v>
      </c>
      <c r="G207" s="1">
        <f t="shared" si="14"/>
        <v>1.1425378971368275E-10</v>
      </c>
      <c r="H207" s="1">
        <f t="shared" si="15"/>
        <v>9.3095164180071798E-11</v>
      </c>
    </row>
    <row r="208" spans="1:8">
      <c r="A208" s="9">
        <v>23802</v>
      </c>
      <c r="B208" s="1">
        <v>2750000000000000</v>
      </c>
      <c r="C208" s="10">
        <v>66000</v>
      </c>
      <c r="D208" s="1">
        <f>'IGPC-Mtb'!B208*$D$376/'IGPC-Mtb'!$B$376</f>
        <v>1.3037027529540266E-10</v>
      </c>
      <c r="E208" s="1">
        <f t="shared" si="12"/>
        <v>1.3037027529540266E-10</v>
      </c>
      <c r="F208" s="1">
        <f t="shared" si="13"/>
        <v>1.2633489019174327E-10</v>
      </c>
      <c r="G208" s="1">
        <f t="shared" si="14"/>
        <v>1.2223846578281643E-10</v>
      </c>
      <c r="H208" s="1">
        <f t="shared" si="15"/>
        <v>9.7416310656024705E-11</v>
      </c>
    </row>
    <row r="209" spans="1:8">
      <c r="A209" s="9">
        <v>23833</v>
      </c>
      <c r="B209" s="1">
        <v>2750000000000000</v>
      </c>
      <c r="C209" s="10">
        <v>66000</v>
      </c>
      <c r="D209" s="1">
        <f>'IGPC-Mtb'!B209*$D$376/'IGPC-Mtb'!$B$376</f>
        <v>1.3597667609969219E-10</v>
      </c>
      <c r="E209" s="1">
        <f t="shared" si="12"/>
        <v>1.3597667609969219E-10</v>
      </c>
      <c r="F209" s="1">
        <f t="shared" si="13"/>
        <v>1.3314396981039236E-10</v>
      </c>
      <c r="G209" s="1">
        <f t="shared" si="14"/>
        <v>1.2947035686562209E-10</v>
      </c>
      <c r="H209" s="1">
        <f t="shared" si="15"/>
        <v>1.0201978882645009E-10</v>
      </c>
    </row>
    <row r="210" spans="1:8">
      <c r="A210" s="9">
        <v>23863</v>
      </c>
      <c r="B210" s="1">
        <v>2750000000000000</v>
      </c>
      <c r="C210" s="10">
        <v>66000</v>
      </c>
      <c r="D210" s="1">
        <f>'IGPC-Mtb'!B210*$D$376/'IGPC-Mtb'!$B$376</f>
        <v>1.4158307690398173E-10</v>
      </c>
      <c r="E210" s="1">
        <f t="shared" si="12"/>
        <v>1.4158307690398173E-10</v>
      </c>
      <c r="F210" s="1">
        <f t="shared" si="13"/>
        <v>1.3875156283577685E-10</v>
      </c>
      <c r="G210" s="1">
        <f t="shared" si="14"/>
        <v>1.3589958062850424E-10</v>
      </c>
      <c r="H210" s="1">
        <f t="shared" si="15"/>
        <v>1.0691249576420076E-10</v>
      </c>
    </row>
    <row r="211" spans="1:8">
      <c r="A211" s="9">
        <v>23894</v>
      </c>
      <c r="B211" s="1">
        <v>2750000000000000</v>
      </c>
      <c r="C211" s="10">
        <v>66000</v>
      </c>
      <c r="D211" s="1">
        <f>'IGPC-Mtb'!B211*$D$376/'IGPC-Mtb'!$B$376</f>
        <v>1.4717840333631219E-10</v>
      </c>
      <c r="E211" s="1">
        <f t="shared" si="12"/>
        <v>1.4717840333631219E-10</v>
      </c>
      <c r="F211" s="1">
        <f t="shared" si="13"/>
        <v>1.4435363243843338E-10</v>
      </c>
      <c r="G211" s="1">
        <f t="shared" si="14"/>
        <v>1.4150548843413338E-10</v>
      </c>
      <c r="H211" s="1">
        <f t="shared" si="15"/>
        <v>1.1211845962520374E-10</v>
      </c>
    </row>
    <row r="212" spans="1:8">
      <c r="A212" s="9">
        <v>23924</v>
      </c>
      <c r="B212" s="1">
        <v>2750000000000000</v>
      </c>
      <c r="C212" s="10">
        <v>66000</v>
      </c>
      <c r="D212" s="1">
        <f>'IGPC-Mtb'!B212*$D$376/'IGPC-Mtb'!$B$376</f>
        <v>1.5247749031873697E-10</v>
      </c>
      <c r="E212" s="1">
        <f t="shared" si="12"/>
        <v>1.5247749031873697E-10</v>
      </c>
      <c r="F212" s="1">
        <f t="shared" si="13"/>
        <v>1.4980451785523595E-10</v>
      </c>
      <c r="G212" s="1">
        <f t="shared" si="14"/>
        <v>1.4701231716297307E-10</v>
      </c>
      <c r="H212" s="1">
        <f t="shared" si="15"/>
        <v>1.1754958272485175E-10</v>
      </c>
    </row>
    <row r="213" spans="1:8">
      <c r="A213" s="9">
        <v>23955</v>
      </c>
      <c r="B213" s="1">
        <v>2750000000000000</v>
      </c>
      <c r="C213" s="10">
        <v>66000</v>
      </c>
      <c r="D213" s="1">
        <f>'IGPC-Mtb'!B213*$D$376/'IGPC-Mtb'!$B$376</f>
        <v>1.5777657730116176E-10</v>
      </c>
      <c r="E213" s="1">
        <f t="shared" si="12"/>
        <v>1.5777657730116176E-10</v>
      </c>
      <c r="F213" s="1">
        <f t="shared" si="13"/>
        <v>1.5510440528225286E-10</v>
      </c>
      <c r="G213" s="1">
        <f t="shared" si="14"/>
        <v>1.5241607877223315E-10</v>
      </c>
      <c r="H213" s="1">
        <f t="shared" si="15"/>
        <v>1.2321616287018577E-10</v>
      </c>
    </row>
    <row r="214" spans="1:8">
      <c r="A214" s="9">
        <v>23986</v>
      </c>
      <c r="B214" s="1">
        <v>2750000000000000</v>
      </c>
      <c r="C214" s="10">
        <v>66000</v>
      </c>
      <c r="D214" s="1">
        <f>'IGPC-Mtb'!B214*$D$376/'IGPC-Mtb'!$B$376</f>
        <v>1.6321409393307519E-10</v>
      </c>
      <c r="E214" s="1">
        <f t="shared" si="12"/>
        <v>1.6321409393307519E-10</v>
      </c>
      <c r="F214" s="1">
        <f t="shared" si="13"/>
        <v>1.6047230635867023E-10</v>
      </c>
      <c r="G214" s="1">
        <f t="shared" si="14"/>
        <v>1.5776184429792656E-10</v>
      </c>
      <c r="H214" s="1">
        <f t="shared" si="15"/>
        <v>1.2912873710672086E-10</v>
      </c>
    </row>
    <row r="215" spans="1:8">
      <c r="A215" s="9">
        <v>24016</v>
      </c>
      <c r="B215" s="1">
        <v>2750000000000000</v>
      </c>
      <c r="C215" s="10">
        <v>66000</v>
      </c>
      <c r="D215" s="1">
        <f>'IGPC-Mtb'!B215*$D$376/'IGPC-Mtb'!$B$376</f>
        <v>1.6843566031178634E-10</v>
      </c>
      <c r="E215" s="1">
        <f t="shared" si="12"/>
        <v>1.6843566031178634E-10</v>
      </c>
      <c r="F215" s="1">
        <f t="shared" si="13"/>
        <v>1.6580432347742756E-10</v>
      </c>
      <c r="G215" s="1">
        <f t="shared" si="14"/>
        <v>1.6308402097011653E-10</v>
      </c>
      <c r="H215" s="1">
        <f t="shared" si="15"/>
        <v>1.3515168976977369E-10</v>
      </c>
    </row>
    <row r="216" spans="1:8">
      <c r="A216" s="9">
        <v>24047</v>
      </c>
      <c r="B216" s="1">
        <v>2750000000000000</v>
      </c>
      <c r="C216" s="10">
        <v>66000</v>
      </c>
      <c r="D216" s="1">
        <f>'IGPC-Mtb'!B216*$D$376/'IGPC-Mtb'!$B$376</f>
        <v>1.7365999528348726E-10</v>
      </c>
      <c r="E216" s="1">
        <f t="shared" si="12"/>
        <v>1.7365999528348726E-10</v>
      </c>
      <c r="F216" s="1">
        <f t="shared" si="13"/>
        <v>1.7102788069585578E-10</v>
      </c>
      <c r="G216" s="1">
        <f t="shared" si="14"/>
        <v>1.6838258102650698E-10</v>
      </c>
      <c r="H216" s="1">
        <f t="shared" si="15"/>
        <v>1.4128763947209899E-10</v>
      </c>
    </row>
    <row r="217" spans="1:8">
      <c r="A217" s="9">
        <v>24077</v>
      </c>
      <c r="B217" s="1">
        <v>2750000000000000</v>
      </c>
      <c r="C217" s="10">
        <v>66000</v>
      </c>
      <c r="D217" s="1">
        <f>'IGPC-Mtb'!B217*$D$376/'IGPC-Mtb'!$B$376</f>
        <v>1.7873205764075068E-10</v>
      </c>
      <c r="E217" s="1">
        <f t="shared" si="12"/>
        <v>1.7873205764075068E-10</v>
      </c>
      <c r="F217" s="1">
        <f t="shared" si="13"/>
        <v>1.7617777466780744E-10</v>
      </c>
      <c r="G217" s="1">
        <f t="shared" si="14"/>
        <v>1.7355831609116407E-10</v>
      </c>
      <c r="H217" s="1">
        <f t="shared" si="15"/>
        <v>1.4752211984534655E-10</v>
      </c>
    </row>
    <row r="218" spans="1:8">
      <c r="A218" s="9">
        <v>24108</v>
      </c>
      <c r="B218" s="1">
        <v>2750000000000000</v>
      </c>
      <c r="C218" s="10">
        <v>66000</v>
      </c>
      <c r="D218" s="1">
        <f>'IGPC-Mtb'!B218*$D$376/'IGPC-Mtb'!$B$376</f>
        <v>1.8731192731605605E-10</v>
      </c>
      <c r="E218" s="1">
        <f t="shared" si="12"/>
        <v>1.8731192731605605E-10</v>
      </c>
      <c r="F218" s="1">
        <f t="shared" si="13"/>
        <v>1.8297170871436227E-10</v>
      </c>
      <c r="G218" s="1">
        <f t="shared" si="14"/>
        <v>1.7981360890346656E-10</v>
      </c>
      <c r="H218" s="1">
        <f t="shared" si="15"/>
        <v>1.5370553576290831E-10</v>
      </c>
    </row>
    <row r="219" spans="1:8">
      <c r="A219" s="9">
        <v>24139</v>
      </c>
      <c r="B219" s="1">
        <v>2750000000000000</v>
      </c>
      <c r="C219" s="10">
        <v>66000</v>
      </c>
      <c r="D219" s="1">
        <f>'IGPC-Mtb'!B219*$D$376/'IGPC-Mtb'!$B$376</f>
        <v>1.9588902839837159E-10</v>
      </c>
      <c r="E219" s="1">
        <f t="shared" si="12"/>
        <v>1.9588902839837159E-10</v>
      </c>
      <c r="F219" s="1">
        <f t="shared" si="13"/>
        <v>1.9155247701183248E-10</v>
      </c>
      <c r="G219" s="1">
        <f t="shared" si="14"/>
        <v>1.8717995273471047E-10</v>
      </c>
      <c r="H219" s="1">
        <f t="shared" si="15"/>
        <v>1.5984584400510094E-10</v>
      </c>
    </row>
    <row r="220" spans="1:8">
      <c r="A220" s="9">
        <v>24167</v>
      </c>
      <c r="B220" s="1">
        <v>2750000000000000</v>
      </c>
      <c r="C220" s="10">
        <v>84000</v>
      </c>
      <c r="D220" s="1">
        <f>'IGPC-Mtb'!B220*$D$376/'IGPC-Mtb'!$B$376</f>
        <v>2.0438860887697348E-10</v>
      </c>
      <c r="E220" s="1">
        <f t="shared" si="12"/>
        <v>2.0438860887697348E-10</v>
      </c>
      <c r="F220" s="1">
        <f t="shared" si="13"/>
        <v>2.0009369307553181E-10</v>
      </c>
      <c r="G220" s="1">
        <f t="shared" si="14"/>
        <v>1.9573902053042237E-10</v>
      </c>
      <c r="H220" s="1">
        <f t="shared" si="15"/>
        <v>1.6594895598147994E-10</v>
      </c>
    </row>
    <row r="221" spans="1:8">
      <c r="A221" s="9">
        <v>24198</v>
      </c>
      <c r="B221" s="1">
        <v>2750000000000000</v>
      </c>
      <c r="C221" s="10">
        <v>84000</v>
      </c>
      <c r="D221" s="1">
        <f>'IGPC-Mtb'!B221*$D$376/'IGPC-Mtb'!$B$376</f>
        <v>2.1235938809452887E-10</v>
      </c>
      <c r="E221" s="1">
        <f t="shared" si="12"/>
        <v>2.1235938809452887E-10</v>
      </c>
      <c r="F221" s="1">
        <f t="shared" si="13"/>
        <v>2.083358824461261E-10</v>
      </c>
      <c r="G221" s="1">
        <f t="shared" si="14"/>
        <v>2.0410144920158071E-10</v>
      </c>
      <c r="H221" s="1">
        <f t="shared" si="15"/>
        <v>1.7222985854356043E-10</v>
      </c>
    </row>
    <row r="222" spans="1:8">
      <c r="A222" s="9">
        <v>24228</v>
      </c>
      <c r="B222" s="1">
        <v>2750000000000000</v>
      </c>
      <c r="C222" s="10">
        <v>84000</v>
      </c>
      <c r="D222" s="1">
        <f>'IGPC-Mtb'!B222*$D$376/'IGPC-Mtb'!$B$376</f>
        <v>2.2033016731208418E-10</v>
      </c>
      <c r="E222" s="1">
        <f t="shared" si="12"/>
        <v>2.2033016731208418E-10</v>
      </c>
      <c r="F222" s="1">
        <f t="shared" si="13"/>
        <v>2.1630806621381312E-10</v>
      </c>
      <c r="G222" s="1">
        <f t="shared" si="14"/>
        <v>2.1225961512449439E-10</v>
      </c>
      <c r="H222" s="1">
        <f t="shared" si="15"/>
        <v>1.7869551935363214E-10</v>
      </c>
    </row>
    <row r="223" spans="1:8">
      <c r="A223" s="9">
        <v>24259</v>
      </c>
      <c r="B223" s="1">
        <v>2750000000000000</v>
      </c>
      <c r="C223" s="10">
        <v>84000</v>
      </c>
      <c r="D223" s="1">
        <f>'IGPC-Mtb'!B223*$D$376/'IGPC-Mtb'!$B$376</f>
        <v>2.285611942706782E-10</v>
      </c>
      <c r="E223" s="1">
        <f t="shared" si="12"/>
        <v>2.285611942706782E-10</v>
      </c>
      <c r="F223" s="1">
        <f t="shared" si="13"/>
        <v>2.2440794588139765E-10</v>
      </c>
      <c r="G223" s="1">
        <f t="shared" si="14"/>
        <v>2.2031765920550756E-10</v>
      </c>
      <c r="H223" s="1">
        <f t="shared" si="15"/>
        <v>1.8537174172244103E-10</v>
      </c>
    </row>
    <row r="224" spans="1:8">
      <c r="A224" s="9">
        <v>24289</v>
      </c>
      <c r="B224" s="1">
        <v>2750000000000000</v>
      </c>
      <c r="C224" s="10">
        <v>84000</v>
      </c>
      <c r="D224" s="1">
        <f>'IGPC-Mtb'!B224*$D$376/'IGPC-Mtb'!$B$376</f>
        <v>2.3587581694965745E-10</v>
      </c>
      <c r="E224" s="1">
        <f t="shared" si="12"/>
        <v>2.3587581694965745E-10</v>
      </c>
      <c r="F224" s="1">
        <f t="shared" si="13"/>
        <v>2.3218970352189518E-10</v>
      </c>
      <c r="G224" s="1">
        <f t="shared" si="14"/>
        <v>2.2816724194687352E-10</v>
      </c>
      <c r="H224" s="1">
        <f t="shared" si="15"/>
        <v>1.9223538746151312E-10</v>
      </c>
    </row>
    <row r="225" spans="1:8">
      <c r="A225" s="9">
        <v>24320</v>
      </c>
      <c r="B225" s="1">
        <v>2750000000000000</v>
      </c>
      <c r="C225" s="10">
        <v>84000</v>
      </c>
      <c r="D225" s="1">
        <f>'IGPC-Mtb'!B225*$D$376/'IGPC-Mtb'!$B$376</f>
        <v>2.4319043962863671E-10</v>
      </c>
      <c r="E225" s="1">
        <f t="shared" si="12"/>
        <v>2.4319043962863671E-10</v>
      </c>
      <c r="F225" s="1">
        <f t="shared" si="13"/>
        <v>2.3950520583434304E-10</v>
      </c>
      <c r="G225" s="1">
        <f t="shared" si="14"/>
        <v>2.3580018270927818E-10</v>
      </c>
      <c r="H225" s="1">
        <f t="shared" si="15"/>
        <v>1.9929298006870558E-10</v>
      </c>
    </row>
    <row r="226" spans="1:8">
      <c r="A226" s="9">
        <v>24351</v>
      </c>
      <c r="B226" s="1">
        <v>2750000000000000</v>
      </c>
      <c r="C226" s="10">
        <v>84000</v>
      </c>
      <c r="D226" s="1">
        <f>'IGPC-Mtb'!B226*$D$376/'IGPC-Mtb'!$B$376</f>
        <v>2.5023374019461821E-10</v>
      </c>
      <c r="E226" s="1">
        <f t="shared" si="12"/>
        <v>2.5023374019461821E-10</v>
      </c>
      <c r="F226" s="1">
        <f t="shared" si="13"/>
        <v>2.4668695402847563E-10</v>
      </c>
      <c r="G226" s="1">
        <f t="shared" si="14"/>
        <v>2.4302927658628857E-10</v>
      </c>
      <c r="H226" s="1">
        <f t="shared" si="15"/>
        <v>2.065178929380338E-10</v>
      </c>
    </row>
    <row r="227" spans="1:8">
      <c r="A227" s="9">
        <v>24381</v>
      </c>
      <c r="B227" s="1">
        <v>2750000000000000</v>
      </c>
      <c r="C227" s="10">
        <v>84000</v>
      </c>
      <c r="D227" s="1">
        <f>'IGPC-Mtb'!B227*$D$376/'IGPC-Mtb'!$B$376</f>
        <v>2.5649076035150434E-10</v>
      </c>
      <c r="E227" s="1">
        <f t="shared" si="12"/>
        <v>2.5649076035150434E-10</v>
      </c>
      <c r="F227" s="1">
        <f t="shared" si="13"/>
        <v>2.5334293415865859E-10</v>
      </c>
      <c r="G227" s="1">
        <f t="shared" si="14"/>
        <v>2.4991252937019194E-10</v>
      </c>
      <c r="H227" s="1">
        <f t="shared" si="15"/>
        <v>2.1388360335769221E-10</v>
      </c>
    </row>
    <row r="228" spans="1:8">
      <c r="A228" s="9">
        <v>24412</v>
      </c>
      <c r="B228" s="1">
        <v>2750000000000000</v>
      </c>
      <c r="C228" s="10">
        <v>84000</v>
      </c>
      <c r="D228" s="1">
        <f>'IGPC-Mtb'!B228*$D$376/'IGPC-Mtb'!$B$376</f>
        <v>2.6274501191540066E-10</v>
      </c>
      <c r="E228" s="1">
        <f t="shared" si="12"/>
        <v>2.6274501191540066E-10</v>
      </c>
      <c r="F228" s="1">
        <f t="shared" si="13"/>
        <v>2.5959905216457586E-10</v>
      </c>
      <c r="G228" s="1">
        <f t="shared" si="14"/>
        <v>2.5643897012624933E-10</v>
      </c>
      <c r="H228" s="1">
        <f t="shared" si="15"/>
        <v>2.2139291410922391E-10</v>
      </c>
    </row>
    <row r="229" spans="1:8">
      <c r="A229" s="9">
        <v>24442</v>
      </c>
      <c r="B229" s="1">
        <v>2750000000000000</v>
      </c>
      <c r="C229" s="10">
        <v>84000</v>
      </c>
      <c r="D229" s="1">
        <f>'IGPC-Mtb'!B229*$D$376/'IGPC-Mtb'!$B$376</f>
        <v>2.6911000719888785E-10</v>
      </c>
      <c r="E229" s="1">
        <f t="shared" si="12"/>
        <v>2.6911000719888785E-10</v>
      </c>
      <c r="F229" s="1">
        <f t="shared" si="13"/>
        <v>2.6590846554411414E-10</v>
      </c>
      <c r="G229" s="1">
        <f t="shared" si="14"/>
        <v>2.6273142272526647E-10</v>
      </c>
      <c r="H229" s="1">
        <f t="shared" si="15"/>
        <v>2.2907322644734347E-10</v>
      </c>
    </row>
    <row r="230" spans="1:8">
      <c r="A230" s="9">
        <v>24473</v>
      </c>
      <c r="B230" s="1">
        <v>2750000000000000</v>
      </c>
      <c r="C230" s="10">
        <v>84000</v>
      </c>
      <c r="D230" s="1">
        <f>'IGPC-Mtb'!B230*$D$376/'IGPC-Mtb'!$B$376</f>
        <v>2.7685929897726148E-10</v>
      </c>
      <c r="E230" s="1">
        <f t="shared" si="12"/>
        <v>2.7685929897726148E-10</v>
      </c>
      <c r="F230" s="1">
        <f t="shared" si="13"/>
        <v>2.729571540385961E-10</v>
      </c>
      <c r="G230" s="1">
        <f t="shared" si="14"/>
        <v>2.6950974981419239E-10</v>
      </c>
      <c r="H230" s="1">
        <f t="shared" si="15"/>
        <v>2.3665488470968747E-10</v>
      </c>
    </row>
    <row r="231" spans="1:8">
      <c r="A231" s="9">
        <v>24504</v>
      </c>
      <c r="B231" s="1">
        <v>2750000000000000</v>
      </c>
      <c r="C231" s="10">
        <v>84000</v>
      </c>
      <c r="D231" s="1">
        <f>'IGPC-Mtb'!B231*$D$376/'IGPC-Mtb'!$B$376</f>
        <v>2.8211962565782943E-10</v>
      </c>
      <c r="E231" s="1">
        <f t="shared" si="12"/>
        <v>2.8211962565782943E-10</v>
      </c>
      <c r="F231" s="1">
        <f t="shared" si="13"/>
        <v>2.7947708633688397E-10</v>
      </c>
      <c r="G231" s="1">
        <f t="shared" si="14"/>
        <v>2.7597776120297514E-10</v>
      </c>
      <c r="H231" s="1">
        <f t="shared" si="15"/>
        <v>2.4395931499374223E-10</v>
      </c>
    </row>
    <row r="232" spans="1:8">
      <c r="A232" s="9">
        <v>24532</v>
      </c>
      <c r="B232" s="1">
        <v>2750000000000</v>
      </c>
      <c r="C232" s="10">
        <v>105</v>
      </c>
      <c r="D232" s="1">
        <f>'IGPC-Mtb'!B232*$D$376/'IGPC-Mtb'!$B$376</f>
        <v>2.9014854532817001E-10</v>
      </c>
      <c r="E232" s="1">
        <f t="shared" si="12"/>
        <v>2.9014854532817001E-10</v>
      </c>
      <c r="F232" s="1">
        <f t="shared" si="13"/>
        <v>2.8610592268100127E-10</v>
      </c>
      <c r="G232" s="1">
        <f t="shared" si="14"/>
        <v>2.8298990093236293E-10</v>
      </c>
      <c r="H232" s="1">
        <f t="shared" si="15"/>
        <v>2.5118732119890471E-10</v>
      </c>
    </row>
    <row r="233" spans="1:8">
      <c r="A233" s="9">
        <v>24563</v>
      </c>
      <c r="B233" s="1">
        <v>2750000000000</v>
      </c>
      <c r="C233" s="10">
        <v>105</v>
      </c>
      <c r="D233" s="1">
        <f>'IGPC-Mtb'!B233*$D$376/'IGPC-Mtb'!$B$376</f>
        <v>2.9707002780260155E-10</v>
      </c>
      <c r="E233" s="1">
        <f t="shared" si="12"/>
        <v>2.9707002780260155E-10</v>
      </c>
      <c r="F233" s="1">
        <f t="shared" si="13"/>
        <v>2.9358889016365022E-10</v>
      </c>
      <c r="G233" s="1">
        <f t="shared" si="14"/>
        <v>2.8971490864380185E-10</v>
      </c>
      <c r="H233" s="1">
        <f t="shared" si="15"/>
        <v>2.5831323718117182E-10</v>
      </c>
    </row>
    <row r="234" spans="1:8">
      <c r="A234" s="9">
        <v>24593</v>
      </c>
      <c r="B234" s="1">
        <v>2750000000000</v>
      </c>
      <c r="C234" s="10">
        <v>105</v>
      </c>
      <c r="D234" s="1">
        <f>'IGPC-Mtb'!B234*$D$376/'IGPC-Mtb'!$B$376</f>
        <v>3.0454522887498758E-10</v>
      </c>
      <c r="E234" s="1">
        <f t="shared" si="12"/>
        <v>3.0454522887498758E-10</v>
      </c>
      <c r="F234" s="1">
        <f t="shared" si="13"/>
        <v>3.0078440719066905E-10</v>
      </c>
      <c r="G234" s="1">
        <f t="shared" si="14"/>
        <v>2.9719649151990953E-10</v>
      </c>
      <c r="H234" s="1">
        <f t="shared" si="15"/>
        <v>2.6537590099645894E-10</v>
      </c>
    </row>
    <row r="235" spans="1:8">
      <c r="A235" s="9">
        <v>24624</v>
      </c>
      <c r="B235" s="1">
        <v>2750000000000</v>
      </c>
      <c r="C235" s="10">
        <v>105</v>
      </c>
      <c r="D235" s="1">
        <f>'IGPC-Mtb'!B235*$D$376/'IGPC-Mtb'!$B$376</f>
        <v>3.1091299275146462E-10</v>
      </c>
      <c r="E235" s="1">
        <f t="shared" si="12"/>
        <v>3.1091299275146462E-10</v>
      </c>
      <c r="F235" s="1">
        <f t="shared" si="13"/>
        <v>3.0771263954817026E-10</v>
      </c>
      <c r="G235" s="1">
        <f t="shared" si="14"/>
        <v>3.041233992447132E-10</v>
      </c>
      <c r="H235" s="1">
        <f t="shared" si="15"/>
        <v>2.7226878055485965E-10</v>
      </c>
    </row>
    <row r="236" spans="1:8">
      <c r="A236" s="9">
        <v>24654</v>
      </c>
      <c r="B236" s="1">
        <v>2750000000000</v>
      </c>
      <c r="C236" s="10">
        <v>105</v>
      </c>
      <c r="D236" s="1">
        <f>'IGPC-Mtb'!B236*$D$376/'IGPC-Mtb'!$B$376</f>
        <v>3.1506588223612353E-10</v>
      </c>
      <c r="E236" s="1">
        <f t="shared" si="12"/>
        <v>3.1506588223612353E-10</v>
      </c>
      <c r="F236" s="1">
        <f t="shared" si="13"/>
        <v>3.1298254960926126E-10</v>
      </c>
      <c r="G236" s="1">
        <f t="shared" si="14"/>
        <v>3.10144451531604E-10</v>
      </c>
      <c r="H236" s="1">
        <f t="shared" si="15"/>
        <v>2.7891658738281818E-10</v>
      </c>
    </row>
    <row r="237" spans="1:8">
      <c r="A237" s="9">
        <v>24685</v>
      </c>
      <c r="B237" s="1">
        <v>2750000000000</v>
      </c>
      <c r="C237" s="10">
        <v>105</v>
      </c>
      <c r="D237" s="1">
        <f>'IGPC-Mtb'!B237*$D$376/'IGPC-Mtb'!$B$376</f>
        <v>3.1921877172078244E-10</v>
      </c>
      <c r="E237" s="1">
        <f t="shared" si="12"/>
        <v>3.1921877172078244E-10</v>
      </c>
      <c r="F237" s="1">
        <f t="shared" si="13"/>
        <v>3.1713552929077508E-10</v>
      </c>
      <c r="G237" s="1">
        <f t="shared" si="14"/>
        <v>3.1504763474045334E-10</v>
      </c>
      <c r="H237" s="1">
        <f t="shared" si="15"/>
        <v>2.8531164859179597E-10</v>
      </c>
    </row>
    <row r="238" spans="1:8">
      <c r="A238" s="9">
        <v>24716</v>
      </c>
      <c r="B238" s="1">
        <v>2750000000000</v>
      </c>
      <c r="C238" s="10">
        <v>105</v>
      </c>
      <c r="D238" s="1">
        <f>'IGPC-Mtb'!B238*$D$376/'IGPC-Mtb'!$B$376</f>
        <v>3.2309480190646411E-10</v>
      </c>
      <c r="E238" s="1">
        <f t="shared" si="12"/>
        <v>3.2309480190646411E-10</v>
      </c>
      <c r="F238" s="1">
        <f t="shared" si="13"/>
        <v>3.2115093930105665E-10</v>
      </c>
      <c r="G238" s="1">
        <f t="shared" si="14"/>
        <v>3.1910963952571309E-10</v>
      </c>
      <c r="H238" s="1">
        <f t="shared" si="15"/>
        <v>2.9145276414175247E-10</v>
      </c>
    </row>
    <row r="239" spans="1:8">
      <c r="A239" s="9">
        <v>24746</v>
      </c>
      <c r="B239" s="1">
        <v>2750000000000</v>
      </c>
      <c r="C239" s="10">
        <v>105</v>
      </c>
      <c r="D239" s="1">
        <f>'IGPC-Mtb'!B239*$D$376/'IGPC-Mtb'!$B$376</f>
        <v>3.2724769139112307E-10</v>
      </c>
      <c r="E239" s="1">
        <f t="shared" si="12"/>
        <v>3.2724769139112307E-10</v>
      </c>
      <c r="F239" s="1">
        <f t="shared" si="13"/>
        <v>3.2516461680872137E-10</v>
      </c>
      <c r="G239" s="1">
        <f t="shared" si="14"/>
        <v>3.2317046380653801E-10</v>
      </c>
      <c r="H239" s="1">
        <f t="shared" si="15"/>
        <v>2.9743032847839888E-10</v>
      </c>
    </row>
    <row r="240" spans="1:8">
      <c r="A240" s="9">
        <v>24777</v>
      </c>
      <c r="B240" s="1">
        <v>2750000000000</v>
      </c>
      <c r="C240" s="10">
        <v>105</v>
      </c>
      <c r="D240" s="1">
        <f>'IGPC-Mtb'!B240*$D$376/'IGPC-Mtb'!$B$376</f>
        <v>3.3112372157680469E-10</v>
      </c>
      <c r="E240" s="1">
        <f t="shared" si="12"/>
        <v>3.3112372157680469E-10</v>
      </c>
      <c r="F240" s="1">
        <f t="shared" si="13"/>
        <v>3.2918000159615764E-10</v>
      </c>
      <c r="G240" s="1">
        <f t="shared" si="14"/>
        <v>3.2713897277672872E-10</v>
      </c>
      <c r="H240" s="1">
        <f t="shared" si="15"/>
        <v>3.0321910995736916E-10</v>
      </c>
    </row>
    <row r="241" spans="1:8">
      <c r="A241" s="9">
        <v>24807</v>
      </c>
      <c r="B241" s="1">
        <v>2750000000000</v>
      </c>
      <c r="C241" s="10">
        <v>105</v>
      </c>
      <c r="D241" s="1">
        <f>'IGPC-Mtb'!B241*$D$376/'IGPC-Mtb'!$B$376</f>
        <v>3.3472289246350915E-10</v>
      </c>
      <c r="E241" s="1">
        <f t="shared" si="12"/>
        <v>3.3472289246350915E-10</v>
      </c>
      <c r="F241" s="1">
        <f t="shared" si="13"/>
        <v>3.3291844324018718E-10</v>
      </c>
      <c r="G241" s="1">
        <f t="shared" si="14"/>
        <v>3.3101735739333865E-10</v>
      </c>
      <c r="H241" s="1">
        <f t="shared" si="15"/>
        <v>3.0878263286834392E-10</v>
      </c>
    </row>
    <row r="242" spans="1:8">
      <c r="A242" s="9">
        <v>24838</v>
      </c>
      <c r="B242" s="1">
        <v>2750000000000</v>
      </c>
      <c r="C242" s="10">
        <v>105</v>
      </c>
      <c r="D242" s="1">
        <f>'IGPC-Mtb'!B242*$D$376/'IGPC-Mtb'!$B$376</f>
        <v>3.4413610862873597E-10</v>
      </c>
      <c r="E242" s="1">
        <f t="shared" si="12"/>
        <v>3.4413610862873597E-10</v>
      </c>
      <c r="F242" s="1">
        <f t="shared" si="13"/>
        <v>3.3939686751846561E-10</v>
      </c>
      <c r="G242" s="1">
        <f t="shared" si="14"/>
        <v>3.3661643635998674E-10</v>
      </c>
      <c r="H242" s="1">
        <f t="shared" si="15"/>
        <v>3.1443107463498588E-10</v>
      </c>
    </row>
    <row r="243" spans="1:8">
      <c r="A243" s="9">
        <v>24869</v>
      </c>
      <c r="B243" s="1">
        <v>2750000000000</v>
      </c>
      <c r="C243" s="10">
        <v>105</v>
      </c>
      <c r="D243" s="1">
        <f>'IGPC-Mtb'!B243*$D$376/'IGPC-Mtb'!$B$376</f>
        <v>3.5050387250521296E-10</v>
      </c>
      <c r="E243" s="1">
        <f t="shared" si="12"/>
        <v>3.5050387250521296E-10</v>
      </c>
      <c r="F243" s="1">
        <f t="shared" si="13"/>
        <v>3.4730539693941782E-10</v>
      </c>
      <c r="G243" s="1">
        <f t="shared" si="14"/>
        <v>3.4305953396063588E-10</v>
      </c>
      <c r="H243" s="1">
        <f t="shared" si="15"/>
        <v>3.2016984086320604E-10</v>
      </c>
    </row>
    <row r="244" spans="1:8">
      <c r="A244" s="9">
        <v>24898</v>
      </c>
      <c r="B244" s="1">
        <v>2750000000000</v>
      </c>
      <c r="C244" s="10">
        <v>129.6</v>
      </c>
      <c r="D244" s="1">
        <f>'IGPC-Mtb'!B244*$D$376/'IGPC-Mtb'!$B$376</f>
        <v>3.5825593287657634E-10</v>
      </c>
      <c r="E244" s="1">
        <f t="shared" si="12"/>
        <v>3.5825593287657634E-10</v>
      </c>
      <c r="F244" s="1">
        <f t="shared" si="13"/>
        <v>3.5435870501683408E-10</v>
      </c>
      <c r="G244" s="1">
        <f t="shared" si="14"/>
        <v>3.5091787041038269E-10</v>
      </c>
      <c r="H244" s="1">
        <f t="shared" si="15"/>
        <v>3.2584533139426994E-10</v>
      </c>
    </row>
    <row r="245" spans="1:8">
      <c r="A245" s="9">
        <v>24929</v>
      </c>
      <c r="B245" s="1">
        <v>2750000000000</v>
      </c>
      <c r="C245" s="10">
        <v>129.6</v>
      </c>
      <c r="D245" s="1">
        <f>'IGPC-Mtb'!B245*$D$376/'IGPC-Mtb'!$B$376</f>
        <v>3.6656171184589416E-10</v>
      </c>
      <c r="E245" s="1">
        <f t="shared" si="12"/>
        <v>3.6656171184589416E-10</v>
      </c>
      <c r="F245" s="1">
        <f t="shared" si="13"/>
        <v>3.6238502733168431E-10</v>
      </c>
      <c r="G245" s="1">
        <f t="shared" si="14"/>
        <v>3.5838055465614996E-10</v>
      </c>
      <c r="H245" s="1">
        <f t="shared" si="15"/>
        <v>3.3160331096557582E-10</v>
      </c>
    </row>
    <row r="246" spans="1:8">
      <c r="A246" s="9">
        <v>24959</v>
      </c>
      <c r="B246" s="1">
        <v>2750000000000</v>
      </c>
      <c r="C246" s="10">
        <v>129.6</v>
      </c>
      <c r="D246" s="1">
        <f>'IGPC-Mtb'!B246*$D$376/'IGPC-Mtb'!$B$376</f>
        <v>3.7265261642339391E-10</v>
      </c>
      <c r="E246" s="1">
        <f t="shared" si="12"/>
        <v>3.7265261642339391E-10</v>
      </c>
      <c r="F246" s="1">
        <f t="shared" si="13"/>
        <v>3.6959461711449564E-10</v>
      </c>
      <c r="G246" s="1">
        <f t="shared" si="14"/>
        <v>3.6577573248337431E-10</v>
      </c>
      <c r="H246" s="1">
        <f t="shared" si="15"/>
        <v>3.372276862185374E-10</v>
      </c>
    </row>
    <row r="247" spans="1:8">
      <c r="A247" s="9">
        <v>24990</v>
      </c>
      <c r="B247" s="1">
        <v>2750000000000</v>
      </c>
      <c r="C247" s="10">
        <v>129.6</v>
      </c>
      <c r="D247" s="1">
        <f>'IGPC-Mtb'!B247*$D$376/'IGPC-Mtb'!$B$376</f>
        <v>3.7957409889782544E-10</v>
      </c>
      <c r="E247" s="1">
        <f t="shared" si="12"/>
        <v>3.7957409889782544E-10</v>
      </c>
      <c r="F247" s="1">
        <f t="shared" si="13"/>
        <v>3.760974356211788E-10</v>
      </c>
      <c r="G247" s="1">
        <f t="shared" si="14"/>
        <v>3.7289161250299748E-10</v>
      </c>
      <c r="H247" s="1">
        <f t="shared" si="15"/>
        <v>3.4288200847942156E-10</v>
      </c>
    </row>
    <row r="248" spans="1:8">
      <c r="A248" s="9">
        <v>25020</v>
      </c>
      <c r="B248" s="1">
        <v>2750000000000</v>
      </c>
      <c r="C248" s="10">
        <v>129.6</v>
      </c>
      <c r="D248" s="1">
        <f>'IGPC-Mtb'!B248*$D$376/'IGPC-Mtb'!$B$376</f>
        <v>3.8787987786714327E-10</v>
      </c>
      <c r="E248" s="1">
        <f t="shared" si="12"/>
        <v>3.8787987786714327E-10</v>
      </c>
      <c r="F248" s="1">
        <f t="shared" si="13"/>
        <v>3.8370451537872147E-10</v>
      </c>
      <c r="G248" s="1">
        <f t="shared" si="14"/>
        <v>3.7998460203079146E-10</v>
      </c>
      <c r="H248" s="1">
        <f t="shared" si="15"/>
        <v>3.4887460175836355E-10</v>
      </c>
    </row>
    <row r="249" spans="1:8">
      <c r="A249" s="9">
        <v>25051</v>
      </c>
      <c r="B249" s="1">
        <v>2750000000000</v>
      </c>
      <c r="C249" s="10">
        <v>129.6</v>
      </c>
      <c r="D249" s="1">
        <f>'IGPC-Mtb'!B249*$D$376/'IGPC-Mtb'!$B$376</f>
        <v>3.9369392314566577E-10</v>
      </c>
      <c r="E249" s="1">
        <f t="shared" si="12"/>
        <v>3.9369392314566577E-10</v>
      </c>
      <c r="F249" s="1">
        <f t="shared" si="13"/>
        <v>3.9077608783903002E-10</v>
      </c>
      <c r="G249" s="1">
        <f t="shared" si="14"/>
        <v>3.8700583263094661E-10</v>
      </c>
      <c r="H249" s="1">
        <f t="shared" si="15"/>
        <v>3.5502467988483779E-10</v>
      </c>
    </row>
    <row r="250" spans="1:8">
      <c r="A250" s="9">
        <v>25082</v>
      </c>
      <c r="B250" s="1">
        <v>2750000000000</v>
      </c>
      <c r="C250" s="10">
        <v>129.6</v>
      </c>
      <c r="D250" s="1">
        <f>'IGPC-Mtb'!B250*$D$376/'IGPC-Mtb'!$B$376</f>
        <v>3.9950796842418831E-10</v>
      </c>
      <c r="E250" s="1">
        <f t="shared" si="12"/>
        <v>3.9950796842418831E-10</v>
      </c>
      <c r="F250" s="1">
        <f t="shared" si="13"/>
        <v>3.9659029163214959E-10</v>
      </c>
      <c r="G250" s="1">
        <f t="shared" si="14"/>
        <v>3.9366530058872838E-10</v>
      </c>
      <c r="H250" s="1">
        <f t="shared" si="15"/>
        <v>3.6136118419874394E-10</v>
      </c>
    </row>
    <row r="251" spans="1:8">
      <c r="A251" s="9">
        <v>25112</v>
      </c>
      <c r="B251" s="1">
        <v>2750000000000</v>
      </c>
      <c r="C251" s="10">
        <v>129.6</v>
      </c>
      <c r="D251" s="1">
        <f>'IGPC-Mtb'!B251*$D$376/'IGPC-Mtb'!$B$376</f>
        <v>4.0559887300168801E-10</v>
      </c>
      <c r="E251" s="1">
        <f t="shared" si="12"/>
        <v>4.0559887300168801E-10</v>
      </c>
      <c r="F251" s="1">
        <f t="shared" si="13"/>
        <v>4.0254190061165651E-10</v>
      </c>
      <c r="G251" s="1">
        <f t="shared" si="14"/>
        <v>3.9957069799939789E-10</v>
      </c>
      <c r="H251" s="1">
        <f t="shared" si="15"/>
        <v>3.678831076148711E-10</v>
      </c>
    </row>
    <row r="252" spans="1:8">
      <c r="A252" s="9">
        <v>25143</v>
      </c>
      <c r="B252" s="1">
        <v>2750000000000</v>
      </c>
      <c r="C252" s="10">
        <v>129.6</v>
      </c>
      <c r="D252" s="1">
        <f>'IGPC-Mtb'!B252*$D$376/'IGPC-Mtb'!$B$376</f>
        <v>4.1168977757918775E-10</v>
      </c>
      <c r="E252" s="1">
        <f t="shared" si="12"/>
        <v>4.1168977757918775E-10</v>
      </c>
      <c r="F252" s="1">
        <f t="shared" si="13"/>
        <v>4.0863297690278764E-10</v>
      </c>
      <c r="G252" s="1">
        <f t="shared" si="14"/>
        <v>4.05568381539836E-10</v>
      </c>
      <c r="H252" s="1">
        <f t="shared" si="15"/>
        <v>3.7462046233895893E-10</v>
      </c>
    </row>
    <row r="253" spans="1:8">
      <c r="A253" s="9">
        <v>25173</v>
      </c>
      <c r="B253" s="1">
        <v>2750000000000</v>
      </c>
      <c r="C253" s="10">
        <v>129.6</v>
      </c>
      <c r="D253" s="1">
        <f>'IGPC-Mtb'!B253*$D$376/'IGPC-Mtb'!$B$376</f>
        <v>4.1778068215668755E-10</v>
      </c>
      <c r="E253" s="1">
        <f t="shared" si="12"/>
        <v>4.1778068215668755E-10</v>
      </c>
      <c r="F253" s="1">
        <f t="shared" si="13"/>
        <v>4.1472404815005367E-10</v>
      </c>
      <c r="G253" s="1">
        <f t="shared" si="14"/>
        <v>4.1165973730146587E-10</v>
      </c>
      <c r="H253" s="1">
        <f t="shared" si="15"/>
        <v>3.8160442943248445E-10</v>
      </c>
    </row>
    <row r="254" spans="1:8">
      <c r="A254" s="9">
        <v>25204</v>
      </c>
      <c r="B254" s="1">
        <v>2750000000000</v>
      </c>
      <c r="C254" s="10">
        <v>129.6</v>
      </c>
      <c r="D254" s="1">
        <f>'IGPC-Mtb'!B254*$D$376/'IGPC-Mtb'!$B$376</f>
        <v>4.2830133551782345E-10</v>
      </c>
      <c r="E254" s="1">
        <f t="shared" si="12"/>
        <v>4.2830133551782345E-10</v>
      </c>
      <c r="F254" s="1">
        <f t="shared" si="13"/>
        <v>4.2300830266231962E-10</v>
      </c>
      <c r="G254" s="1">
        <f t="shared" si="14"/>
        <v>4.1920130140284167E-10</v>
      </c>
      <c r="H254" s="1">
        <f t="shared" si="15"/>
        <v>3.8862583887796378E-10</v>
      </c>
    </row>
    <row r="255" spans="1:8">
      <c r="A255" s="9">
        <v>25235</v>
      </c>
      <c r="B255" s="1">
        <v>2750000000000</v>
      </c>
      <c r="C255" s="10">
        <v>129.6</v>
      </c>
      <c r="D255" s="1">
        <f>'IGPC-Mtb'!B255*$D$376/'IGPC-Mtb'!$B$376</f>
        <v>4.3328480289941415E-10</v>
      </c>
      <c r="E255" s="1">
        <f t="shared" si="12"/>
        <v>4.3328480289941415E-10</v>
      </c>
      <c r="F255" s="1">
        <f t="shared" si="13"/>
        <v>4.3078586297764691E-10</v>
      </c>
      <c r="G255" s="1">
        <f t="shared" si="14"/>
        <v>4.2640643164434489E-10</v>
      </c>
      <c r="H255" s="1">
        <f t="shared" si="15"/>
        <v>3.9555334261383178E-10</v>
      </c>
    </row>
    <row r="256" spans="1:8">
      <c r="A256" s="9">
        <v>25263</v>
      </c>
      <c r="B256" s="1">
        <v>2750000000000</v>
      </c>
      <c r="C256" s="10">
        <v>129.6</v>
      </c>
      <c r="D256" s="1">
        <f>'IGPC-Mtb'!B256*$D$376/'IGPC-Mtb'!$B$376</f>
        <v>4.3882198887895941E-10</v>
      </c>
      <c r="E256" s="1">
        <f t="shared" si="12"/>
        <v>4.3882198887895941E-10</v>
      </c>
      <c r="F256" s="1">
        <f t="shared" si="13"/>
        <v>4.3604460661651214E-10</v>
      </c>
      <c r="G256" s="1">
        <f t="shared" si="14"/>
        <v>4.3344808539695548E-10</v>
      </c>
      <c r="H256" s="1">
        <f t="shared" si="15"/>
        <v>4.0229654987406944E-10</v>
      </c>
    </row>
    <row r="257" spans="1:8">
      <c r="A257" s="9">
        <v>25294</v>
      </c>
      <c r="B257" s="1">
        <v>2750000000000</v>
      </c>
      <c r="C257" s="10">
        <v>129.6</v>
      </c>
      <c r="D257" s="1">
        <f>'IGPC-Mtb'!B257*$D$376/'IGPC-Mtb'!$B$376</f>
        <v>4.4435917485850466E-10</v>
      </c>
      <c r="E257" s="1">
        <f t="shared" si="12"/>
        <v>4.4435917485850466E-10</v>
      </c>
      <c r="F257" s="1">
        <f t="shared" si="13"/>
        <v>4.4158190280855293E-10</v>
      </c>
      <c r="G257" s="1">
        <f t="shared" si="14"/>
        <v>4.3879869769121992E-10</v>
      </c>
      <c r="H257" s="1">
        <f t="shared" si="15"/>
        <v>4.0880094935009036E-10</v>
      </c>
    </row>
    <row r="258" spans="1:8">
      <c r="A258" s="9">
        <v>25324</v>
      </c>
      <c r="B258" s="1">
        <v>2750000000000</v>
      </c>
      <c r="C258" s="10">
        <v>156</v>
      </c>
      <c r="D258" s="1">
        <f>'IGPC-Mtb'!B258*$D$376/'IGPC-Mtb'!$B$376</f>
        <v>4.5266495382782248E-10</v>
      </c>
      <c r="E258" s="1">
        <f t="shared" ref="E258:E321" si="16">D258</f>
        <v>4.5266495382782248E-10</v>
      </c>
      <c r="F258" s="1">
        <f t="shared" si="13"/>
        <v>4.4849283759085193E-10</v>
      </c>
      <c r="G258" s="1">
        <f t="shared" si="14"/>
        <v>4.4524576945897452E-10</v>
      </c>
      <c r="H258" s="1">
        <f t="shared" si="15"/>
        <v>4.1548111372583859E-10</v>
      </c>
    </row>
    <row r="259" spans="1:8">
      <c r="A259" s="9">
        <v>25355</v>
      </c>
      <c r="B259" s="1">
        <v>2750000000000</v>
      </c>
      <c r="C259" s="10">
        <v>156</v>
      </c>
      <c r="D259" s="1">
        <f>'IGPC-Mtb'!B259*$D$376/'IGPC-Mtb'!$B$376</f>
        <v>4.6567734087975376E-10</v>
      </c>
      <c r="E259" s="1">
        <f t="shared" si="16"/>
        <v>4.6567734087975376E-10</v>
      </c>
      <c r="F259" s="1">
        <f t="shared" ref="F259:F322" si="17">SQRT(E259*E258)</f>
        <v>4.5912505051238154E-10</v>
      </c>
      <c r="G259" s="1">
        <f t="shared" si="14"/>
        <v>4.5414936362475675E-10</v>
      </c>
      <c r="H259" s="1">
        <f t="shared" si="15"/>
        <v>4.2262027845359581E-10</v>
      </c>
    </row>
    <row r="260" spans="1:8">
      <c r="A260" s="9">
        <v>25385</v>
      </c>
      <c r="B260" s="1">
        <v>2750000000000</v>
      </c>
      <c r="C260" s="10">
        <v>156</v>
      </c>
      <c r="D260" s="1">
        <f>'IGPC-Mtb'!B260*$D$376/'IGPC-Mtb'!$B$376</f>
        <v>4.728756826531626E-10</v>
      </c>
      <c r="E260" s="1">
        <f t="shared" si="16"/>
        <v>4.728756826531626E-10</v>
      </c>
      <c r="F260" s="1">
        <f t="shared" si="17"/>
        <v>4.6926270943323742E-10</v>
      </c>
      <c r="G260" s="1">
        <f t="shared" ref="G260:G323" si="18">GEOMEAN(E258:E260)</f>
        <v>4.6366358254032822E-10</v>
      </c>
      <c r="H260" s="1">
        <f t="shared" si="15"/>
        <v>4.2965625900988242E-10</v>
      </c>
    </row>
    <row r="261" spans="1:8">
      <c r="A261" s="9">
        <v>25416</v>
      </c>
      <c r="B261" s="1">
        <v>2750000000000</v>
      </c>
      <c r="C261" s="10">
        <v>156</v>
      </c>
      <c r="D261" s="1">
        <f>'IGPC-Mtb'!B261*$D$376/'IGPC-Mtb'!$B$376</f>
        <v>4.7868972793168509E-10</v>
      </c>
      <c r="E261" s="1">
        <f t="shared" si="16"/>
        <v>4.7868972793168509E-10</v>
      </c>
      <c r="F261" s="1">
        <f t="shared" si="17"/>
        <v>4.757738242849771E-10</v>
      </c>
      <c r="G261" s="1">
        <f t="shared" si="18"/>
        <v>4.7238423852271513E-10</v>
      </c>
      <c r="H261" s="1">
        <f t="shared" si="15"/>
        <v>4.3671263702866525E-10</v>
      </c>
    </row>
    <row r="262" spans="1:8">
      <c r="A262" s="9">
        <v>25447</v>
      </c>
      <c r="B262" s="1">
        <v>2750000000000</v>
      </c>
      <c r="C262" s="10">
        <v>156</v>
      </c>
      <c r="D262" s="1">
        <f>'IGPC-Mtb'!B262*$D$376/'IGPC-Mtb'!$B$376</f>
        <v>4.8699550690100292E-10</v>
      </c>
      <c r="E262" s="1">
        <f t="shared" si="16"/>
        <v>4.8699550690100292E-10</v>
      </c>
      <c r="F262" s="1">
        <f t="shared" si="17"/>
        <v>4.8282475775626308E-10</v>
      </c>
      <c r="G262" s="1">
        <f t="shared" si="18"/>
        <v>4.7948535605041407E-10</v>
      </c>
      <c r="H262" s="1">
        <f t="shared" si="15"/>
        <v>4.439789552046345E-10</v>
      </c>
    </row>
    <row r="263" spans="1:8">
      <c r="A263" s="9">
        <v>25477</v>
      </c>
      <c r="B263" s="1">
        <v>2750000000000</v>
      </c>
      <c r="C263" s="10">
        <v>156</v>
      </c>
      <c r="D263" s="1">
        <f>'IGPC-Mtb'!B263*$D$376/'IGPC-Mtb'!$B$376</f>
        <v>4.944707079733889E-10</v>
      </c>
      <c r="E263" s="1">
        <f t="shared" si="16"/>
        <v>4.944707079733889E-10</v>
      </c>
      <c r="F263" s="1">
        <f t="shared" si="17"/>
        <v>4.9071887377315972E-10</v>
      </c>
      <c r="G263" s="1">
        <f t="shared" si="18"/>
        <v>4.8667594106988246E-10</v>
      </c>
      <c r="H263" s="1">
        <f t="shared" si="15"/>
        <v>4.5137001392366129E-10</v>
      </c>
    </row>
    <row r="264" spans="1:8">
      <c r="A264" s="9">
        <v>25508</v>
      </c>
      <c r="B264" s="1">
        <v>2750000000000</v>
      </c>
      <c r="C264" s="10">
        <v>156</v>
      </c>
      <c r="D264" s="1">
        <f>'IGPC-Mtb'!B264*$D$376/'IGPC-Mtb'!$B$376</f>
        <v>5.0249962764372958E-10</v>
      </c>
      <c r="E264" s="1">
        <f t="shared" si="16"/>
        <v>5.0249962764372958E-10</v>
      </c>
      <c r="F264" s="1">
        <f t="shared" si="17"/>
        <v>4.9846900268457945E-10</v>
      </c>
      <c r="G264" s="1">
        <f t="shared" si="18"/>
        <v>4.9461477957617861E-10</v>
      </c>
      <c r="H264" s="1">
        <f t="shared" si="15"/>
        <v>4.5893006432180849E-10</v>
      </c>
    </row>
    <row r="265" spans="1:8">
      <c r="A265" s="9">
        <v>25538</v>
      </c>
      <c r="B265" s="1">
        <v>2750000000000</v>
      </c>
      <c r="C265" s="10">
        <v>156</v>
      </c>
      <c r="D265" s="1">
        <f>'IGPC-Mtb'!B265*$D$376/'IGPC-Mtb'!$B$376</f>
        <v>5.0942111011816106E-10</v>
      </c>
      <c r="E265" s="1">
        <f t="shared" si="16"/>
        <v>5.0942111011816106E-10</v>
      </c>
      <c r="F265" s="1">
        <f t="shared" si="17"/>
        <v>5.0594853310216373E-10</v>
      </c>
      <c r="G265" s="1">
        <f t="shared" si="18"/>
        <v>5.0209328969523951E-10</v>
      </c>
      <c r="H265" s="1">
        <f t="shared" si="15"/>
        <v>4.6657760663281993E-10</v>
      </c>
    </row>
    <row r="266" spans="1:8">
      <c r="A266" s="9">
        <v>25569</v>
      </c>
      <c r="B266" s="1">
        <v>2750000000000</v>
      </c>
      <c r="C266" s="10">
        <v>156</v>
      </c>
      <c r="D266" s="1">
        <f>'IGPC-Mtb'!B266*$D$376/'IGPC-Mtb'!$B$376</f>
        <v>5.2132605997418341E-10</v>
      </c>
      <c r="E266" s="1">
        <f t="shared" si="16"/>
        <v>5.2132605997418341E-10</v>
      </c>
      <c r="F266" s="1">
        <f t="shared" si="17"/>
        <v>5.1533920887661511E-10</v>
      </c>
      <c r="G266" s="1">
        <f t="shared" si="18"/>
        <v>5.1102330418006673E-10</v>
      </c>
      <c r="H266" s="1">
        <f t="shared" si="15"/>
        <v>4.7428263591796533E-10</v>
      </c>
    </row>
    <row r="267" spans="1:8">
      <c r="A267" s="9">
        <v>25600</v>
      </c>
      <c r="B267" s="1">
        <v>2750000000000</v>
      </c>
      <c r="C267" s="10">
        <v>156</v>
      </c>
      <c r="D267" s="1">
        <f>'IGPC-Mtb'!B267*$D$376/'IGPC-Mtb'!$B$376</f>
        <v>5.2769382385066029E-10</v>
      </c>
      <c r="E267" s="1">
        <f t="shared" si="16"/>
        <v>5.2769382385066029E-10</v>
      </c>
      <c r="F267" s="1">
        <f t="shared" si="17"/>
        <v>5.2450027841820589E-10</v>
      </c>
      <c r="G267" s="1">
        <f t="shared" si="18"/>
        <v>5.1942493568848612E-10</v>
      </c>
      <c r="H267" s="1">
        <f t="shared" si="15"/>
        <v>4.8213789904508926E-10</v>
      </c>
    </row>
    <row r="268" spans="1:8">
      <c r="A268" s="9">
        <v>25628</v>
      </c>
      <c r="B268" s="1">
        <v>2750000000000</v>
      </c>
      <c r="C268" s="10">
        <v>156</v>
      </c>
      <c r="D268" s="1">
        <f>'IGPC-Mtb'!B268*$D$376/'IGPC-Mtb'!$B$376</f>
        <v>5.3932191440770539E-10</v>
      </c>
      <c r="E268" s="1">
        <f t="shared" si="16"/>
        <v>5.3932191440770539E-10</v>
      </c>
      <c r="F268" s="1">
        <f t="shared" si="17"/>
        <v>5.3347618812863672E-10</v>
      </c>
      <c r="G268" s="1">
        <f t="shared" si="18"/>
        <v>5.2939500325949612E-10</v>
      </c>
      <c r="H268" s="1">
        <f t="shared" si="15"/>
        <v>4.9049499278340571E-10</v>
      </c>
    </row>
    <row r="269" spans="1:8">
      <c r="A269" s="9">
        <v>25659</v>
      </c>
      <c r="B269" s="1">
        <v>2750000000000</v>
      </c>
      <c r="C269" s="10">
        <v>156</v>
      </c>
      <c r="D269" s="1">
        <f>'IGPC-Mtb'!B269*$D$376/'IGPC-Mtb'!$B$376</f>
        <v>5.4485910038725064E-10</v>
      </c>
      <c r="E269" s="1">
        <f t="shared" si="16"/>
        <v>5.4485910038725064E-10</v>
      </c>
      <c r="F269" s="1">
        <f t="shared" si="17"/>
        <v>5.4208343739991922E-10</v>
      </c>
      <c r="G269" s="1">
        <f t="shared" si="18"/>
        <v>5.3724382096935637E-10</v>
      </c>
      <c r="H269" s="1">
        <f t="shared" ref="H269:H332" si="19">GEOMEAN(E258:E269)</f>
        <v>4.9890028230980158E-10</v>
      </c>
    </row>
    <row r="270" spans="1:8">
      <c r="A270" s="9">
        <v>25689</v>
      </c>
      <c r="B270" s="1">
        <v>2750000000000</v>
      </c>
      <c r="C270" s="10">
        <v>187</v>
      </c>
      <c r="D270" s="1">
        <f>'IGPC-Mtb'!B270*$D$376/'IGPC-Mtb'!$B$376</f>
        <v>5.5316487935656836E-10</v>
      </c>
      <c r="E270" s="1">
        <f t="shared" si="16"/>
        <v>5.5316487935656836E-10</v>
      </c>
      <c r="F270" s="1">
        <f t="shared" si="17"/>
        <v>5.4899628280348305E-10</v>
      </c>
      <c r="G270" s="1">
        <f t="shared" si="18"/>
        <v>5.4575236335957883E-10</v>
      </c>
      <c r="H270" s="1">
        <f t="shared" si="19"/>
        <v>5.0730626645271391E-10</v>
      </c>
    </row>
    <row r="271" spans="1:8">
      <c r="A271" s="9">
        <v>25720</v>
      </c>
      <c r="B271" s="1">
        <v>2750000000000</v>
      </c>
      <c r="C271" s="10">
        <v>187</v>
      </c>
      <c r="D271" s="1">
        <f>'IGPC-Mtb'!B271*$D$376/'IGPC-Mtb'!$B$376</f>
        <v>5.6230123622281793E-10</v>
      </c>
      <c r="E271" s="1">
        <f t="shared" si="16"/>
        <v>5.6230123622281793E-10</v>
      </c>
      <c r="F271" s="1">
        <f t="shared" si="17"/>
        <v>5.5771434937362366E-10</v>
      </c>
      <c r="G271" s="1">
        <f t="shared" si="18"/>
        <v>5.5339591463589182E-10</v>
      </c>
      <c r="H271" s="1">
        <f t="shared" si="19"/>
        <v>5.1534004129704802E-10</v>
      </c>
    </row>
    <row r="272" spans="1:8">
      <c r="A272" s="9">
        <v>25750</v>
      </c>
      <c r="B272" s="1">
        <v>2750000000000</v>
      </c>
      <c r="C272" s="10">
        <v>187</v>
      </c>
      <c r="D272" s="1">
        <f>'IGPC-Mtb'!B272*$D$376/'IGPC-Mtb'!$B$376</f>
        <v>5.7309874888293129E-10</v>
      </c>
      <c r="E272" s="1">
        <f t="shared" si="16"/>
        <v>5.7309874888293129E-10</v>
      </c>
      <c r="F272" s="1">
        <f t="shared" si="17"/>
        <v>5.6767432122179227E-10</v>
      </c>
      <c r="G272" s="1">
        <f t="shared" si="18"/>
        <v>5.6279603940406827E-10</v>
      </c>
      <c r="H272" s="1">
        <f t="shared" si="19"/>
        <v>5.2366163960257424E-10</v>
      </c>
    </row>
    <row r="273" spans="1:8">
      <c r="A273" s="9">
        <v>25781</v>
      </c>
      <c r="B273" s="1">
        <v>2750000000000</v>
      </c>
      <c r="C273" s="10">
        <v>187</v>
      </c>
      <c r="D273" s="1">
        <f>'IGPC-Mtb'!B273*$D$376/'IGPC-Mtb'!$B$376</f>
        <v>5.8749543242974875E-10</v>
      </c>
      <c r="E273" s="1">
        <f t="shared" si="16"/>
        <v>5.8749543242974875E-10</v>
      </c>
      <c r="F273" s="1">
        <f t="shared" si="17"/>
        <v>5.8025244273499241E-10</v>
      </c>
      <c r="G273" s="1">
        <f t="shared" si="18"/>
        <v>5.7420591823952954E-10</v>
      </c>
      <c r="H273" s="1">
        <f t="shared" si="19"/>
        <v>5.3267620056224789E-10</v>
      </c>
    </row>
    <row r="274" spans="1:8">
      <c r="A274" s="9">
        <v>25812</v>
      </c>
      <c r="B274" s="1">
        <v>2750000000000</v>
      </c>
      <c r="C274" s="10">
        <v>187</v>
      </c>
      <c r="D274" s="1">
        <f>'IGPC-Mtb'!B274*$D$376/'IGPC-Mtb'!$B$376</f>
        <v>5.98292945089862E-10</v>
      </c>
      <c r="E274" s="1">
        <f t="shared" si="16"/>
        <v>5.98292945089862E-10</v>
      </c>
      <c r="F274" s="1">
        <f t="shared" si="17"/>
        <v>5.9286960834169629E-10</v>
      </c>
      <c r="G274" s="1">
        <f t="shared" si="18"/>
        <v>5.8620467668109564E-10</v>
      </c>
      <c r="H274" s="1">
        <f t="shared" si="19"/>
        <v>5.4189153974291238E-10</v>
      </c>
    </row>
    <row r="275" spans="1:8">
      <c r="A275" s="9">
        <v>25842</v>
      </c>
      <c r="B275" s="1">
        <v>2750000000000</v>
      </c>
      <c r="C275" s="10">
        <v>187</v>
      </c>
      <c r="D275" s="1">
        <f>'IGPC-Mtb'!B275*$D$376/'IGPC-Mtb'!$B$376</f>
        <v>6.0576814616224809E-10</v>
      </c>
      <c r="E275" s="1">
        <f t="shared" si="16"/>
        <v>6.0576814616224809E-10</v>
      </c>
      <c r="F275" s="1">
        <f t="shared" si="17"/>
        <v>6.0201894339716366E-10</v>
      </c>
      <c r="G275" s="1">
        <f t="shared" si="18"/>
        <v>5.9713831220867769E-10</v>
      </c>
      <c r="H275" s="1">
        <f t="shared" si="19"/>
        <v>5.5113694672096628E-10</v>
      </c>
    </row>
    <row r="276" spans="1:8">
      <c r="A276" s="9">
        <v>25873</v>
      </c>
      <c r="B276" s="1">
        <v>2750000000000</v>
      </c>
      <c r="C276" s="10">
        <v>187</v>
      </c>
      <c r="D276" s="1">
        <f>'IGPC-Mtb'!B276*$D$376/'IGPC-Mtb'!$B$376</f>
        <v>6.1324334723463407E-10</v>
      </c>
      <c r="E276" s="1">
        <f t="shared" si="16"/>
        <v>6.1324334723463407E-10</v>
      </c>
      <c r="F276" s="1">
        <f t="shared" si="17"/>
        <v>6.0949428676621413E-10</v>
      </c>
      <c r="G276" s="1">
        <f t="shared" si="18"/>
        <v>6.0573739651652925E-10</v>
      </c>
      <c r="H276" s="1">
        <f t="shared" si="19"/>
        <v>5.6036063361912997E-10</v>
      </c>
    </row>
    <row r="277" spans="1:8">
      <c r="A277" s="9">
        <v>25903</v>
      </c>
      <c r="B277" s="1">
        <v>2750000000000</v>
      </c>
      <c r="C277" s="10">
        <v>187</v>
      </c>
      <c r="D277" s="1">
        <f>'IGPC-Mtb'!B277*$D$376/'IGPC-Mtb'!$B$376</f>
        <v>6.1878053321417932E-10</v>
      </c>
      <c r="E277" s="1">
        <f t="shared" si="16"/>
        <v>6.1878053321417932E-10</v>
      </c>
      <c r="F277" s="1">
        <f t="shared" si="17"/>
        <v>6.1600571863570794E-10</v>
      </c>
      <c r="G277" s="1">
        <f t="shared" si="18"/>
        <v>6.125741134089302E-10</v>
      </c>
      <c r="H277" s="1">
        <f t="shared" si="19"/>
        <v>5.6951599570255857E-10</v>
      </c>
    </row>
    <row r="278" spans="1:8">
      <c r="A278" s="9">
        <v>25934</v>
      </c>
      <c r="B278" s="1">
        <v>2750000000000</v>
      </c>
      <c r="C278" s="10">
        <v>187</v>
      </c>
      <c r="D278" s="1">
        <f>'IGPC-Mtb'!B278*$D$376/'IGPC-Mtb'!$B$376</f>
        <v>6.3096234236917891E-10</v>
      </c>
      <c r="E278" s="1">
        <f t="shared" si="16"/>
        <v>6.3096234236917891E-10</v>
      </c>
      <c r="F278" s="1">
        <f t="shared" si="17"/>
        <v>6.2484175168539117E-10</v>
      </c>
      <c r="G278" s="1">
        <f t="shared" si="18"/>
        <v>6.2095144583614584E-10</v>
      </c>
      <c r="H278" s="1">
        <f t="shared" si="19"/>
        <v>5.7864707234033522E-10</v>
      </c>
    </row>
    <row r="279" spans="1:8">
      <c r="A279" s="9">
        <v>25965</v>
      </c>
      <c r="B279" s="1">
        <v>2750000000000</v>
      </c>
      <c r="C279" s="10">
        <v>187</v>
      </c>
      <c r="D279" s="1">
        <f>'IGPC-Mtb'!B279*$D$376/'IGPC-Mtb'!$B$376</f>
        <v>6.3899126203951948E-10</v>
      </c>
      <c r="E279" s="1">
        <f t="shared" si="16"/>
        <v>6.3899126203951948E-10</v>
      </c>
      <c r="F279" s="1">
        <f t="shared" si="17"/>
        <v>6.3496411193853546E-10</v>
      </c>
      <c r="G279" s="1">
        <f t="shared" si="18"/>
        <v>6.2952309471127917E-10</v>
      </c>
      <c r="H279" s="1">
        <f t="shared" si="19"/>
        <v>5.8794924340541578E-10</v>
      </c>
    </row>
    <row r="280" spans="1:8">
      <c r="A280" s="9">
        <v>25993</v>
      </c>
      <c r="B280" s="1">
        <v>2750000000000</v>
      </c>
      <c r="C280" s="10">
        <v>187</v>
      </c>
      <c r="D280" s="1">
        <f>'IGPC-Mtb'!B280*$D$376/'IGPC-Mtb'!$B$376</f>
        <v>6.4895819680270079E-10</v>
      </c>
      <c r="E280" s="1">
        <f t="shared" si="16"/>
        <v>6.4895819680270079E-10</v>
      </c>
      <c r="F280" s="1">
        <f t="shared" si="17"/>
        <v>6.4395544658450447E-10</v>
      </c>
      <c r="G280" s="1">
        <f t="shared" si="18"/>
        <v>6.3959495173615283E-10</v>
      </c>
      <c r="H280" s="1">
        <f t="shared" si="19"/>
        <v>5.9708646116293695E-10</v>
      </c>
    </row>
    <row r="281" spans="1:8">
      <c r="A281" s="9">
        <v>26024</v>
      </c>
      <c r="B281" s="1">
        <v>2750000000000</v>
      </c>
      <c r="C281" s="10">
        <v>187</v>
      </c>
      <c r="D281" s="1">
        <f>'IGPC-Mtb'!B281*$D$376/'IGPC-Mtb'!$B$376</f>
        <v>6.5726397577201872E-10</v>
      </c>
      <c r="E281" s="1">
        <f t="shared" si="16"/>
        <v>6.5726397577201872E-10</v>
      </c>
      <c r="F281" s="1">
        <f t="shared" si="17"/>
        <v>6.5309788281725683E-10</v>
      </c>
      <c r="G281" s="1">
        <f t="shared" si="18"/>
        <v>6.4836140850788994E-10</v>
      </c>
      <c r="H281" s="1">
        <f t="shared" si="19"/>
        <v>6.0649216127301561E-10</v>
      </c>
    </row>
    <row r="282" spans="1:8">
      <c r="A282" s="9">
        <v>26054</v>
      </c>
      <c r="B282" s="1">
        <v>2750000000000</v>
      </c>
      <c r="C282" s="10">
        <v>225.6</v>
      </c>
      <c r="D282" s="1">
        <f>'IGPC-Mtb'!B282*$D$376/'IGPC-Mtb'!$B$376</f>
        <v>6.6750776983417727E-10</v>
      </c>
      <c r="E282" s="1">
        <f t="shared" si="16"/>
        <v>6.6750776983417727E-10</v>
      </c>
      <c r="F282" s="1">
        <f t="shared" si="17"/>
        <v>6.6236606997937697E-10</v>
      </c>
      <c r="G282" s="1">
        <f t="shared" si="18"/>
        <v>6.5786627876361314E-10</v>
      </c>
      <c r="H282" s="1">
        <f t="shared" si="19"/>
        <v>6.1606329734561242E-10</v>
      </c>
    </row>
    <row r="283" spans="1:8">
      <c r="A283" s="9">
        <v>26085</v>
      </c>
      <c r="B283" s="1">
        <v>2750000000000</v>
      </c>
      <c r="C283" s="10">
        <v>225.6</v>
      </c>
      <c r="D283" s="1">
        <f>'IGPC-Mtb'!B283*$D$376/'IGPC-Mtb'!$B$376</f>
        <v>6.8301189057690403E-10</v>
      </c>
      <c r="E283" s="1">
        <f t="shared" si="16"/>
        <v>6.8301189057690403E-10</v>
      </c>
      <c r="F283" s="1">
        <f t="shared" si="17"/>
        <v>6.7521533146783205E-10</v>
      </c>
      <c r="G283" s="1">
        <f t="shared" si="18"/>
        <v>6.6917772029859476E-10</v>
      </c>
      <c r="H283" s="1">
        <f t="shared" si="19"/>
        <v>6.2612869096789225E-10</v>
      </c>
    </row>
    <row r="284" spans="1:8">
      <c r="A284" s="9">
        <v>26115</v>
      </c>
      <c r="B284" s="1">
        <v>2750000000000</v>
      </c>
      <c r="C284" s="10">
        <v>225.6</v>
      </c>
      <c r="D284" s="1">
        <f>'IGPC-Mtb'!B284*$D$376/'IGPC-Mtb'!$B$376</f>
        <v>6.9547055903088067E-10</v>
      </c>
      <c r="E284" s="1">
        <f t="shared" si="16"/>
        <v>6.9547055903088067E-10</v>
      </c>
      <c r="F284" s="1">
        <f t="shared" si="17"/>
        <v>6.8921307399399947E-10</v>
      </c>
      <c r="G284" s="1">
        <f t="shared" si="18"/>
        <v>6.8190066380685675E-10</v>
      </c>
      <c r="H284" s="1">
        <f t="shared" si="19"/>
        <v>6.3630848181046882E-10</v>
      </c>
    </row>
    <row r="285" spans="1:8">
      <c r="A285" s="9">
        <v>26146</v>
      </c>
      <c r="B285" s="1">
        <v>2750000000000</v>
      </c>
      <c r="C285" s="10">
        <v>225.6</v>
      </c>
      <c r="D285" s="1">
        <f>'IGPC-Mtb'!B285*$D$376/'IGPC-Mtb'!$B$376</f>
        <v>7.0405319729917594E-10</v>
      </c>
      <c r="E285" s="1">
        <f t="shared" si="16"/>
        <v>7.0405319729917594E-10</v>
      </c>
      <c r="F285" s="1">
        <f t="shared" si="17"/>
        <v>6.9974871969381752E-10</v>
      </c>
      <c r="G285" s="1">
        <f t="shared" si="18"/>
        <v>6.9412469632818944E-10</v>
      </c>
      <c r="H285" s="1">
        <f t="shared" si="19"/>
        <v>6.4597809889132361E-10</v>
      </c>
    </row>
    <row r="286" spans="1:8">
      <c r="A286" s="9">
        <v>26177</v>
      </c>
      <c r="B286" s="1">
        <v>2750000000000</v>
      </c>
      <c r="C286" s="10">
        <v>225.6</v>
      </c>
      <c r="D286" s="1">
        <f>'IGPC-Mtb'!B286*$D$376/'IGPC-Mtb'!$B$376</f>
        <v>7.1291269486644826E-10</v>
      </c>
      <c r="E286" s="1">
        <f t="shared" si="16"/>
        <v>7.1291269486644826E-10</v>
      </c>
      <c r="F286" s="1">
        <f t="shared" si="17"/>
        <v>7.0846909757299558E-10</v>
      </c>
      <c r="G286" s="1">
        <f t="shared" si="18"/>
        <v>7.0410947917723169E-10</v>
      </c>
      <c r="H286" s="1">
        <f t="shared" si="19"/>
        <v>6.5548284933456129E-10</v>
      </c>
    </row>
    <row r="287" spans="1:8">
      <c r="A287" s="9">
        <v>26207</v>
      </c>
      <c r="B287" s="1">
        <v>2750000000000</v>
      </c>
      <c r="C287" s="10">
        <v>225.6</v>
      </c>
      <c r="D287" s="1">
        <f>'IGPC-Mtb'!B287*$D$376/'IGPC-Mtb'!$B$376</f>
        <v>7.2260277033065242E-10</v>
      </c>
      <c r="E287" s="1">
        <f t="shared" si="16"/>
        <v>7.2260277033065242E-10</v>
      </c>
      <c r="F287" s="1">
        <f t="shared" si="17"/>
        <v>7.1774137982589987E-10</v>
      </c>
      <c r="G287" s="1">
        <f t="shared" si="18"/>
        <v>7.1314933548901915E-10</v>
      </c>
      <c r="H287" s="1">
        <f t="shared" si="19"/>
        <v>6.6518752940712369E-10</v>
      </c>
    </row>
    <row r="288" spans="1:8">
      <c r="A288" s="9">
        <v>26238</v>
      </c>
      <c r="B288" s="1">
        <v>2750000000000</v>
      </c>
      <c r="C288" s="10">
        <v>225.6</v>
      </c>
      <c r="D288" s="1">
        <f>'IGPC-Mtb'!B288*$D$376/'IGPC-Mtb'!$B$376</f>
        <v>7.3340028299076547E-10</v>
      </c>
      <c r="E288" s="1">
        <f t="shared" si="16"/>
        <v>7.3340028299076547E-10</v>
      </c>
      <c r="F288" s="1">
        <f t="shared" si="17"/>
        <v>7.2798150817889013E-10</v>
      </c>
      <c r="G288" s="1">
        <f t="shared" si="18"/>
        <v>7.2292350893299485E-10</v>
      </c>
      <c r="H288" s="1">
        <f t="shared" si="19"/>
        <v>6.7518033438487591E-10</v>
      </c>
    </row>
    <row r="289" spans="1:8">
      <c r="A289" s="9">
        <v>26268</v>
      </c>
      <c r="B289" s="1">
        <v>2750000000000</v>
      </c>
      <c r="C289" s="10">
        <v>225.6</v>
      </c>
      <c r="D289" s="1">
        <f>'IGPC-Mtb'!B289*$D$376/'IGPC-Mtb'!$B$376</f>
        <v>7.417060619600834E-10</v>
      </c>
      <c r="E289" s="1">
        <f t="shared" si="16"/>
        <v>7.417060619600834E-10</v>
      </c>
      <c r="F289" s="1">
        <f t="shared" si="17"/>
        <v>7.3754148068938566E-10</v>
      </c>
      <c r="G289" s="1">
        <f t="shared" si="18"/>
        <v>7.3252790710642993E-10</v>
      </c>
      <c r="H289" s="1">
        <f t="shared" si="19"/>
        <v>6.8545305521895606E-10</v>
      </c>
    </row>
    <row r="290" spans="1:8">
      <c r="A290" s="9">
        <v>26299</v>
      </c>
      <c r="B290" s="1">
        <v>2750000000000</v>
      </c>
      <c r="C290" s="10">
        <v>225.6</v>
      </c>
      <c r="D290" s="1">
        <f>'IGPC-Mtb'!B290*$D$376/'IGPC-Mtb'!$B$376</f>
        <v>7.5942505709462814E-10</v>
      </c>
      <c r="E290" s="1">
        <f t="shared" si="16"/>
        <v>7.5942505709462814E-10</v>
      </c>
      <c r="F290" s="1">
        <f t="shared" si="17"/>
        <v>7.5051327000358098E-10</v>
      </c>
      <c r="G290" s="1">
        <f t="shared" si="18"/>
        <v>7.447650271346115E-10</v>
      </c>
      <c r="H290" s="1">
        <f t="shared" si="19"/>
        <v>6.9612063346429298E-10</v>
      </c>
    </row>
    <row r="291" spans="1:8">
      <c r="A291" s="9">
        <v>26330</v>
      </c>
      <c r="B291" s="1">
        <v>2750000000000</v>
      </c>
      <c r="C291" s="10">
        <v>225.6</v>
      </c>
      <c r="D291" s="1">
        <f>'IGPC-Mtb'!B291*$D$376/'IGPC-Mtb'!$B$376</f>
        <v>7.7382174064144581E-10</v>
      </c>
      <c r="E291" s="1">
        <f t="shared" si="16"/>
        <v>7.7382174064144581E-10</v>
      </c>
      <c r="F291" s="1">
        <f t="shared" si="17"/>
        <v>7.6658960309131148E-10</v>
      </c>
      <c r="G291" s="1">
        <f t="shared" si="18"/>
        <v>7.5820368827393558E-10</v>
      </c>
      <c r="H291" s="1">
        <f t="shared" si="19"/>
        <v>7.0731576946229711E-10</v>
      </c>
    </row>
    <row r="292" spans="1:8">
      <c r="A292" s="9">
        <v>26359</v>
      </c>
      <c r="B292" s="1">
        <v>2750000000000</v>
      </c>
      <c r="C292" s="10">
        <v>225.6</v>
      </c>
      <c r="D292" s="1">
        <f>'IGPC-Mtb'!B292*$D$376/'IGPC-Mtb'!$B$376</f>
        <v>7.8738784629133153E-10</v>
      </c>
      <c r="E292" s="1">
        <f t="shared" si="16"/>
        <v>7.8738784629133153E-10</v>
      </c>
      <c r="F292" s="1">
        <f t="shared" si="17"/>
        <v>7.8057532229572651E-10</v>
      </c>
      <c r="G292" s="1">
        <f t="shared" si="18"/>
        <v>7.7346058192064486E-10</v>
      </c>
      <c r="H292" s="1">
        <f t="shared" si="19"/>
        <v>7.1880486212200921E-10</v>
      </c>
    </row>
    <row r="293" spans="1:8">
      <c r="A293" s="9">
        <v>26390</v>
      </c>
      <c r="B293" s="1">
        <v>2750000000000</v>
      </c>
      <c r="C293" s="10">
        <v>225.6</v>
      </c>
      <c r="D293" s="1">
        <f>'IGPC-Mtb'!B293*$D$376/'IGPC-Mtb'!$B$376</f>
        <v>7.9513990666269486E-10</v>
      </c>
      <c r="E293" s="1">
        <f t="shared" si="16"/>
        <v>7.9513990666269486E-10</v>
      </c>
      <c r="F293" s="1">
        <f t="shared" si="17"/>
        <v>7.9125438299413533E-10</v>
      </c>
      <c r="G293" s="1">
        <f t="shared" si="18"/>
        <v>7.8540029764786528E-10</v>
      </c>
      <c r="H293" s="1">
        <f t="shared" si="19"/>
        <v>7.3030282874799467E-10</v>
      </c>
    </row>
    <row r="294" spans="1:8">
      <c r="A294" s="9">
        <v>26420</v>
      </c>
      <c r="B294" s="1">
        <v>2750000000000</v>
      </c>
      <c r="C294" s="10">
        <v>268.8</v>
      </c>
      <c r="D294" s="1">
        <f>'IGPC-Mtb'!B294*$D$376/'IGPC-Mtb'!$B$376</f>
        <v>8.012308112401946E-10</v>
      </c>
      <c r="E294" s="1">
        <f t="shared" si="16"/>
        <v>8.012308112401946E-10</v>
      </c>
      <c r="F294" s="1">
        <f t="shared" si="17"/>
        <v>7.9817954901438286E-10</v>
      </c>
      <c r="G294" s="1">
        <f t="shared" si="18"/>
        <v>7.9456597988179729E-10</v>
      </c>
      <c r="H294" s="1">
        <f t="shared" si="19"/>
        <v>7.4150046185345859E-10</v>
      </c>
    </row>
    <row r="295" spans="1:8">
      <c r="A295" s="9">
        <v>26451</v>
      </c>
      <c r="B295" s="1">
        <v>2750000000000</v>
      </c>
      <c r="C295" s="10">
        <v>268.8</v>
      </c>
      <c r="D295" s="1">
        <f>'IGPC-Mtb'!B295*$D$376/'IGPC-Mtb'!$B$376</f>
        <v>8.0898287161155793E-10</v>
      </c>
      <c r="E295" s="1">
        <f t="shared" si="16"/>
        <v>8.0898287161155793E-10</v>
      </c>
      <c r="F295" s="1">
        <f t="shared" si="17"/>
        <v>8.0509751117535491E-10</v>
      </c>
      <c r="G295" s="1">
        <f t="shared" si="18"/>
        <v>8.0176453068251432E-10</v>
      </c>
      <c r="H295" s="1">
        <f t="shared" si="19"/>
        <v>7.5203377819730784E-10</v>
      </c>
    </row>
    <row r="296" spans="1:8">
      <c r="A296" s="9">
        <v>26481</v>
      </c>
      <c r="B296" s="1">
        <v>2750000000000</v>
      </c>
      <c r="C296" s="10">
        <v>268.8</v>
      </c>
      <c r="D296" s="1">
        <f>'IGPC-Mtb'!B296*$D$376/'IGPC-Mtb'!$B$376</f>
        <v>8.1894980637473945E-10</v>
      </c>
      <c r="E296" s="1">
        <f t="shared" si="16"/>
        <v>8.1894980637473945E-10</v>
      </c>
      <c r="F296" s="1">
        <f t="shared" si="17"/>
        <v>8.1395108333779249E-10</v>
      </c>
      <c r="G296" s="1">
        <f t="shared" si="18"/>
        <v>8.0968871107291081E-10</v>
      </c>
      <c r="H296" s="1">
        <f t="shared" si="19"/>
        <v>7.6234617497865014E-10</v>
      </c>
    </row>
    <row r="297" spans="1:8">
      <c r="A297" s="9">
        <v>26512</v>
      </c>
      <c r="B297" s="1">
        <v>2750000000000</v>
      </c>
      <c r="C297" s="10">
        <v>268.8</v>
      </c>
      <c r="D297" s="1">
        <f>'IGPC-Mtb'!B297*$D$376/'IGPC-Mtb'!$B$376</f>
        <v>8.2753244464303441E-10</v>
      </c>
      <c r="E297" s="1">
        <f t="shared" si="16"/>
        <v>8.2753244464303441E-10</v>
      </c>
      <c r="F297" s="1">
        <f t="shared" si="17"/>
        <v>8.2322994072690761E-10</v>
      </c>
      <c r="G297" s="1">
        <f t="shared" si="18"/>
        <v>8.1845325519321308E-10</v>
      </c>
      <c r="H297" s="1">
        <f t="shared" si="19"/>
        <v>7.7268151352493957E-10</v>
      </c>
    </row>
    <row r="298" spans="1:8">
      <c r="A298" s="9">
        <v>26543</v>
      </c>
      <c r="B298" s="1">
        <v>2750000000000</v>
      </c>
      <c r="C298" s="10">
        <v>268.8</v>
      </c>
      <c r="D298" s="1">
        <f>'IGPC-Mtb'!B298*$D$376/'IGPC-Mtb'!$B$376</f>
        <v>8.455282990765564E-10</v>
      </c>
      <c r="E298" s="1">
        <f t="shared" si="16"/>
        <v>8.455282990765564E-10</v>
      </c>
      <c r="F298" s="1">
        <f t="shared" si="17"/>
        <v>8.3648197849666161E-10</v>
      </c>
      <c r="G298" s="1">
        <f t="shared" si="18"/>
        <v>8.3059660961478054E-10</v>
      </c>
      <c r="H298" s="1">
        <f t="shared" si="19"/>
        <v>7.8374509967978959E-10</v>
      </c>
    </row>
    <row r="299" spans="1:8">
      <c r="A299" s="9">
        <v>26573</v>
      </c>
      <c r="B299" s="1">
        <v>2750000000000</v>
      </c>
      <c r="C299" s="10">
        <v>268.8</v>
      </c>
      <c r="D299" s="1">
        <f>'IGPC-Mtb'!B299*$D$376/'IGPC-Mtb'!$B$376</f>
        <v>8.5604895243769241E-10</v>
      </c>
      <c r="E299" s="1">
        <f t="shared" si="16"/>
        <v>8.5604895243769241E-10</v>
      </c>
      <c r="F299" s="1">
        <f t="shared" si="17"/>
        <v>8.5077236360903845E-10</v>
      </c>
      <c r="G299" s="1">
        <f t="shared" si="18"/>
        <v>8.4295409721448628E-10</v>
      </c>
      <c r="H299" s="1">
        <f t="shared" si="19"/>
        <v>7.9489192761597753E-10</v>
      </c>
    </row>
    <row r="300" spans="1:8">
      <c r="A300" s="9">
        <v>26604</v>
      </c>
      <c r="B300" s="1">
        <v>2750000000000</v>
      </c>
      <c r="C300" s="10">
        <v>268.8</v>
      </c>
      <c r="D300" s="1">
        <f>'IGPC-Mtb'!B300*$D$376/'IGPC-Mtb'!$B$376</f>
        <v>8.6463159070598748E-10</v>
      </c>
      <c r="E300" s="1">
        <f t="shared" si="16"/>
        <v>8.6463159070598748E-10</v>
      </c>
      <c r="F300" s="1">
        <f t="shared" si="17"/>
        <v>8.6032956910035135E-10</v>
      </c>
      <c r="G300" s="1">
        <f t="shared" si="18"/>
        <v>8.5536724510004651E-10</v>
      </c>
      <c r="H300" s="1">
        <f t="shared" si="19"/>
        <v>8.0587111355207145E-10</v>
      </c>
    </row>
    <row r="301" spans="1:8">
      <c r="A301" s="9">
        <v>26634</v>
      </c>
      <c r="B301" s="1">
        <v>2750000000000</v>
      </c>
      <c r="C301" s="10">
        <v>268.8</v>
      </c>
      <c r="D301" s="1">
        <f>'IGPC-Mtb'!B301*$D$376/'IGPC-Mtb'!$B$376</f>
        <v>8.7127621388144172E-10</v>
      </c>
      <c r="E301" s="1">
        <f t="shared" si="16"/>
        <v>8.7127621388144172E-10</v>
      </c>
      <c r="F301" s="1">
        <f t="shared" si="17"/>
        <v>8.6794754377934674E-10</v>
      </c>
      <c r="G301" s="1">
        <f t="shared" si="18"/>
        <v>8.6396308331347921E-10</v>
      </c>
      <c r="H301" s="1">
        <f t="shared" si="19"/>
        <v>8.1675648457507188E-10</v>
      </c>
    </row>
    <row r="302" spans="1:8">
      <c r="A302" s="9">
        <v>26665</v>
      </c>
      <c r="B302" s="1">
        <v>2750000000000</v>
      </c>
      <c r="C302" s="10">
        <v>268.8</v>
      </c>
      <c r="D302" s="1">
        <f>'IGPC-Mtb'!B302*$D$376/'IGPC-Mtb'!$B$376</f>
        <v>8.8318116373746396E-10</v>
      </c>
      <c r="E302" s="1">
        <f t="shared" si="16"/>
        <v>8.8318116373746396E-10</v>
      </c>
      <c r="F302" s="1">
        <f t="shared" si="17"/>
        <v>8.7720849318311053E-10</v>
      </c>
      <c r="G302" s="1">
        <f t="shared" si="18"/>
        <v>8.729959956417223E-10</v>
      </c>
      <c r="H302" s="1">
        <f t="shared" si="19"/>
        <v>8.2709678146331331E-10</v>
      </c>
    </row>
    <row r="303" spans="1:8">
      <c r="A303" s="9">
        <v>26696</v>
      </c>
      <c r="B303" s="1">
        <v>2750000000000</v>
      </c>
      <c r="C303" s="10">
        <v>268.8</v>
      </c>
      <c r="D303" s="1">
        <f>'IGPC-Mtb'!B303*$D$376/'IGPC-Mtb'!$B$376</f>
        <v>8.8788777182007747E-10</v>
      </c>
      <c r="E303" s="1">
        <f t="shared" si="16"/>
        <v>8.8788777182007747E-10</v>
      </c>
      <c r="F303" s="1">
        <f t="shared" si="17"/>
        <v>8.8553134082556328E-10</v>
      </c>
      <c r="G303" s="1">
        <f t="shared" si="18"/>
        <v>8.8075390394826881E-10</v>
      </c>
      <c r="H303" s="1">
        <f t="shared" si="19"/>
        <v>8.3662870215202455E-10</v>
      </c>
    </row>
    <row r="304" spans="1:8">
      <c r="A304" s="9">
        <v>26724</v>
      </c>
      <c r="B304" s="1">
        <v>2750000000000</v>
      </c>
      <c r="C304" s="10">
        <v>268.8</v>
      </c>
      <c r="D304" s="1">
        <f>'IGPC-Mtb'!B304*$D$376/'IGPC-Mtb'!$B$376</f>
        <v>8.950861135934863E-10</v>
      </c>
      <c r="E304" s="1">
        <f t="shared" si="16"/>
        <v>8.950861135934863E-10</v>
      </c>
      <c r="F304" s="1">
        <f t="shared" si="17"/>
        <v>8.9147967727010652E-10</v>
      </c>
      <c r="G304" s="1">
        <f t="shared" si="18"/>
        <v>8.8870487827837283E-10</v>
      </c>
      <c r="H304" s="1">
        <f t="shared" si="19"/>
        <v>8.456145282587097E-10</v>
      </c>
    </row>
    <row r="305" spans="1:8">
      <c r="A305" s="9">
        <v>26755</v>
      </c>
      <c r="B305" s="1">
        <v>2750000000000</v>
      </c>
      <c r="C305" s="10">
        <v>268.8</v>
      </c>
      <c r="D305" s="1">
        <f>'IGPC-Mtb'!B305*$D$376/'IGPC-Mtb'!$B$376</f>
        <v>9.0505304835666761E-10</v>
      </c>
      <c r="E305" s="1">
        <f t="shared" si="16"/>
        <v>9.0505304835666761E-10</v>
      </c>
      <c r="F305" s="1">
        <f t="shared" si="17"/>
        <v>9.0005578474309428E-10</v>
      </c>
      <c r="G305" s="1">
        <f t="shared" si="18"/>
        <v>8.9598136396053323E-10</v>
      </c>
      <c r="H305" s="1">
        <f t="shared" si="19"/>
        <v>8.5478778928274464E-10</v>
      </c>
    </row>
    <row r="306" spans="1:8">
      <c r="A306" s="9">
        <v>26785</v>
      </c>
      <c r="B306" s="1">
        <v>2750000000000</v>
      </c>
      <c r="C306" s="10">
        <v>312</v>
      </c>
      <c r="D306" s="1">
        <f>'IGPC-Mtb'!B306*$D$376/'IGPC-Mtb'!$B$376</f>
        <v>9.1474312382087177E-10</v>
      </c>
      <c r="E306" s="1">
        <f t="shared" si="16"/>
        <v>9.1474312382087177E-10</v>
      </c>
      <c r="F306" s="1">
        <f t="shared" si="17"/>
        <v>9.0988518653585117E-10</v>
      </c>
      <c r="G306" s="1">
        <f t="shared" si="18"/>
        <v>9.0492517306910124E-10</v>
      </c>
      <c r="H306" s="1">
        <f t="shared" si="19"/>
        <v>8.6427795486023153E-10</v>
      </c>
    </row>
    <row r="307" spans="1:8">
      <c r="A307" s="9">
        <v>26816</v>
      </c>
      <c r="B307" s="1">
        <v>2750000000000</v>
      </c>
      <c r="C307" s="10">
        <v>312</v>
      </c>
      <c r="D307" s="1">
        <f>'IGPC-Mtb'!B307*$D$376/'IGPC-Mtb'!$B$376</f>
        <v>9.2886294806871219E-10</v>
      </c>
      <c r="E307" s="1">
        <f t="shared" si="16"/>
        <v>9.2886294806871219E-10</v>
      </c>
      <c r="F307" s="1">
        <f t="shared" si="17"/>
        <v>9.2177600029390985E-10</v>
      </c>
      <c r="G307" s="1">
        <f t="shared" si="18"/>
        <v>9.1616762911630386E-10</v>
      </c>
      <c r="H307" s="1">
        <f t="shared" si="19"/>
        <v>8.7428788751948324E-10</v>
      </c>
    </row>
    <row r="308" spans="1:8">
      <c r="A308" s="9">
        <v>26846</v>
      </c>
      <c r="B308" s="1">
        <v>2750000000000</v>
      </c>
      <c r="C308" s="10">
        <v>312</v>
      </c>
      <c r="D308" s="1">
        <f>'IGPC-Mtb'!B308*$D$376/'IGPC-Mtb'!$B$376</f>
        <v>9.4381335021348426E-10</v>
      </c>
      <c r="E308" s="1">
        <f t="shared" si="16"/>
        <v>9.4381335021348426E-10</v>
      </c>
      <c r="F308" s="1">
        <f t="shared" si="17"/>
        <v>9.3630830974946764E-10</v>
      </c>
      <c r="G308" s="1">
        <f t="shared" si="18"/>
        <v>9.2906400919723432E-10</v>
      </c>
      <c r="H308" s="1">
        <f t="shared" si="19"/>
        <v>8.8468812453555225E-10</v>
      </c>
    </row>
    <row r="309" spans="1:8">
      <c r="A309" s="9">
        <v>26877</v>
      </c>
      <c r="B309" s="1">
        <v>2750000000000</v>
      </c>
      <c r="C309" s="10">
        <v>312</v>
      </c>
      <c r="D309" s="1">
        <f>'IGPC-Mtb'!B309*$D$376/'IGPC-Mtb'!$B$376</f>
        <v>9.6014804885314266E-10</v>
      </c>
      <c r="E309" s="1">
        <f t="shared" si="16"/>
        <v>9.6014804885314266E-10</v>
      </c>
      <c r="F309" s="1">
        <f t="shared" si="17"/>
        <v>9.5194566372720275E-10</v>
      </c>
      <c r="G309" s="1">
        <f t="shared" si="18"/>
        <v>9.4418838382657065E-10</v>
      </c>
      <c r="H309" s="1">
        <f t="shared" si="19"/>
        <v>8.9571454962894281E-10</v>
      </c>
    </row>
    <row r="310" spans="1:8">
      <c r="A310" s="9">
        <v>26908</v>
      </c>
      <c r="B310" s="1">
        <v>2750000000000</v>
      </c>
      <c r="C310" s="10">
        <v>312</v>
      </c>
      <c r="D310" s="1">
        <f>'IGPC-Mtb'!B310*$D$376/'IGPC-Mtb'!$B$376</f>
        <v>9.7537531029689207E-10</v>
      </c>
      <c r="E310" s="1">
        <f t="shared" si="16"/>
        <v>9.7537531029689207E-10</v>
      </c>
      <c r="F310" s="1">
        <f t="shared" si="17"/>
        <v>9.677317299133524E-10</v>
      </c>
      <c r="G310" s="1">
        <f t="shared" si="18"/>
        <v>9.5969233464706E-10</v>
      </c>
      <c r="H310" s="1">
        <f t="shared" si="19"/>
        <v>9.0644181067009811E-10</v>
      </c>
    </row>
    <row r="311" spans="1:8">
      <c r="A311" s="9">
        <v>26938</v>
      </c>
      <c r="B311" s="1">
        <v>2750000000000</v>
      </c>
      <c r="C311" s="10">
        <v>312</v>
      </c>
      <c r="D311" s="1">
        <f>'IGPC-Mtb'!B311*$D$376/'IGPC-Mtb'!$B$376</f>
        <v>9.7952819978155098E-10</v>
      </c>
      <c r="E311" s="1">
        <f t="shared" si="16"/>
        <v>9.7952819978155098E-10</v>
      </c>
      <c r="F311" s="1">
        <f t="shared" si="17"/>
        <v>9.7744954949423678E-10</v>
      </c>
      <c r="G311" s="1">
        <f t="shared" si="18"/>
        <v>9.7164801644616627E-10</v>
      </c>
      <c r="H311" s="1">
        <f t="shared" si="19"/>
        <v>9.166772606615902E-10</v>
      </c>
    </row>
    <row r="312" spans="1:8">
      <c r="A312" s="9">
        <v>26969</v>
      </c>
      <c r="B312" s="1">
        <v>2750000000000</v>
      </c>
      <c r="C312" s="10">
        <v>312</v>
      </c>
      <c r="D312" s="1">
        <f>'IGPC-Mtb'!B312*$D$376/'IGPC-Mtb'!$B$376</f>
        <v>9.8478852646211888E-10</v>
      </c>
      <c r="E312" s="1">
        <f t="shared" si="16"/>
        <v>9.8478852646211888E-10</v>
      </c>
      <c r="F312" s="1">
        <f t="shared" si="17"/>
        <v>9.8215484140280321E-10</v>
      </c>
      <c r="G312" s="1">
        <f t="shared" si="18"/>
        <v>9.7988977798593729E-10</v>
      </c>
      <c r="H312" s="1">
        <f t="shared" si="19"/>
        <v>9.26671447244193E-10</v>
      </c>
    </row>
    <row r="313" spans="1:8">
      <c r="A313" s="9">
        <v>26999</v>
      </c>
      <c r="B313" s="1">
        <v>2750000000000</v>
      </c>
      <c r="C313" s="10">
        <v>312</v>
      </c>
      <c r="D313" s="1">
        <f>'IGPC-Mtb'!B313*$D$376/'IGPC-Mtb'!$B$376</f>
        <v>9.9171000893655068E-10</v>
      </c>
      <c r="E313" s="1">
        <f t="shared" si="16"/>
        <v>9.9171000893655068E-10</v>
      </c>
      <c r="F313" s="1">
        <f t="shared" si="17"/>
        <v>9.8824320811142457E-10</v>
      </c>
      <c r="G313" s="1">
        <f t="shared" si="18"/>
        <v>9.8532962381269269E-10</v>
      </c>
      <c r="H313" s="1">
        <f t="shared" si="19"/>
        <v>9.3672372111737653E-10</v>
      </c>
    </row>
    <row r="314" spans="1:8">
      <c r="A314" s="9">
        <v>27030</v>
      </c>
      <c r="B314" s="1">
        <v>2750000000000</v>
      </c>
      <c r="C314" s="10">
        <v>312</v>
      </c>
      <c r="D314" s="1">
        <f>'IGPC-Mtb'!B314*$D$376/'IGPC-Mtb'!$B$376</f>
        <v>1.0047223959884819E-9</v>
      </c>
      <c r="E314" s="1">
        <f t="shared" si="16"/>
        <v>1.0047223959884819E-9</v>
      </c>
      <c r="F314" s="1">
        <f t="shared" si="17"/>
        <v>9.9819499913818946E-10</v>
      </c>
      <c r="G314" s="1">
        <f t="shared" si="18"/>
        <v>9.9370601778252536E-10</v>
      </c>
      <c r="H314" s="1">
        <f t="shared" si="19"/>
        <v>9.4684278749874937E-10</v>
      </c>
    </row>
    <row r="315" spans="1:8">
      <c r="A315" s="9">
        <v>27061</v>
      </c>
      <c r="B315" s="1">
        <v>2750000000000</v>
      </c>
      <c r="C315" s="10">
        <v>312</v>
      </c>
      <c r="D315" s="1">
        <f>'IGPC-Mtb'!B315*$D$376/'IGPC-Mtb'!$B$376</f>
        <v>1.0058298331843909E-9</v>
      </c>
      <c r="E315" s="1">
        <f t="shared" si="16"/>
        <v>1.0058298331843909E-9</v>
      </c>
      <c r="F315" s="1">
        <f t="shared" si="17"/>
        <v>1.0052759620888766E-9</v>
      </c>
      <c r="G315" s="1">
        <f t="shared" si="18"/>
        <v>1.0007334827963826E-9</v>
      </c>
      <c r="H315" s="1">
        <f t="shared" si="19"/>
        <v>9.56735183298003E-10</v>
      </c>
    </row>
    <row r="316" spans="1:8">
      <c r="A316" s="9">
        <v>27089</v>
      </c>
      <c r="B316" s="1">
        <v>2750000000000</v>
      </c>
      <c r="C316" s="10">
        <v>312</v>
      </c>
      <c r="D316" s="1">
        <f>'IGPC-Mtb'!B316*$D$376/'IGPC-Mtb'!$B$376</f>
        <v>1.0412678234534804E-9</v>
      </c>
      <c r="E316" s="1">
        <f t="shared" si="16"/>
        <v>1.0412678234534804E-9</v>
      </c>
      <c r="F316" s="1">
        <f t="shared" si="17"/>
        <v>1.0233954471095168E-9</v>
      </c>
      <c r="G316" s="1">
        <f t="shared" si="18"/>
        <v>1.0171328513991076E-9</v>
      </c>
      <c r="H316" s="1">
        <f t="shared" si="19"/>
        <v>9.6887231766050263E-10</v>
      </c>
    </row>
    <row r="317" spans="1:8">
      <c r="A317" s="9">
        <v>27120</v>
      </c>
      <c r="B317" s="1">
        <v>2750000000000</v>
      </c>
      <c r="C317" s="10">
        <v>312</v>
      </c>
      <c r="D317" s="1">
        <f>'IGPC-Mtb'!B317*$D$376/'IGPC-Mtb'!$B$376</f>
        <v>1.1049454622182505E-9</v>
      </c>
      <c r="E317" s="1">
        <f t="shared" si="16"/>
        <v>1.1049454622182505E-9</v>
      </c>
      <c r="F317" s="1">
        <f t="shared" si="17"/>
        <v>1.0726342137368161E-9</v>
      </c>
      <c r="G317" s="1">
        <f t="shared" si="18"/>
        <v>1.049887104107487E-9</v>
      </c>
      <c r="H317" s="1">
        <f t="shared" si="19"/>
        <v>9.8511919527481591E-10</v>
      </c>
    </row>
    <row r="318" spans="1:8">
      <c r="A318" s="9">
        <v>27150</v>
      </c>
      <c r="B318" s="1">
        <v>2750000000000</v>
      </c>
      <c r="C318" s="10">
        <v>376.8</v>
      </c>
      <c r="D318" s="1">
        <f>'IGPC-Mtb'!B318*$D$376/'IGPC-Mtb'!$B$376</f>
        <v>1.1370611408996128E-9</v>
      </c>
      <c r="E318" s="1">
        <f t="shared" si="16"/>
        <v>1.1370611408996128E-9</v>
      </c>
      <c r="F318" s="1">
        <f t="shared" si="17"/>
        <v>1.1208882852013996E-9</v>
      </c>
      <c r="G318" s="1">
        <f t="shared" si="18"/>
        <v>1.0936936810321957E-9</v>
      </c>
      <c r="H318" s="1">
        <f t="shared" si="19"/>
        <v>1.0031422066572015E-9</v>
      </c>
    </row>
    <row r="319" spans="1:8">
      <c r="A319" s="9">
        <v>27181</v>
      </c>
      <c r="B319" s="1">
        <v>2750000000000</v>
      </c>
      <c r="C319" s="10">
        <v>376.8</v>
      </c>
      <c r="D319" s="1">
        <f>'IGPC-Mtb'!B319*$D$376/'IGPC-Mtb'!$B$376</f>
        <v>1.1539495581372257E-9</v>
      </c>
      <c r="E319" s="1">
        <f t="shared" si="16"/>
        <v>1.1539495581372257E-9</v>
      </c>
      <c r="F319" s="1">
        <f t="shared" si="17"/>
        <v>1.1454742254263594E-9</v>
      </c>
      <c r="G319" s="1">
        <f t="shared" si="18"/>
        <v>1.1318020994882045E-9</v>
      </c>
      <c r="H319" s="1">
        <f t="shared" si="19"/>
        <v>1.0214460554678175E-9</v>
      </c>
    </row>
    <row r="320" spans="1:8">
      <c r="A320" s="9">
        <v>27211</v>
      </c>
      <c r="B320" s="1">
        <v>2750000000000</v>
      </c>
      <c r="C320" s="10">
        <v>376.8</v>
      </c>
      <c r="D320" s="1">
        <f>'IGPC-Mtb'!B320*$D$376/'IGPC-Mtb'!$B$376</f>
        <v>1.1780363171482474E-9</v>
      </c>
      <c r="E320" s="1">
        <f t="shared" si="16"/>
        <v>1.1780363171482474E-9</v>
      </c>
      <c r="F320" s="1">
        <f t="shared" si="17"/>
        <v>1.1659307387846094E-9</v>
      </c>
      <c r="G320" s="1">
        <f t="shared" si="18"/>
        <v>1.1562270018754198E-9</v>
      </c>
      <c r="H320" s="1">
        <f t="shared" si="19"/>
        <v>1.0404905716902531E-9</v>
      </c>
    </row>
    <row r="321" spans="1:8">
      <c r="A321" s="9">
        <v>27242</v>
      </c>
      <c r="B321" s="1">
        <v>2750000000000</v>
      </c>
      <c r="C321" s="10">
        <v>376.8</v>
      </c>
      <c r="D321" s="1">
        <f>'IGPC-Mtb'!B321*$D$376/'IGPC-Mtb'!$B$376</f>
        <v>1.2021230761592694E-9</v>
      </c>
      <c r="E321" s="1">
        <f t="shared" si="16"/>
        <v>1.2021230761592694E-9</v>
      </c>
      <c r="F321" s="1">
        <f t="shared" si="17"/>
        <v>1.1900187567419211E-9</v>
      </c>
      <c r="G321" s="1">
        <f t="shared" si="18"/>
        <v>1.1778721306912231E-9</v>
      </c>
      <c r="H321" s="1">
        <f t="shared" si="19"/>
        <v>1.0601623497410994E-9</v>
      </c>
    </row>
    <row r="322" spans="1:8">
      <c r="A322" s="9">
        <v>27273</v>
      </c>
      <c r="B322" s="1">
        <v>2750000000000</v>
      </c>
      <c r="C322" s="10">
        <v>376.8</v>
      </c>
      <c r="D322" s="1">
        <f>'IGPC-Mtb'!B322*$D$376/'IGPC-Mtb'!$B$376</f>
        <v>1.220949508489723E-9</v>
      </c>
      <c r="E322" s="1">
        <f t="shared" ref="E322:E385" si="20">D322</f>
        <v>1.220949508489723E-9</v>
      </c>
      <c r="F322" s="1">
        <f t="shared" si="17"/>
        <v>1.2114997230626236E-9</v>
      </c>
      <c r="G322" s="1">
        <f t="shared" si="18"/>
        <v>1.2002409478818465E-9</v>
      </c>
      <c r="H322" s="1">
        <f t="shared" si="19"/>
        <v>1.0801884741772608E-9</v>
      </c>
    </row>
    <row r="323" spans="1:8">
      <c r="A323" s="9">
        <v>27303</v>
      </c>
      <c r="B323" s="1">
        <v>2750000000000</v>
      </c>
      <c r="C323" s="10">
        <v>376.8</v>
      </c>
      <c r="D323" s="1">
        <f>'IGPC-Mtb'!B323*$D$376/'IGPC-Mtb'!$B$376</f>
        <v>1.2469742825935854E-9</v>
      </c>
      <c r="E323" s="1">
        <f t="shared" si="20"/>
        <v>1.2469742825935854E-9</v>
      </c>
      <c r="F323" s="1">
        <f t="shared" ref="F323:F386" si="21">SQRT(E323*E322)</f>
        <v>1.2338932844585723E-9</v>
      </c>
      <c r="G323" s="1">
        <f t="shared" si="18"/>
        <v>1.2232110013201063E-9</v>
      </c>
      <c r="H323" s="1">
        <f t="shared" si="19"/>
        <v>1.1021386986217803E-9</v>
      </c>
    </row>
    <row r="324" spans="1:8">
      <c r="A324" s="9">
        <v>27334</v>
      </c>
      <c r="B324" s="1">
        <v>2750000000000</v>
      </c>
      <c r="C324" s="10">
        <v>376.8</v>
      </c>
      <c r="D324" s="1">
        <f>'IGPC-Mtb'!B324*$D$376/'IGPC-Mtb'!$B$376</f>
        <v>1.274937071790289E-9</v>
      </c>
      <c r="E324" s="1">
        <f t="shared" si="20"/>
        <v>1.274937071790289E-9</v>
      </c>
      <c r="F324" s="1">
        <f t="shared" si="21"/>
        <v>1.2608781624120795E-9</v>
      </c>
      <c r="G324" s="1">
        <f t="shared" ref="G324:G387" si="22">GEOMEAN(E322:E324)</f>
        <v>1.2474255933152366E-9</v>
      </c>
      <c r="H324" s="1">
        <f t="shared" si="19"/>
        <v>1.1261123788763349E-9</v>
      </c>
    </row>
    <row r="325" spans="1:8">
      <c r="A325" s="9">
        <v>27364</v>
      </c>
      <c r="B325" s="1">
        <v>2750000000000</v>
      </c>
      <c r="C325" s="10">
        <v>415.2</v>
      </c>
      <c r="D325" s="1">
        <f>'IGPC-Mtb'!B325*$D$376/'IGPC-Mtb'!$B$376</f>
        <v>1.3034535795849469E-9</v>
      </c>
      <c r="E325" s="1">
        <f t="shared" si="20"/>
        <v>1.3034535795849469E-9</v>
      </c>
      <c r="F325" s="1">
        <f t="shared" si="21"/>
        <v>1.2891164764948908E-9</v>
      </c>
      <c r="G325" s="1">
        <f t="shared" si="22"/>
        <v>1.2749131630434408E-9</v>
      </c>
      <c r="H325" s="1">
        <f t="shared" si="19"/>
        <v>1.1520578970164522E-9</v>
      </c>
    </row>
    <row r="326" spans="1:8">
      <c r="A326" s="9">
        <v>27395</v>
      </c>
      <c r="B326" s="1">
        <v>2750000000000</v>
      </c>
      <c r="C326" s="10">
        <v>415.2</v>
      </c>
      <c r="D326" s="1">
        <f>'IGPC-Mtb'!B326*$D$376/'IGPC-Mtb'!$B$376</f>
        <v>1.34359817793665E-9</v>
      </c>
      <c r="E326" s="1">
        <f t="shared" si="20"/>
        <v>1.34359817793665E-9</v>
      </c>
      <c r="F326" s="1">
        <f t="shared" si="21"/>
        <v>1.3233736639949198E-9</v>
      </c>
      <c r="G326" s="1">
        <f t="shared" si="22"/>
        <v>1.3070270474605573E-9</v>
      </c>
      <c r="H326" s="1">
        <f t="shared" si="19"/>
        <v>1.1803013816215005E-9</v>
      </c>
    </row>
    <row r="327" spans="1:8">
      <c r="A327" s="9">
        <v>27426</v>
      </c>
      <c r="B327" s="1">
        <v>2750000000000</v>
      </c>
      <c r="C327" s="10">
        <v>415.2</v>
      </c>
      <c r="D327" s="1">
        <f>'IGPC-Mtb'!B327*$D$376/'IGPC-Mtb'!$B$376</f>
        <v>1.3737758415251712E-9</v>
      </c>
      <c r="E327" s="1">
        <f t="shared" si="20"/>
        <v>1.3737758415251712E-9</v>
      </c>
      <c r="F327" s="1">
        <f t="shared" si="21"/>
        <v>1.3586032230075887E-9</v>
      </c>
      <c r="G327" s="1">
        <f t="shared" si="22"/>
        <v>1.3399654998579889E-9</v>
      </c>
      <c r="H327" s="1">
        <f t="shared" si="19"/>
        <v>1.211366415763103E-9</v>
      </c>
    </row>
    <row r="328" spans="1:8">
      <c r="A328" s="9">
        <v>27454</v>
      </c>
      <c r="B328" s="1">
        <v>2750000000000</v>
      </c>
      <c r="C328" s="10">
        <v>415.2</v>
      </c>
      <c r="D328" s="1">
        <f>'IGPC-Mtb'!B328*$D$376/'IGPC-Mtb'!$B$376</f>
        <v>1.3953708668453977E-9</v>
      </c>
      <c r="E328" s="1">
        <f t="shared" si="20"/>
        <v>1.3953708668453977E-9</v>
      </c>
      <c r="F328" s="1">
        <f t="shared" si="21"/>
        <v>1.3845312516661529E-9</v>
      </c>
      <c r="G328" s="1">
        <f t="shared" si="22"/>
        <v>1.3707501775347121E-9</v>
      </c>
      <c r="H328" s="1">
        <f t="shared" si="19"/>
        <v>1.2412791558921696E-9</v>
      </c>
    </row>
    <row r="329" spans="1:8">
      <c r="A329" s="9">
        <v>27485</v>
      </c>
      <c r="B329" s="1">
        <v>2750000000000</v>
      </c>
      <c r="C329" s="10">
        <v>415.2</v>
      </c>
      <c r="D329" s="1">
        <f>'IGPC-Mtb'!B329*$D$376/'IGPC-Mtb'!$B$376</f>
        <v>1.4261022490318738E-9</v>
      </c>
      <c r="E329" s="1">
        <f t="shared" si="20"/>
        <v>1.4261022490318738E-9</v>
      </c>
      <c r="F329" s="1">
        <f t="shared" si="21"/>
        <v>1.4106528741833609E-9</v>
      </c>
      <c r="G329" s="1">
        <f t="shared" si="22"/>
        <v>1.3982518319217741E-9</v>
      </c>
      <c r="H329" s="1">
        <f t="shared" si="19"/>
        <v>1.267954339635499E-9</v>
      </c>
    </row>
    <row r="330" spans="1:8">
      <c r="A330" s="9">
        <v>27515</v>
      </c>
      <c r="B330" s="1">
        <v>2750000000000</v>
      </c>
      <c r="C330" s="10">
        <v>532.79999999999995</v>
      </c>
      <c r="D330" s="1">
        <f>'IGPC-Mtb'!B330*$D$376/'IGPC-Mtb'!$B$376</f>
        <v>1.4435443848674412E-9</v>
      </c>
      <c r="E330" s="1">
        <f t="shared" si="20"/>
        <v>1.4435443848674412E-9</v>
      </c>
      <c r="F330" s="1">
        <f t="shared" si="21"/>
        <v>1.4347968127357931E-9</v>
      </c>
      <c r="G330" s="1">
        <f t="shared" si="22"/>
        <v>1.4215325851956431E-9</v>
      </c>
      <c r="H330" s="1">
        <f t="shared" si="19"/>
        <v>1.2934236810297928E-9</v>
      </c>
    </row>
    <row r="331" spans="1:8">
      <c r="A331" s="9">
        <v>27546</v>
      </c>
      <c r="B331" s="1">
        <v>2750000000000</v>
      </c>
      <c r="C331" s="10">
        <v>532.79999999999995</v>
      </c>
      <c r="D331" s="1">
        <f>'IGPC-Mtb'!B331*$D$376/'IGPC-Mtb'!$B$376</f>
        <v>1.4792592344355079E-9</v>
      </c>
      <c r="E331" s="1">
        <f t="shared" si="20"/>
        <v>1.4792592344355079E-9</v>
      </c>
      <c r="F331" s="1">
        <f t="shared" si="21"/>
        <v>1.4612927022443818E-9</v>
      </c>
      <c r="G331" s="1">
        <f t="shared" si="22"/>
        <v>1.4494671100639517E-9</v>
      </c>
      <c r="H331" s="1">
        <f t="shared" si="19"/>
        <v>1.3204711895778021E-9</v>
      </c>
    </row>
    <row r="332" spans="1:8">
      <c r="A332" s="9">
        <v>27576</v>
      </c>
      <c r="B332" s="1">
        <v>2750000000000</v>
      </c>
      <c r="C332" s="10">
        <v>532.79999999999995</v>
      </c>
      <c r="D332" s="1">
        <f>'IGPC-Mtb'!B332*$D$376/'IGPC-Mtb'!$B$376</f>
        <v>1.5133129282097111E-9</v>
      </c>
      <c r="E332" s="1">
        <f t="shared" si="20"/>
        <v>1.5133129282097111E-9</v>
      </c>
      <c r="F332" s="1">
        <f t="shared" si="21"/>
        <v>1.4961892004839676E-9</v>
      </c>
      <c r="G332" s="1">
        <f t="shared" si="22"/>
        <v>1.4784309910169728E-9</v>
      </c>
      <c r="H332" s="1">
        <f t="shared" si="19"/>
        <v>1.3483203893752009E-9</v>
      </c>
    </row>
    <row r="333" spans="1:8">
      <c r="A333" s="9">
        <v>27607</v>
      </c>
      <c r="B333" s="1">
        <v>2750000000000</v>
      </c>
      <c r="C333" s="10">
        <v>532.79999999999995</v>
      </c>
      <c r="D333" s="1">
        <f>'IGPC-Mtb'!B333*$D$376/'IGPC-Mtb'!$B$376</f>
        <v>1.5725608181908451E-9</v>
      </c>
      <c r="E333" s="1">
        <f t="shared" si="20"/>
        <v>1.5725608181908451E-9</v>
      </c>
      <c r="F333" s="1">
        <f t="shared" si="21"/>
        <v>1.5426524613678373E-9</v>
      </c>
      <c r="G333" s="1">
        <f t="shared" si="22"/>
        <v>1.5212251399028123E-9</v>
      </c>
      <c r="H333" s="1">
        <f t="shared" ref="H333:H396" si="23">GEOMEAN(E322:E333)</f>
        <v>1.3788424487668449E-9</v>
      </c>
    </row>
    <row r="334" spans="1:8">
      <c r="A334" s="9">
        <v>27638</v>
      </c>
      <c r="B334" s="1">
        <v>2750000000000</v>
      </c>
      <c r="C334" s="10">
        <v>532.79999999999995</v>
      </c>
      <c r="D334" s="1">
        <f>'IGPC-Mtb'!B334*$D$376/'IGPC-Mtb'!$B$376</f>
        <v>1.6035690596762984E-9</v>
      </c>
      <c r="E334" s="1">
        <f t="shared" si="20"/>
        <v>1.6035690596762984E-9</v>
      </c>
      <c r="F334" s="1">
        <f t="shared" si="21"/>
        <v>1.5879892545323107E-9</v>
      </c>
      <c r="G334" s="1">
        <f t="shared" si="22"/>
        <v>1.5626964311569573E-9</v>
      </c>
      <c r="H334" s="1">
        <f t="shared" si="23"/>
        <v>1.4105239847350372E-9</v>
      </c>
    </row>
    <row r="335" spans="1:8">
      <c r="A335" s="9">
        <v>27668</v>
      </c>
      <c r="B335" s="1">
        <v>2750000000000</v>
      </c>
      <c r="C335" s="10">
        <v>532.79999999999995</v>
      </c>
      <c r="D335" s="1">
        <f>'IGPC-Mtb'!B335*$D$376/'IGPC-Mtb'!$B$376</f>
        <v>1.6390070499453879E-9</v>
      </c>
      <c r="E335" s="1">
        <f t="shared" si="20"/>
        <v>1.6390070499453879E-9</v>
      </c>
      <c r="F335" s="1">
        <f t="shared" si="21"/>
        <v>1.6211912268093944E-9</v>
      </c>
      <c r="G335" s="1">
        <f t="shared" si="22"/>
        <v>1.6048162506697128E-9</v>
      </c>
      <c r="H335" s="1">
        <f t="shared" si="23"/>
        <v>1.44302576612384E-9</v>
      </c>
    </row>
    <row r="336" spans="1:8">
      <c r="A336" s="9">
        <v>27699</v>
      </c>
      <c r="B336" s="1">
        <v>2750000000000</v>
      </c>
      <c r="C336" s="10">
        <v>532.79999999999995</v>
      </c>
      <c r="D336" s="1">
        <f>'IGPC-Mtb'!B336*$D$376/'IGPC-Mtb'!$B$376</f>
        <v>1.6744450402144772E-9</v>
      </c>
      <c r="E336" s="1">
        <f t="shared" si="20"/>
        <v>1.6744450402144772E-9</v>
      </c>
      <c r="F336" s="1">
        <f t="shared" si="21"/>
        <v>1.6566312883854442E-9</v>
      </c>
      <c r="G336" s="1">
        <f t="shared" si="22"/>
        <v>1.6387516011954115E-9</v>
      </c>
      <c r="H336" s="1">
        <f t="shared" si="23"/>
        <v>1.476179822429056E-9</v>
      </c>
    </row>
    <row r="337" spans="1:8">
      <c r="A337" s="9">
        <v>27729</v>
      </c>
      <c r="B337" s="1">
        <v>2750000000000</v>
      </c>
      <c r="C337" s="10">
        <v>532.79999999999995</v>
      </c>
      <c r="D337" s="1">
        <f>'IGPC-Mtb'!B337*$D$376/'IGPC-Mtb'!$B$376</f>
        <v>1.7032384073081127E-9</v>
      </c>
      <c r="E337" s="1">
        <f t="shared" si="20"/>
        <v>1.7032384073081127E-9</v>
      </c>
      <c r="F337" s="1">
        <f t="shared" si="21"/>
        <v>1.6887803597329863E-9</v>
      </c>
      <c r="G337" s="1">
        <f t="shared" si="22"/>
        <v>1.6720235378395683E-9</v>
      </c>
      <c r="H337" s="1">
        <f t="shared" si="23"/>
        <v>1.5094576084118928E-9</v>
      </c>
    </row>
    <row r="338" spans="1:8">
      <c r="A338" s="9">
        <v>27760</v>
      </c>
      <c r="B338" s="1">
        <v>2750000000000</v>
      </c>
      <c r="C338" s="10">
        <v>532.79999999999995</v>
      </c>
      <c r="D338" s="1">
        <f>'IGPC-Mtb'!B338*$D$376/'IGPC-Mtb'!$B$376</f>
        <v>1.7605482821964055E-9</v>
      </c>
      <c r="E338" s="1">
        <f t="shared" si="20"/>
        <v>1.7605482821964055E-9</v>
      </c>
      <c r="F338" s="1">
        <f t="shared" si="21"/>
        <v>1.7316562742522662E-9</v>
      </c>
      <c r="G338" s="1">
        <f t="shared" si="22"/>
        <v>1.7123719021321192E-9</v>
      </c>
      <c r="H338" s="1">
        <f t="shared" si="23"/>
        <v>1.5438406264448778E-9</v>
      </c>
    </row>
    <row r="339" spans="1:8">
      <c r="A339" s="9">
        <v>27791</v>
      </c>
      <c r="B339" s="1">
        <v>2750000000000</v>
      </c>
      <c r="C339" s="10">
        <v>532.79999999999995</v>
      </c>
      <c r="D339" s="1">
        <f>'IGPC-Mtb'!B339*$D$376/'IGPC-Mtb'!$B$376</f>
        <v>1.844713509085493E-9</v>
      </c>
      <c r="E339" s="1">
        <f t="shared" si="20"/>
        <v>1.844713509085493E-9</v>
      </c>
      <c r="F339" s="1">
        <f t="shared" si="21"/>
        <v>1.802139617112106E-9</v>
      </c>
      <c r="G339" s="1">
        <f t="shared" si="22"/>
        <v>1.7685503827821958E-9</v>
      </c>
      <c r="H339" s="1">
        <f t="shared" si="23"/>
        <v>1.5822322041330781E-9</v>
      </c>
    </row>
    <row r="340" spans="1:8">
      <c r="A340" s="9">
        <v>27820</v>
      </c>
      <c r="B340" s="1">
        <v>2750000000000</v>
      </c>
      <c r="C340" s="10">
        <v>532.79999999999995</v>
      </c>
      <c r="D340" s="1">
        <f>'IGPC-Mtb'!B340*$D$376/'IGPC-Mtb'!$B$376</f>
        <v>1.8951019014993546E-9</v>
      </c>
      <c r="E340" s="1">
        <f t="shared" si="20"/>
        <v>1.8951019014993546E-9</v>
      </c>
      <c r="F340" s="1">
        <f t="shared" si="21"/>
        <v>1.8697379706230135E-9</v>
      </c>
      <c r="G340" s="1">
        <f t="shared" si="22"/>
        <v>1.8326089862608355E-9</v>
      </c>
      <c r="H340" s="1">
        <f t="shared" si="23"/>
        <v>1.6231131491308219E-9</v>
      </c>
    </row>
    <row r="341" spans="1:8">
      <c r="A341" s="9">
        <v>27851</v>
      </c>
      <c r="B341" s="1">
        <v>2750000000000</v>
      </c>
      <c r="C341" s="10">
        <v>532.79999999999995</v>
      </c>
      <c r="D341" s="1">
        <f>'IGPC-Mtb'!B341*$D$376/'IGPC-Mtb'!$B$376</f>
        <v>1.953519213583557E-9</v>
      </c>
      <c r="E341" s="1">
        <f t="shared" si="20"/>
        <v>1.953519213583557E-9</v>
      </c>
      <c r="F341" s="1">
        <f t="shared" si="21"/>
        <v>1.9240888691216221E-9</v>
      </c>
      <c r="G341" s="1">
        <f t="shared" si="22"/>
        <v>1.8972580062848735E-9</v>
      </c>
      <c r="H341" s="1">
        <f t="shared" si="23"/>
        <v>1.6662406084423116E-9</v>
      </c>
    </row>
    <row r="342" spans="1:8">
      <c r="A342" s="9">
        <v>27881</v>
      </c>
      <c r="B342" s="1">
        <v>2750000000000</v>
      </c>
      <c r="C342" s="10">
        <v>768</v>
      </c>
      <c r="D342" s="1">
        <f>'IGPC-Mtb'!B342*$D$376/'IGPC-Mtb'!$B$376</f>
        <v>2.037407581173667E-9</v>
      </c>
      <c r="E342" s="1">
        <f t="shared" si="20"/>
        <v>2.037407581173667E-9</v>
      </c>
      <c r="F342" s="1">
        <f t="shared" si="21"/>
        <v>1.9950225201043621E-9</v>
      </c>
      <c r="G342" s="1">
        <f t="shared" si="22"/>
        <v>1.9611435808033908E-9</v>
      </c>
      <c r="H342" s="1">
        <f t="shared" si="23"/>
        <v>1.7147798145431364E-9</v>
      </c>
    </row>
    <row r="343" spans="1:8">
      <c r="A343" s="9">
        <v>27912</v>
      </c>
      <c r="B343" s="1">
        <v>2750000000000</v>
      </c>
      <c r="C343" s="10">
        <v>768</v>
      </c>
      <c r="D343" s="1">
        <f>'IGPC-Mtb'!B343*$D$376/'IGPC-Mtb'!$B$376</f>
        <v>2.0797670539171879E-9</v>
      </c>
      <c r="E343" s="1">
        <f t="shared" si="20"/>
        <v>2.0797670539171879E-9</v>
      </c>
      <c r="F343" s="1">
        <f t="shared" si="21"/>
        <v>2.0584783610050656E-9</v>
      </c>
      <c r="G343" s="1">
        <f t="shared" si="22"/>
        <v>2.0228799025579182E-9</v>
      </c>
      <c r="H343" s="1">
        <f t="shared" si="23"/>
        <v>1.7641651137409087E-9</v>
      </c>
    </row>
    <row r="344" spans="1:8">
      <c r="A344" s="9">
        <v>27942</v>
      </c>
      <c r="B344" s="1">
        <v>2750000000000</v>
      </c>
      <c r="C344" s="10">
        <v>768</v>
      </c>
      <c r="D344" s="1">
        <f>'IGPC-Mtb'!B344*$D$376/'IGPC-Mtb'!$B$376</f>
        <v>2.1351389137126402E-9</v>
      </c>
      <c r="E344" s="1">
        <f t="shared" si="20"/>
        <v>2.1351389137126402E-9</v>
      </c>
      <c r="F344" s="1">
        <f t="shared" si="21"/>
        <v>2.107271118834993E-9</v>
      </c>
      <c r="G344" s="1">
        <f t="shared" si="22"/>
        <v>2.0837210670470437E-9</v>
      </c>
      <c r="H344" s="1">
        <f t="shared" si="23"/>
        <v>1.815504567276219E-9</v>
      </c>
    </row>
    <row r="345" spans="1:8">
      <c r="A345" s="9">
        <v>27973</v>
      </c>
      <c r="B345" s="1">
        <v>2750000000000</v>
      </c>
      <c r="C345" s="10">
        <v>768</v>
      </c>
      <c r="D345" s="1">
        <f>'IGPC-Mtb'!B345*$D$376/'IGPC-Mtb'!$B$376</f>
        <v>2.1902339142091152E-9</v>
      </c>
      <c r="E345" s="1">
        <f t="shared" si="20"/>
        <v>2.1902339142091152E-9</v>
      </c>
      <c r="F345" s="1">
        <f t="shared" si="21"/>
        <v>2.1625109619054035E-9</v>
      </c>
      <c r="G345" s="1">
        <f t="shared" si="22"/>
        <v>2.1345702050625328E-9</v>
      </c>
      <c r="H345" s="1">
        <f t="shared" si="23"/>
        <v>1.8663264020801216E-9</v>
      </c>
    </row>
    <row r="346" spans="1:8">
      <c r="A346" s="9">
        <v>28004</v>
      </c>
      <c r="B346" s="1">
        <v>2750000000000</v>
      </c>
      <c r="C346" s="10">
        <v>768</v>
      </c>
      <c r="D346" s="1">
        <f>'IGPC-Mtb'!B346*$D$376/'IGPC-Mtb'!$B$376</f>
        <v>2.2533578343759308E-9</v>
      </c>
      <c r="E346" s="1">
        <f t="shared" si="20"/>
        <v>2.2533578343759308E-9</v>
      </c>
      <c r="F346" s="1">
        <f t="shared" si="21"/>
        <v>2.2215716845735522E-9</v>
      </c>
      <c r="G346" s="1">
        <f t="shared" si="22"/>
        <v>2.1923788286818465E-9</v>
      </c>
      <c r="H346" s="1">
        <f t="shared" si="23"/>
        <v>1.919992244667124E-9</v>
      </c>
    </row>
    <row r="347" spans="1:8">
      <c r="A347" s="9">
        <v>28034</v>
      </c>
      <c r="B347" s="1">
        <v>2750000000000</v>
      </c>
      <c r="C347" s="10">
        <v>768</v>
      </c>
      <c r="D347" s="1">
        <f>'IGPC-Mtb'!B347*$D$376/'IGPC-Mtb'!$B$376</f>
        <v>2.3184197696355876E-9</v>
      </c>
      <c r="E347" s="1">
        <f t="shared" si="20"/>
        <v>2.3184197696355876E-9</v>
      </c>
      <c r="F347" s="1">
        <f t="shared" si="21"/>
        <v>2.2856573127396838E-9</v>
      </c>
      <c r="G347" s="1">
        <f t="shared" si="22"/>
        <v>2.2533963062423927E-9</v>
      </c>
      <c r="H347" s="1">
        <f t="shared" si="23"/>
        <v>1.9762888115843771E-9</v>
      </c>
    </row>
    <row r="348" spans="1:8">
      <c r="A348" s="9">
        <v>28065</v>
      </c>
      <c r="B348" s="1">
        <v>2750000000000</v>
      </c>
      <c r="C348" s="10">
        <v>768</v>
      </c>
      <c r="D348" s="1">
        <f>'IGPC-Mtb'!B348*$D$376/'IGPC-Mtb'!$B$376</f>
        <v>2.3945560768543342E-9</v>
      </c>
      <c r="E348" s="1">
        <f t="shared" si="20"/>
        <v>2.3945560768543342E-9</v>
      </c>
      <c r="F348" s="1">
        <f t="shared" si="21"/>
        <v>2.3561804150107268E-9</v>
      </c>
      <c r="G348" s="1">
        <f t="shared" si="22"/>
        <v>2.3213952009659038E-9</v>
      </c>
      <c r="H348" s="1">
        <f t="shared" si="23"/>
        <v>2.0360882055767156E-9</v>
      </c>
    </row>
    <row r="349" spans="1:8">
      <c r="A349" s="9">
        <v>28095</v>
      </c>
      <c r="B349" s="1">
        <v>2750000000000</v>
      </c>
      <c r="C349" s="10">
        <v>768</v>
      </c>
      <c r="D349" s="1">
        <f>'IGPC-Mtb'!B349*$D$376/'IGPC-Mtb'!$B$376</f>
        <v>2.4466056250620596E-9</v>
      </c>
      <c r="E349" s="1">
        <f t="shared" si="20"/>
        <v>2.4466056250620596E-9</v>
      </c>
      <c r="F349" s="1">
        <f t="shared" si="21"/>
        <v>2.4204409447781104E-9</v>
      </c>
      <c r="G349" s="1">
        <f t="shared" si="22"/>
        <v>2.3859445763368293E-9</v>
      </c>
      <c r="H349" s="1">
        <f t="shared" si="23"/>
        <v>2.0984758015544203E-9</v>
      </c>
    </row>
    <row r="350" spans="1:8">
      <c r="A350" s="9">
        <v>28126</v>
      </c>
      <c r="B350" s="1">
        <v>2750000000000</v>
      </c>
      <c r="C350" s="10">
        <v>768</v>
      </c>
      <c r="D350" s="1">
        <f>'IGPC-Mtb'!B350*$D$376/'IGPC-Mtb'!$B$376</f>
        <v>2.5482129877867142E-9</v>
      </c>
      <c r="E350" s="1">
        <f t="shared" si="20"/>
        <v>2.5482129877867142E-9</v>
      </c>
      <c r="F350" s="1">
        <f t="shared" si="21"/>
        <v>2.4968925146620092E-9</v>
      </c>
      <c r="G350" s="1">
        <f t="shared" si="22"/>
        <v>2.462303423615513E-9</v>
      </c>
      <c r="H350" s="1">
        <f t="shared" si="23"/>
        <v>2.1641446280375137E-9</v>
      </c>
    </row>
    <row r="351" spans="1:8">
      <c r="A351" s="9">
        <v>28157</v>
      </c>
      <c r="B351" s="1">
        <v>2750000000000</v>
      </c>
      <c r="C351" s="10">
        <v>768</v>
      </c>
      <c r="D351" s="1">
        <f>'IGPC-Mtb'!B351*$D$376/'IGPC-Mtb'!$B$376</f>
        <v>2.6401302750471656E-9</v>
      </c>
      <c r="E351" s="1">
        <f t="shared" si="20"/>
        <v>2.6401302750471656E-9</v>
      </c>
      <c r="F351" s="1">
        <f t="shared" si="21"/>
        <v>2.5937644951545039E-9</v>
      </c>
      <c r="G351" s="1">
        <f t="shared" si="22"/>
        <v>2.5437534604224975E-9</v>
      </c>
      <c r="H351" s="1">
        <f t="shared" si="23"/>
        <v>2.2297746996143462E-9</v>
      </c>
    </row>
    <row r="352" spans="1:8">
      <c r="A352" s="9">
        <v>28185</v>
      </c>
      <c r="B352" s="1">
        <v>2750000000000</v>
      </c>
      <c r="C352" s="10">
        <v>768</v>
      </c>
      <c r="D352" s="1">
        <f>'IGPC-Mtb'!B352*$D$376/'IGPC-Mtb'!$B$376</f>
        <v>2.7251260798331841E-9</v>
      </c>
      <c r="E352" s="1">
        <f t="shared" si="20"/>
        <v>2.7251260798331841E-9</v>
      </c>
      <c r="F352" s="1">
        <f t="shared" si="21"/>
        <v>2.6822915327548173E-9</v>
      </c>
      <c r="G352" s="1">
        <f t="shared" si="22"/>
        <v>2.6368326082975024E-9</v>
      </c>
      <c r="H352" s="1">
        <f t="shared" si="23"/>
        <v>2.2983023057822668E-9</v>
      </c>
    </row>
    <row r="353" spans="1:8">
      <c r="A353" s="9">
        <v>28216</v>
      </c>
      <c r="B353" s="1">
        <v>2750000000000</v>
      </c>
      <c r="C353" s="10">
        <v>768</v>
      </c>
      <c r="D353" s="1">
        <f>'IGPC-Mtb'!B353*$D$376/'IGPC-Mtb'!$B$376</f>
        <v>2.8278408797537486E-9</v>
      </c>
      <c r="E353" s="1">
        <f t="shared" si="20"/>
        <v>2.8278408797537486E-9</v>
      </c>
      <c r="F353" s="1">
        <f t="shared" si="21"/>
        <v>2.7760084529834119E-9</v>
      </c>
      <c r="G353" s="1">
        <f t="shared" si="22"/>
        <v>2.7299559657139579E-9</v>
      </c>
      <c r="H353" s="1">
        <f t="shared" si="23"/>
        <v>2.370246930784127E-9</v>
      </c>
    </row>
    <row r="354" spans="1:8">
      <c r="A354" s="9">
        <v>28246</v>
      </c>
      <c r="B354" s="1">
        <v>2750000000000</v>
      </c>
      <c r="C354" s="10">
        <v>1106.4000000000001</v>
      </c>
      <c r="D354" s="1">
        <f>'IGPC-Mtb'!B354*$D$376/'IGPC-Mtb'!$B$376</f>
        <v>2.9443986446231753E-9</v>
      </c>
      <c r="E354" s="1">
        <f t="shared" si="20"/>
        <v>2.9443986446231753E-9</v>
      </c>
      <c r="F354" s="1">
        <f t="shared" si="21"/>
        <v>2.8855312948496927E-9</v>
      </c>
      <c r="G354" s="1">
        <f t="shared" si="22"/>
        <v>2.8310403494122438E-9</v>
      </c>
      <c r="H354" s="1">
        <f t="shared" si="23"/>
        <v>2.4441066377291147E-9</v>
      </c>
    </row>
    <row r="355" spans="1:8">
      <c r="A355" s="9">
        <v>28277</v>
      </c>
      <c r="B355" s="1">
        <v>2750000000000</v>
      </c>
      <c r="C355" s="10">
        <v>1106.4000000000001</v>
      </c>
      <c r="D355" s="1">
        <f>'IGPC-Mtb'!B355*$D$376/'IGPC-Mtb'!$B$376</f>
        <v>3.0069688461920361E-9</v>
      </c>
      <c r="E355" s="1">
        <f t="shared" si="20"/>
        <v>3.0069688461920361E-9</v>
      </c>
      <c r="F355" s="1">
        <f t="shared" si="21"/>
        <v>2.975519281596398E-9</v>
      </c>
      <c r="G355" s="1">
        <f t="shared" si="22"/>
        <v>2.9254555387025613E-9</v>
      </c>
      <c r="H355" s="1">
        <f t="shared" si="23"/>
        <v>2.520362466095632E-9</v>
      </c>
    </row>
    <row r="356" spans="1:8">
      <c r="A356" s="9">
        <v>28307</v>
      </c>
      <c r="B356" s="1">
        <v>2750000000000</v>
      </c>
      <c r="C356" s="10">
        <v>1106.4000000000001</v>
      </c>
      <c r="D356" s="1">
        <f>'IGPC-Mtb'!B356*$D$376/'IGPC-Mtb'!$B$376</f>
        <v>3.0822745755138514E-9</v>
      </c>
      <c r="E356" s="1">
        <f t="shared" si="20"/>
        <v>3.0822745755138514E-9</v>
      </c>
      <c r="F356" s="1">
        <f t="shared" si="21"/>
        <v>3.0443888752884268E-9</v>
      </c>
      <c r="G356" s="1">
        <f t="shared" si="22"/>
        <v>3.0106870919400207E-9</v>
      </c>
      <c r="H356" s="1">
        <f t="shared" si="23"/>
        <v>2.5986638343160602E-9</v>
      </c>
    </row>
    <row r="357" spans="1:8">
      <c r="A357" s="9">
        <v>28338</v>
      </c>
      <c r="B357" s="1">
        <v>2750000000000</v>
      </c>
      <c r="C357" s="10">
        <v>1106.4000000000001</v>
      </c>
      <c r="D357" s="1">
        <f>'IGPC-Mtb'!B357*$D$376/'IGPC-Mtb'!$B$376</f>
        <v>3.1329398272266905E-9</v>
      </c>
      <c r="E357" s="1">
        <f t="shared" si="20"/>
        <v>3.1329398272266905E-9</v>
      </c>
      <c r="F357" s="1">
        <f t="shared" si="21"/>
        <v>3.1075039462687068E-9</v>
      </c>
      <c r="G357" s="1">
        <f t="shared" si="22"/>
        <v>3.0736242129601067E-9</v>
      </c>
      <c r="H357" s="1">
        <f t="shared" si="23"/>
        <v>2.6773505135351624E-9</v>
      </c>
    </row>
    <row r="358" spans="1:8">
      <c r="A358" s="9">
        <v>28369</v>
      </c>
      <c r="B358" s="1">
        <v>2750000000000</v>
      </c>
      <c r="C358" s="10">
        <v>1106.4000000000001</v>
      </c>
      <c r="D358" s="1">
        <f>'IGPC-Mtb'!B358*$D$376/'IGPC-Mtb'!$B$376</f>
        <v>3.1827745010425974E-9</v>
      </c>
      <c r="E358" s="1">
        <f t="shared" si="20"/>
        <v>3.1827745010425974E-9</v>
      </c>
      <c r="F358" s="1">
        <f t="shared" si="21"/>
        <v>3.15775885643567E-9</v>
      </c>
      <c r="G358" s="1">
        <f t="shared" si="22"/>
        <v>3.1323942342573772E-9</v>
      </c>
      <c r="H358" s="1">
        <f t="shared" si="23"/>
        <v>2.7555177152497385E-9</v>
      </c>
    </row>
    <row r="359" spans="1:8">
      <c r="A359" s="9">
        <v>28399</v>
      </c>
      <c r="B359" s="1">
        <v>2750000000000</v>
      </c>
      <c r="C359" s="10">
        <v>1106.4000000000001</v>
      </c>
      <c r="D359" s="1">
        <f>'IGPC-Mtb'!B359*$D$376/'IGPC-Mtb'!$B$376</f>
        <v>3.269154602323503E-9</v>
      </c>
      <c r="E359" s="1">
        <f t="shared" si="20"/>
        <v>3.269154602323503E-9</v>
      </c>
      <c r="F359" s="1">
        <f t="shared" si="21"/>
        <v>3.2256754189225702E-9</v>
      </c>
      <c r="G359" s="1">
        <f t="shared" si="22"/>
        <v>3.1944625005946251E-9</v>
      </c>
      <c r="H359" s="1">
        <f t="shared" si="23"/>
        <v>2.8355685866252178E-9</v>
      </c>
    </row>
    <row r="360" spans="1:8">
      <c r="A360" s="9">
        <v>28430</v>
      </c>
      <c r="B360" s="1">
        <v>2750000000000</v>
      </c>
      <c r="C360" s="10">
        <v>1106.4000000000001</v>
      </c>
      <c r="D360" s="1">
        <f>'IGPC-Mtb'!B360*$D$376/'IGPC-Mtb'!$B$376</f>
        <v>3.3823900556052033E-9</v>
      </c>
      <c r="E360" s="1">
        <f t="shared" si="20"/>
        <v>3.3823900556052033E-9</v>
      </c>
      <c r="F360" s="1">
        <f t="shared" si="21"/>
        <v>3.3252903658379969E-9</v>
      </c>
      <c r="G360" s="1">
        <f t="shared" si="22"/>
        <v>3.2770897785621547E-9</v>
      </c>
      <c r="H360" s="1">
        <f t="shared" si="23"/>
        <v>2.9183679432643798E-9</v>
      </c>
    </row>
    <row r="361" spans="1:8">
      <c r="A361" s="9">
        <v>28460</v>
      </c>
      <c r="B361" s="1">
        <v>2750000000000</v>
      </c>
      <c r="C361" s="10">
        <v>1106.4000000000001</v>
      </c>
      <c r="D361" s="1">
        <f>'IGPC-Mtb'!B361*$D$376/'IGPC-Mtb'!$B$376</f>
        <v>3.4629561116075863E-9</v>
      </c>
      <c r="E361" s="1">
        <f t="shared" si="20"/>
        <v>3.4629561116075863E-9</v>
      </c>
      <c r="F361" s="1">
        <f t="shared" si="21"/>
        <v>3.4224360205705471E-9</v>
      </c>
      <c r="G361" s="1">
        <f t="shared" si="22"/>
        <v>3.3705598658034249E-9</v>
      </c>
      <c r="H361" s="1">
        <f t="shared" si="23"/>
        <v>3.0040947822143574E-9</v>
      </c>
    </row>
    <row r="362" spans="1:8">
      <c r="A362" s="9">
        <v>28491</v>
      </c>
      <c r="B362" s="1">
        <v>2750000000000</v>
      </c>
      <c r="C362" s="10">
        <v>1106.4000000000001</v>
      </c>
      <c r="D362" s="1">
        <f>'IGPC-Mtb'!B362*$D$376/'IGPC-Mtb'!$B$376</f>
        <v>3.5916956856320127E-9</v>
      </c>
      <c r="E362" s="1">
        <f t="shared" si="20"/>
        <v>3.5916956856320127E-9</v>
      </c>
      <c r="F362" s="1">
        <f t="shared" si="21"/>
        <v>3.5267385110883934E-9</v>
      </c>
      <c r="G362" s="1">
        <f t="shared" si="22"/>
        <v>3.4779505518744865E-9</v>
      </c>
      <c r="H362" s="1">
        <f t="shared" si="23"/>
        <v>3.0912605744241199E-9</v>
      </c>
    </row>
    <row r="363" spans="1:8">
      <c r="A363" s="9">
        <v>28522</v>
      </c>
      <c r="B363" s="1">
        <v>2750000000000</v>
      </c>
      <c r="C363" s="10">
        <v>1106.4000000000001</v>
      </c>
      <c r="D363" s="1">
        <f>'IGPC-Mtb'!B363*$D$376/'IGPC-Mtb'!$B$376</f>
        <v>3.7065922947075765E-9</v>
      </c>
      <c r="E363" s="1">
        <f t="shared" si="20"/>
        <v>3.7065922947075765E-9</v>
      </c>
      <c r="F363" s="1">
        <f t="shared" si="21"/>
        <v>3.6486917591512256E-9</v>
      </c>
      <c r="G363" s="1">
        <f t="shared" si="22"/>
        <v>3.585698583864908E-9</v>
      </c>
      <c r="H363" s="1">
        <f t="shared" si="23"/>
        <v>3.1799093285778165E-9</v>
      </c>
    </row>
    <row r="364" spans="1:8">
      <c r="A364" s="9">
        <v>28550</v>
      </c>
      <c r="B364" s="1">
        <v>2750000000000</v>
      </c>
      <c r="C364" s="10">
        <v>1106.4000000000001</v>
      </c>
      <c r="D364" s="1">
        <f>'IGPC-Mtb'!B364*$D$376/'IGPC-Mtb'!$B$376</f>
        <v>3.826472371164731E-9</v>
      </c>
      <c r="E364" s="1">
        <f t="shared" si="20"/>
        <v>3.826472371164731E-9</v>
      </c>
      <c r="F364" s="1">
        <f t="shared" si="21"/>
        <v>3.7660553642864331E-9</v>
      </c>
      <c r="G364" s="1">
        <f t="shared" si="22"/>
        <v>3.7070147251396875E-9</v>
      </c>
      <c r="H364" s="1">
        <f t="shared" si="23"/>
        <v>3.271139524650317E-9</v>
      </c>
    </row>
    <row r="365" spans="1:8">
      <c r="A365" s="9">
        <v>28581</v>
      </c>
      <c r="B365" s="1">
        <v>2750000000000</v>
      </c>
      <c r="C365" s="10">
        <v>1106.4000000000001</v>
      </c>
      <c r="D365" s="1">
        <f>'IGPC-Mtb'!B365*$D$376/'IGPC-Mtb'!$B$376</f>
        <v>3.9247574223016587E-9</v>
      </c>
      <c r="E365" s="1">
        <f t="shared" si="20"/>
        <v>3.9247574223016587E-9</v>
      </c>
      <c r="F365" s="1">
        <f t="shared" si="21"/>
        <v>3.8753033223169779E-9</v>
      </c>
      <c r="G365" s="1">
        <f t="shared" si="22"/>
        <v>3.818229892013086E-9</v>
      </c>
      <c r="H365" s="1">
        <f t="shared" si="23"/>
        <v>3.3617253016683756E-9</v>
      </c>
    </row>
    <row r="366" spans="1:8">
      <c r="A366" s="9">
        <v>28611</v>
      </c>
      <c r="B366" s="1">
        <v>2750000000000</v>
      </c>
      <c r="C366" s="10">
        <v>1560</v>
      </c>
      <c r="D366" s="1">
        <f>'IGPC-Mtb'!B366*$D$376/'IGPC-Mtb'!$B$376</f>
        <v>4.0244267699334717E-9</v>
      </c>
      <c r="E366" s="1">
        <f t="shared" si="20"/>
        <v>4.0244267699334717E-9</v>
      </c>
      <c r="F366" s="1">
        <f t="shared" si="21"/>
        <v>3.974279662505632E-9</v>
      </c>
      <c r="G366" s="1">
        <f t="shared" si="22"/>
        <v>3.9243868354086549E-9</v>
      </c>
      <c r="H366" s="1">
        <f t="shared" si="23"/>
        <v>3.4504137395640485E-9</v>
      </c>
    </row>
    <row r="367" spans="1:8">
      <c r="A367" s="9">
        <v>28642</v>
      </c>
      <c r="B367" s="1">
        <v>2750000000000</v>
      </c>
      <c r="C367" s="10">
        <v>1560</v>
      </c>
      <c r="D367" s="1">
        <f>'IGPC-Mtb'!B367*$D$376/'IGPC-Mtb'!$B$376</f>
        <v>4.1609184043292628E-9</v>
      </c>
      <c r="E367" s="1">
        <f t="shared" si="20"/>
        <v>4.1609184043292628E-9</v>
      </c>
      <c r="F367" s="1">
        <f t="shared" si="21"/>
        <v>4.0921035438868783E-9</v>
      </c>
      <c r="G367" s="1">
        <f t="shared" si="22"/>
        <v>4.0355433418271848E-9</v>
      </c>
      <c r="H367" s="1">
        <f t="shared" si="23"/>
        <v>3.5450812810509084E-9</v>
      </c>
    </row>
    <row r="368" spans="1:8">
      <c r="A368" s="9">
        <v>28672</v>
      </c>
      <c r="B368" s="1">
        <v>2750000000000</v>
      </c>
      <c r="C368" s="10">
        <v>1560</v>
      </c>
      <c r="D368" s="1">
        <f>'IGPC-Mtb'!B368*$D$376/'IGPC-Mtb'!$B$376</f>
        <v>4.3904347631814121E-9</v>
      </c>
      <c r="E368" s="1">
        <f t="shared" si="20"/>
        <v>4.3904347631814121E-9</v>
      </c>
      <c r="F368" s="1">
        <f t="shared" si="21"/>
        <v>4.2741362646888702E-9</v>
      </c>
      <c r="G368" s="1">
        <f t="shared" si="22"/>
        <v>4.1892240262828994E-9</v>
      </c>
      <c r="H368" s="1">
        <f t="shared" si="23"/>
        <v>3.6511461217388311E-9</v>
      </c>
    </row>
    <row r="369" spans="1:8">
      <c r="A369" s="9">
        <v>28703</v>
      </c>
      <c r="B369" s="1">
        <v>2750000000000</v>
      </c>
      <c r="C369" s="10">
        <v>1560</v>
      </c>
      <c r="D369" s="1">
        <f>'IGPC-Mtb'!B369*$D$376/'IGPC-Mtb'!$B$376</f>
        <v>4.5236040859894746E-9</v>
      </c>
      <c r="E369" s="1">
        <f t="shared" si="20"/>
        <v>4.5236040859894746E-9</v>
      </c>
      <c r="F369" s="1">
        <f t="shared" si="21"/>
        <v>4.4565220333795804E-9</v>
      </c>
      <c r="G369" s="1">
        <f t="shared" si="22"/>
        <v>4.3557248580559312E-9</v>
      </c>
      <c r="H369" s="1">
        <f t="shared" si="23"/>
        <v>3.7646412096837214E-9</v>
      </c>
    </row>
    <row r="370" spans="1:8">
      <c r="A370" s="9">
        <v>28734</v>
      </c>
      <c r="B370" s="1">
        <v>2750000000000</v>
      </c>
      <c r="C370" s="10">
        <v>1560</v>
      </c>
      <c r="D370" s="1">
        <f>'IGPC-Mtb'!B370*$D$376/'IGPC-Mtb'!$B$376</f>
        <v>4.6177362476417435E-9</v>
      </c>
      <c r="E370" s="1">
        <f t="shared" si="20"/>
        <v>4.6177362476417435E-9</v>
      </c>
      <c r="F370" s="1">
        <f t="shared" si="21"/>
        <v>4.5704278309425144E-9</v>
      </c>
      <c r="G370" s="1">
        <f t="shared" si="22"/>
        <v>4.5096248319068095E-9</v>
      </c>
      <c r="H370" s="1">
        <f t="shared" si="23"/>
        <v>3.8832217939301291E-9</v>
      </c>
    </row>
    <row r="371" spans="1:8">
      <c r="A371" s="9">
        <v>28764</v>
      </c>
      <c r="B371" s="1">
        <v>2750000000000</v>
      </c>
      <c r="C371" s="10">
        <v>1560</v>
      </c>
      <c r="D371" s="1">
        <f>'IGPC-Mtb'!B371*$D$376/'IGPC-Mtb'!$B$376</f>
        <v>4.7473063995631017E-9</v>
      </c>
      <c r="E371" s="1">
        <f t="shared" si="20"/>
        <v>4.7473063995631017E-9</v>
      </c>
      <c r="F371" s="1">
        <f t="shared" si="21"/>
        <v>4.6820731348329184E-9</v>
      </c>
      <c r="G371" s="1">
        <f t="shared" si="22"/>
        <v>4.6286427057121105E-9</v>
      </c>
      <c r="H371" s="1">
        <f t="shared" si="23"/>
        <v>4.005836136743383E-9</v>
      </c>
    </row>
    <row r="372" spans="1:8">
      <c r="A372" s="9">
        <v>28795</v>
      </c>
      <c r="B372" s="1">
        <v>2750000000000</v>
      </c>
      <c r="C372" s="10">
        <v>1560</v>
      </c>
      <c r="D372" s="1">
        <f>'IGPC-Mtb'!B372*$D$376/'IGPC-Mtb'!$B$376</f>
        <v>4.8519592145765069E-9</v>
      </c>
      <c r="E372" s="1">
        <f t="shared" si="20"/>
        <v>4.8519592145765069E-9</v>
      </c>
      <c r="F372" s="1">
        <f t="shared" si="21"/>
        <v>4.7993475629275083E-9</v>
      </c>
      <c r="G372" s="1">
        <f t="shared" si="22"/>
        <v>4.738030397024148E-9</v>
      </c>
      <c r="H372" s="1">
        <f t="shared" si="23"/>
        <v>4.1281072102794877E-9</v>
      </c>
    </row>
    <row r="373" spans="1:8">
      <c r="A373" s="9">
        <v>28825</v>
      </c>
      <c r="B373" s="1">
        <v>2750000000000</v>
      </c>
      <c r="C373" s="10">
        <v>1560</v>
      </c>
      <c r="D373" s="1">
        <f>'IGPC-Mtb'!B373*$D$376/'IGPC-Mtb'!$B$376</f>
        <v>4.9516285622083216E-9</v>
      </c>
      <c r="E373" s="1">
        <f t="shared" si="20"/>
        <v>4.9516285622083216E-9</v>
      </c>
      <c r="F373" s="1">
        <f t="shared" si="21"/>
        <v>4.9015405567603831E-9</v>
      </c>
      <c r="G373" s="1">
        <f t="shared" si="22"/>
        <v>4.8495802969940519E-9</v>
      </c>
      <c r="H373" s="1">
        <f t="shared" si="23"/>
        <v>4.2529739609988701E-9</v>
      </c>
    </row>
    <row r="374" spans="1:8">
      <c r="A374" s="9">
        <v>28856</v>
      </c>
      <c r="B374" s="1">
        <v>2750000000000</v>
      </c>
      <c r="C374" s="10">
        <v>1560</v>
      </c>
      <c r="D374" s="1">
        <f>'IGPC-Mtb'!B374*$D$376/'IGPC-Mtb'!$B$376</f>
        <v>5.2403928110416051E-9</v>
      </c>
      <c r="E374" s="1">
        <f t="shared" si="20"/>
        <v>5.2403928110416051E-9</v>
      </c>
      <c r="F374" s="1">
        <f t="shared" si="21"/>
        <v>5.0939649312048439E-9</v>
      </c>
      <c r="G374" s="1">
        <f t="shared" si="22"/>
        <v>5.0119840592686418E-9</v>
      </c>
      <c r="H374" s="1">
        <f t="shared" si="23"/>
        <v>4.3889915984316104E-9</v>
      </c>
    </row>
    <row r="375" spans="1:8">
      <c r="A375" s="9">
        <v>28887</v>
      </c>
      <c r="B375" s="1">
        <v>2750000000000</v>
      </c>
      <c r="C375" s="10">
        <v>1560</v>
      </c>
      <c r="D375" s="1">
        <f>'IGPC-Mtb'!B375*$D$376/'IGPC-Mtb'!$B$376</f>
        <v>5.3904505510872804E-9</v>
      </c>
      <c r="E375" s="1">
        <f t="shared" si="20"/>
        <v>5.3904505510872804E-9</v>
      </c>
      <c r="F375" s="1">
        <f t="shared" si="21"/>
        <v>5.3148921264869563E-9</v>
      </c>
      <c r="G375" s="1">
        <f t="shared" si="22"/>
        <v>5.1909357798980976E-9</v>
      </c>
      <c r="H375" s="1">
        <f t="shared" si="23"/>
        <v>4.5281305225679963E-9</v>
      </c>
    </row>
    <row r="376" spans="1:8">
      <c r="A376" s="9">
        <v>28915</v>
      </c>
      <c r="B376" s="1">
        <v>2750000000000</v>
      </c>
      <c r="C376" s="10">
        <v>1560</v>
      </c>
      <c r="D376" s="1">
        <v>5.5765000000000003E-9</v>
      </c>
      <c r="E376" s="1">
        <f t="shared" si="20"/>
        <v>5.5765000000000003E-9</v>
      </c>
      <c r="F376" s="1">
        <f t="shared" si="21"/>
        <v>5.4826861571804582E-9</v>
      </c>
      <c r="G376" s="1">
        <f t="shared" si="22"/>
        <v>5.400701883277715E-9</v>
      </c>
      <c r="H376" s="1">
        <f t="shared" si="23"/>
        <v>4.6724987859771799E-9</v>
      </c>
    </row>
    <row r="377" spans="1:8" s="14" customFormat="1" ht="12.75" customHeight="1">
      <c r="A377" s="9">
        <v>28946</v>
      </c>
      <c r="B377" s="1">
        <v>2750000000000</v>
      </c>
      <c r="C377" s="10">
        <v>1560</v>
      </c>
      <c r="D377" s="21">
        <v>5.7688999999999998E-9</v>
      </c>
      <c r="E377" s="1">
        <f t="shared" si="20"/>
        <v>5.7688999999999998E-9</v>
      </c>
      <c r="F377" s="1">
        <f t="shared" si="21"/>
        <v>5.6718842415902671E-9</v>
      </c>
      <c r="G377" s="1">
        <f t="shared" si="22"/>
        <v>5.5764771620552141E-9</v>
      </c>
      <c r="H377" s="1">
        <f t="shared" si="23"/>
        <v>4.8249099598312728E-9</v>
      </c>
    </row>
    <row r="378" spans="1:8" s="14" customFormat="1">
      <c r="A378" s="9">
        <v>28976</v>
      </c>
      <c r="B378" s="1">
        <v>2750000000000</v>
      </c>
      <c r="C378" s="10">
        <v>2268</v>
      </c>
      <c r="D378" s="21">
        <v>5.8703999999999999E-9</v>
      </c>
      <c r="E378" s="1">
        <f t="shared" si="20"/>
        <v>5.8703999999999999E-9</v>
      </c>
      <c r="F378" s="1">
        <f t="shared" si="21"/>
        <v>5.8194287142296018E-9</v>
      </c>
      <c r="G378" s="1">
        <f t="shared" si="22"/>
        <v>5.7372988257570043E-9</v>
      </c>
      <c r="H378" s="1">
        <f t="shared" si="23"/>
        <v>4.9791229665045277E-9</v>
      </c>
    </row>
    <row r="379" spans="1:8" s="14" customFormat="1">
      <c r="A379" s="9">
        <v>29007</v>
      </c>
      <c r="B379" s="1">
        <v>2750000000000</v>
      </c>
      <c r="C379" s="10">
        <v>2268</v>
      </c>
      <c r="D379" s="21">
        <v>6.0464999999999997E-9</v>
      </c>
      <c r="E379" s="1">
        <f t="shared" si="20"/>
        <v>6.0464999999999997E-9</v>
      </c>
      <c r="F379" s="1">
        <f t="shared" si="21"/>
        <v>5.9577993923931338E-9</v>
      </c>
      <c r="G379" s="1">
        <f t="shared" si="22"/>
        <v>5.8941554759735569E-9</v>
      </c>
      <c r="H379" s="1">
        <f t="shared" si="23"/>
        <v>5.136639535164543E-9</v>
      </c>
    </row>
    <row r="380" spans="1:8" s="14" customFormat="1">
      <c r="A380" s="9">
        <v>29037</v>
      </c>
      <c r="B380" s="1">
        <v>2750000000000</v>
      </c>
      <c r="C380" s="10">
        <v>2268</v>
      </c>
      <c r="D380" s="21">
        <v>6.3704999999999999E-9</v>
      </c>
      <c r="E380" s="1">
        <f t="shared" si="20"/>
        <v>6.3704999999999999E-9</v>
      </c>
      <c r="F380" s="1">
        <f t="shared" si="21"/>
        <v>6.2063860861212941E-9</v>
      </c>
      <c r="G380" s="1">
        <f t="shared" si="22"/>
        <v>6.0923066814413007E-9</v>
      </c>
      <c r="H380" s="1">
        <f t="shared" si="23"/>
        <v>5.2984794716357158E-9</v>
      </c>
    </row>
    <row r="381" spans="1:8" s="14" customFormat="1">
      <c r="A381" s="9">
        <v>29068</v>
      </c>
      <c r="B381" s="1">
        <v>2750000000000</v>
      </c>
      <c r="C381" s="10">
        <v>2268</v>
      </c>
      <c r="D381" s="21">
        <v>6.739E-9</v>
      </c>
      <c r="E381" s="1">
        <f t="shared" si="20"/>
        <v>6.739E-9</v>
      </c>
      <c r="F381" s="1">
        <f t="shared" si="21"/>
        <v>6.5521599110522325E-9</v>
      </c>
      <c r="G381" s="1">
        <f t="shared" si="22"/>
        <v>6.3790745536524435E-9</v>
      </c>
      <c r="H381" s="1">
        <f t="shared" si="23"/>
        <v>5.4774341073806648E-9</v>
      </c>
    </row>
    <row r="382" spans="1:8" s="14" customFormat="1">
      <c r="A382" s="9">
        <v>29099</v>
      </c>
      <c r="B382" s="1">
        <v>2750000000000</v>
      </c>
      <c r="C382" s="10">
        <v>2268</v>
      </c>
      <c r="D382" s="21">
        <v>7.1842999999999997E-9</v>
      </c>
      <c r="E382" s="1">
        <f t="shared" si="20"/>
        <v>7.1842999999999997E-9</v>
      </c>
      <c r="F382" s="1">
        <f t="shared" si="21"/>
        <v>6.9580886527838949E-9</v>
      </c>
      <c r="G382" s="1">
        <f t="shared" si="22"/>
        <v>6.7564382492703499E-9</v>
      </c>
      <c r="H382" s="1">
        <f t="shared" si="23"/>
        <v>5.6829448274355387E-9</v>
      </c>
    </row>
    <row r="383" spans="1:8" s="14" customFormat="1">
      <c r="A383" s="9">
        <v>29129</v>
      </c>
      <c r="B383" s="1">
        <v>2750000000000</v>
      </c>
      <c r="C383" s="10">
        <v>2268</v>
      </c>
      <c r="D383" s="21">
        <v>7.5480999999999996E-9</v>
      </c>
      <c r="E383" s="1">
        <f t="shared" si="20"/>
        <v>7.5480999999999996E-9</v>
      </c>
      <c r="F383" s="1">
        <f t="shared" si="21"/>
        <v>7.3639537498547611E-9</v>
      </c>
      <c r="G383" s="1">
        <f t="shared" si="22"/>
        <v>7.1494481399706681E-9</v>
      </c>
      <c r="H383" s="1">
        <f t="shared" si="23"/>
        <v>5.9068503970908776E-9</v>
      </c>
    </row>
    <row r="384" spans="1:8" s="14" customFormat="1">
      <c r="A384" s="9">
        <v>29160</v>
      </c>
      <c r="B384" s="1">
        <v>2750000000000</v>
      </c>
      <c r="C384" s="10">
        <v>2932.8</v>
      </c>
      <c r="D384" s="21">
        <v>8.0089000000000003E-9</v>
      </c>
      <c r="E384" s="1">
        <f t="shared" si="20"/>
        <v>8.0089000000000003E-9</v>
      </c>
      <c r="F384" s="1">
        <f t="shared" si="21"/>
        <v>7.7750870149471633E-9</v>
      </c>
      <c r="G384" s="1">
        <f t="shared" si="22"/>
        <v>7.5729482979673751E-9</v>
      </c>
      <c r="H384" s="1">
        <f t="shared" si="23"/>
        <v>6.1587694817885651E-9</v>
      </c>
    </row>
    <row r="385" spans="1:8" s="14" customFormat="1">
      <c r="A385" s="9">
        <v>29190</v>
      </c>
      <c r="B385" s="1">
        <v>2750000000000</v>
      </c>
      <c r="C385" s="10">
        <v>2932.8</v>
      </c>
      <c r="D385" s="21">
        <v>8.3698000000000006E-9</v>
      </c>
      <c r="E385" s="1">
        <f t="shared" si="20"/>
        <v>8.3698000000000006E-9</v>
      </c>
      <c r="F385" s="1">
        <f t="shared" si="21"/>
        <v>8.1873616763887997E-9</v>
      </c>
      <c r="G385" s="1">
        <f t="shared" si="22"/>
        <v>7.9684747151187504E-9</v>
      </c>
      <c r="H385" s="1">
        <f t="shared" si="23"/>
        <v>6.4341502872907949E-9</v>
      </c>
    </row>
    <row r="386" spans="1:8" s="14" customFormat="1">
      <c r="A386" s="9">
        <v>29221</v>
      </c>
      <c r="B386" s="1">
        <v>2750000000000</v>
      </c>
      <c r="C386" s="10">
        <v>2932.8</v>
      </c>
      <c r="D386" s="21">
        <v>8.9190000000000003E-9</v>
      </c>
      <c r="E386" s="1">
        <f t="shared" ref="E386:E449" si="24">D386</f>
        <v>8.9190000000000003E-9</v>
      </c>
      <c r="F386" s="1">
        <f t="shared" si="21"/>
        <v>8.6400373957524047E-9</v>
      </c>
      <c r="G386" s="1">
        <f t="shared" si="22"/>
        <v>8.4243170877217909E-9</v>
      </c>
      <c r="H386" s="1">
        <f t="shared" si="23"/>
        <v>6.7256959106886302E-9</v>
      </c>
    </row>
    <row r="387" spans="1:8" s="14" customFormat="1">
      <c r="A387" s="9">
        <v>29252</v>
      </c>
      <c r="B387" s="1">
        <v>2750000000000</v>
      </c>
      <c r="C387" s="10">
        <v>2932.8</v>
      </c>
      <c r="D387" s="21">
        <v>9.2889999999999997E-9</v>
      </c>
      <c r="E387" s="1">
        <f t="shared" si="24"/>
        <v>9.2889999999999997E-9</v>
      </c>
      <c r="F387" s="1">
        <f t="shared" ref="F387:F450" si="25">SQRT(E387*E386)</f>
        <v>9.1021201376382627E-9</v>
      </c>
      <c r="G387" s="1">
        <f t="shared" si="22"/>
        <v>8.8511575063700367E-9</v>
      </c>
      <c r="H387" s="1">
        <f t="shared" si="23"/>
        <v>7.0377292072100905E-9</v>
      </c>
    </row>
    <row r="388" spans="1:8" s="14" customFormat="1">
      <c r="A388" s="9">
        <v>29281</v>
      </c>
      <c r="B388" s="1">
        <v>2750000000000</v>
      </c>
      <c r="C388" s="10">
        <v>2932.8</v>
      </c>
      <c r="D388" s="21">
        <v>9.7648999999999996E-9</v>
      </c>
      <c r="E388" s="1">
        <f t="shared" si="24"/>
        <v>9.7648999999999996E-9</v>
      </c>
      <c r="F388" s="1">
        <f t="shared" si="25"/>
        <v>9.5239779556653735E-9</v>
      </c>
      <c r="G388" s="1">
        <f t="shared" ref="G388:G451" si="26">GEOMEAN(E386:E388)</f>
        <v>9.3178913543885294E-9</v>
      </c>
      <c r="H388" s="1">
        <f t="shared" si="23"/>
        <v>7.3740836551544831E-9</v>
      </c>
    </row>
    <row r="389" spans="1:8" s="14" customFormat="1">
      <c r="A389" s="9">
        <v>29312</v>
      </c>
      <c r="B389" s="1">
        <v>2750000000000</v>
      </c>
      <c r="C389" s="10">
        <v>2932.8</v>
      </c>
      <c r="D389" s="21">
        <v>1.0238499999999999E-8</v>
      </c>
      <c r="E389" s="1">
        <f t="shared" si="24"/>
        <v>1.0238499999999999E-8</v>
      </c>
      <c r="F389" s="1">
        <f t="shared" si="25"/>
        <v>9.9988963716002169E-9</v>
      </c>
      <c r="G389" s="1">
        <f t="shared" si="26"/>
        <v>9.7564322376806083E-9</v>
      </c>
      <c r="H389" s="1">
        <f t="shared" si="23"/>
        <v>7.7351725100853234E-9</v>
      </c>
    </row>
    <row r="390" spans="1:8" s="14" customFormat="1">
      <c r="A390" s="9">
        <v>29342</v>
      </c>
      <c r="B390" s="1">
        <v>2750000000000</v>
      </c>
      <c r="C390" s="10">
        <v>4149.6000000000004</v>
      </c>
      <c r="D390" s="21">
        <v>1.0805E-8</v>
      </c>
      <c r="E390" s="1">
        <f t="shared" si="24"/>
        <v>1.0805E-8</v>
      </c>
      <c r="F390" s="1">
        <f t="shared" si="25"/>
        <v>1.0517936703555503E-8</v>
      </c>
      <c r="G390" s="1">
        <f t="shared" si="26"/>
        <v>1.0260683745277261E-8</v>
      </c>
      <c r="H390" s="1">
        <f t="shared" si="23"/>
        <v>8.1386010515309148E-9</v>
      </c>
    </row>
    <row r="391" spans="1:8" s="14" customFormat="1">
      <c r="A391" s="9">
        <v>29373</v>
      </c>
      <c r="B391" s="1">
        <v>2750000000000</v>
      </c>
      <c r="C391" s="10">
        <v>4149.6000000000004</v>
      </c>
      <c r="D391" s="21">
        <v>1.1401799999999999E-8</v>
      </c>
      <c r="E391" s="1">
        <f t="shared" si="24"/>
        <v>1.1401799999999999E-8</v>
      </c>
      <c r="F391" s="1">
        <f t="shared" si="25"/>
        <v>1.1099389577810123E-8</v>
      </c>
      <c r="G391" s="1">
        <f t="shared" si="26"/>
        <v>1.0804670028485568E-8</v>
      </c>
      <c r="H391" s="1">
        <f t="shared" si="23"/>
        <v>8.5803606067251973E-9</v>
      </c>
    </row>
    <row r="392" spans="1:8" s="14" customFormat="1">
      <c r="A392" s="9">
        <v>29403</v>
      </c>
      <c r="B392" s="1">
        <v>2750000000000</v>
      </c>
      <c r="C392" s="10">
        <v>4149.6000000000004</v>
      </c>
      <c r="D392" s="21">
        <v>1.20305E-8</v>
      </c>
      <c r="E392" s="1">
        <f t="shared" si="24"/>
        <v>1.20305E-8</v>
      </c>
      <c r="F392" s="1">
        <f t="shared" si="25"/>
        <v>1.1711932159127288E-8</v>
      </c>
      <c r="G392" s="1">
        <f t="shared" si="26"/>
        <v>1.1401464056594263E-8</v>
      </c>
      <c r="H392" s="1">
        <f t="shared" si="23"/>
        <v>9.0472110210147676E-9</v>
      </c>
    </row>
    <row r="393" spans="1:8" s="14" customFormat="1">
      <c r="A393" s="9">
        <v>29434</v>
      </c>
      <c r="B393" s="1">
        <v>2750000000000</v>
      </c>
      <c r="C393" s="10">
        <v>4149.6000000000004</v>
      </c>
      <c r="D393" s="21">
        <v>1.2649699999999999E-8</v>
      </c>
      <c r="E393" s="1">
        <f t="shared" si="24"/>
        <v>1.2649699999999999E-8</v>
      </c>
      <c r="F393" s="1">
        <f t="shared" si="25"/>
        <v>1.2336215621088989E-8</v>
      </c>
      <c r="G393" s="1">
        <f t="shared" si="26"/>
        <v>1.2016530894500225E-8</v>
      </c>
      <c r="H393" s="1">
        <f t="shared" si="23"/>
        <v>9.5346579489743837E-9</v>
      </c>
    </row>
    <row r="394" spans="1:8" s="14" customFormat="1">
      <c r="A394" s="9">
        <v>29465</v>
      </c>
      <c r="B394" s="1">
        <v>2750000000000</v>
      </c>
      <c r="C394" s="10">
        <v>4149.6000000000004</v>
      </c>
      <c r="D394" s="21">
        <v>1.3213000000000001E-8</v>
      </c>
      <c r="E394" s="1">
        <f t="shared" si="24"/>
        <v>1.3213000000000001E-8</v>
      </c>
      <c r="F394" s="1">
        <f t="shared" si="25"/>
        <v>1.2928282411055228E-8</v>
      </c>
      <c r="G394" s="1">
        <f t="shared" si="26"/>
        <v>1.2621814101632579E-8</v>
      </c>
      <c r="H394" s="1">
        <f t="shared" si="23"/>
        <v>1.0031284141670057E-8</v>
      </c>
    </row>
    <row r="395" spans="1:8" s="14" customFormat="1">
      <c r="A395" s="9">
        <v>29495</v>
      </c>
      <c r="B395" s="1">
        <v>2750000000000</v>
      </c>
      <c r="C395" s="10">
        <v>4149.6000000000004</v>
      </c>
      <c r="D395" s="21">
        <v>1.4487399999999999E-8</v>
      </c>
      <c r="E395" s="1">
        <f t="shared" si="24"/>
        <v>1.4487399999999999E-8</v>
      </c>
      <c r="F395" s="1">
        <f t="shared" si="25"/>
        <v>1.3835534546955531E-8</v>
      </c>
      <c r="G395" s="1">
        <f t="shared" si="26"/>
        <v>1.3428392827096681E-8</v>
      </c>
      <c r="H395" s="1">
        <f t="shared" si="23"/>
        <v>1.0591381203521183E-8</v>
      </c>
    </row>
    <row r="396" spans="1:8" s="14" customFormat="1">
      <c r="A396" s="9">
        <v>29526</v>
      </c>
      <c r="B396" s="1">
        <v>2750000000000</v>
      </c>
      <c r="C396" s="10">
        <v>5788.8</v>
      </c>
      <c r="D396" s="21">
        <v>1.5650199999999999E-8</v>
      </c>
      <c r="E396" s="1">
        <f t="shared" si="24"/>
        <v>1.5650199999999999E-8</v>
      </c>
      <c r="F396" s="1">
        <f t="shared" si="25"/>
        <v>1.5057579735136718E-8</v>
      </c>
      <c r="G396" s="1">
        <f t="shared" si="26"/>
        <v>1.4415750573792756E-8</v>
      </c>
      <c r="H396" s="1">
        <f t="shared" si="23"/>
        <v>1.1199488404998117E-8</v>
      </c>
    </row>
    <row r="397" spans="1:8" s="14" customFormat="1">
      <c r="A397" s="9">
        <v>29556</v>
      </c>
      <c r="B397" s="1">
        <v>2750000000000</v>
      </c>
      <c r="C397" s="10">
        <v>5788.8</v>
      </c>
      <c r="D397" s="21">
        <v>1.6714700000000001E-8</v>
      </c>
      <c r="E397" s="1">
        <f t="shared" si="24"/>
        <v>1.6714700000000001E-8</v>
      </c>
      <c r="F397" s="1">
        <f t="shared" si="25"/>
        <v>1.6173694628624593E-8</v>
      </c>
      <c r="G397" s="1">
        <f t="shared" si="26"/>
        <v>1.5590844611897908E-8</v>
      </c>
      <c r="H397" s="1">
        <f t="shared" ref="H397:H460" si="27">GEOMEAN(E386:E397)</f>
        <v>1.1863972825509887E-8</v>
      </c>
    </row>
    <row r="398" spans="1:8" s="14" customFormat="1">
      <c r="A398" s="9">
        <v>29587</v>
      </c>
      <c r="B398" s="1">
        <v>2750000000000</v>
      </c>
      <c r="C398" s="10">
        <v>5788.8</v>
      </c>
      <c r="D398" s="21">
        <v>1.7752599999999998E-8</v>
      </c>
      <c r="E398" s="1">
        <f t="shared" si="24"/>
        <v>1.7752599999999998E-8</v>
      </c>
      <c r="F398" s="1">
        <f t="shared" si="25"/>
        <v>1.7225834761195176E-8</v>
      </c>
      <c r="G398" s="1">
        <f t="shared" si="26"/>
        <v>1.6683742641724234E-8</v>
      </c>
      <c r="H398" s="1">
        <f t="shared" si="27"/>
        <v>1.2564415606472061E-8</v>
      </c>
    </row>
    <row r="399" spans="1:8" s="14" customFormat="1">
      <c r="A399" s="9">
        <v>29618</v>
      </c>
      <c r="B399" s="1">
        <v>2750000000000</v>
      </c>
      <c r="C399" s="10">
        <v>5788.8</v>
      </c>
      <c r="D399" s="21">
        <v>1.8827200000000001E-8</v>
      </c>
      <c r="E399" s="1">
        <f t="shared" si="24"/>
        <v>1.8827200000000001E-8</v>
      </c>
      <c r="F399" s="1">
        <f t="shared" si="25"/>
        <v>1.8282006200633451E-8</v>
      </c>
      <c r="G399" s="1">
        <f t="shared" si="26"/>
        <v>1.7743887010892718E-8</v>
      </c>
      <c r="H399" s="1">
        <f t="shared" si="27"/>
        <v>1.3326323694714061E-8</v>
      </c>
    </row>
    <row r="400" spans="1:8" s="14" customFormat="1">
      <c r="A400" s="9">
        <v>29646</v>
      </c>
      <c r="B400" s="1">
        <v>2750000000000</v>
      </c>
      <c r="C400" s="10">
        <v>5788.8</v>
      </c>
      <c r="D400" s="21">
        <v>1.9835100000000001E-8</v>
      </c>
      <c r="E400" s="1">
        <f t="shared" si="24"/>
        <v>1.9835100000000001E-8</v>
      </c>
      <c r="F400" s="1">
        <f t="shared" si="25"/>
        <v>1.9324580065812559E-8</v>
      </c>
      <c r="G400" s="1">
        <f t="shared" si="26"/>
        <v>1.8785699286294377E-8</v>
      </c>
      <c r="H400" s="1">
        <f t="shared" si="27"/>
        <v>1.413701029293071E-8</v>
      </c>
    </row>
    <row r="401" spans="1:8" s="14" customFormat="1">
      <c r="A401" s="9">
        <v>29677</v>
      </c>
      <c r="B401" s="1">
        <v>2750000000000</v>
      </c>
      <c r="C401" s="10">
        <v>5788.8</v>
      </c>
      <c r="D401" s="21">
        <v>2.1132200000000001E-8</v>
      </c>
      <c r="E401" s="1">
        <f t="shared" si="24"/>
        <v>2.1132200000000001E-8</v>
      </c>
      <c r="F401" s="1">
        <f t="shared" si="25"/>
        <v>2.0473380283187241E-8</v>
      </c>
      <c r="G401" s="1">
        <f t="shared" si="26"/>
        <v>1.9909252178667383E-8</v>
      </c>
      <c r="H401" s="1">
        <f t="shared" si="27"/>
        <v>1.5017003166487802E-8</v>
      </c>
    </row>
    <row r="402" spans="1:8" s="14" customFormat="1">
      <c r="A402" s="9">
        <v>29707</v>
      </c>
      <c r="B402" s="1">
        <v>2750000000000</v>
      </c>
      <c r="C402" s="10">
        <v>8464.7999999999993</v>
      </c>
      <c r="D402" s="21">
        <v>2.2297199999999999E-8</v>
      </c>
      <c r="E402" s="1">
        <f t="shared" si="24"/>
        <v>2.2297199999999999E-8</v>
      </c>
      <c r="F402" s="1">
        <f t="shared" si="25"/>
        <v>2.1706885770188223E-8</v>
      </c>
      <c r="G402" s="1">
        <f t="shared" si="26"/>
        <v>2.1064111517226218E-8</v>
      </c>
      <c r="H402" s="1">
        <f t="shared" si="27"/>
        <v>1.5951519857545399E-8</v>
      </c>
    </row>
    <row r="403" spans="1:8" s="14" customFormat="1">
      <c r="A403" s="9">
        <v>29738</v>
      </c>
      <c r="B403" s="1">
        <v>2750000000000</v>
      </c>
      <c r="C403" s="10">
        <v>8464.7999999999993</v>
      </c>
      <c r="D403" s="21">
        <v>2.3428E-8</v>
      </c>
      <c r="E403" s="1">
        <f t="shared" si="24"/>
        <v>2.3428E-8</v>
      </c>
      <c r="F403" s="1">
        <f t="shared" si="25"/>
        <v>2.2855607662015901E-8</v>
      </c>
      <c r="G403" s="1">
        <f t="shared" si="26"/>
        <v>2.226606225529874E-8</v>
      </c>
      <c r="H403" s="1">
        <f t="shared" si="27"/>
        <v>1.6938133516212721E-8</v>
      </c>
    </row>
    <row r="404" spans="1:8" s="14" customFormat="1">
      <c r="A404" s="9">
        <v>29768</v>
      </c>
      <c r="B404" s="1">
        <v>2750000000000</v>
      </c>
      <c r="C404" s="10">
        <v>8464.7999999999993</v>
      </c>
      <c r="D404" s="21">
        <v>2.4881E-8</v>
      </c>
      <c r="E404" s="1">
        <f t="shared" si="24"/>
        <v>2.4881E-8</v>
      </c>
      <c r="F404" s="1">
        <f t="shared" si="25"/>
        <v>2.4143571980964209E-8</v>
      </c>
      <c r="G404" s="1">
        <f t="shared" si="26"/>
        <v>2.3511723115787951E-8</v>
      </c>
      <c r="H404" s="1">
        <f t="shared" si="27"/>
        <v>1.7995512989389372E-8</v>
      </c>
    </row>
    <row r="405" spans="1:8" s="14" customFormat="1">
      <c r="A405" s="9">
        <v>29799</v>
      </c>
      <c r="B405" s="1">
        <v>2750000000000</v>
      </c>
      <c r="C405" s="10">
        <v>8464.7999999999993</v>
      </c>
      <c r="D405" s="21">
        <v>2.64048E-8</v>
      </c>
      <c r="E405" s="1">
        <f t="shared" si="24"/>
        <v>2.64048E-8</v>
      </c>
      <c r="F405" s="1">
        <f t="shared" si="25"/>
        <v>2.5631578741856693E-8</v>
      </c>
      <c r="G405" s="1">
        <f t="shared" si="26"/>
        <v>2.4874936244544975E-8</v>
      </c>
      <c r="H405" s="1">
        <f t="shared" si="27"/>
        <v>1.9133648267223815E-8</v>
      </c>
    </row>
    <row r="406" spans="1:8" s="14" customFormat="1">
      <c r="A406" s="9">
        <v>29830</v>
      </c>
      <c r="B406" s="1">
        <v>2750000000000</v>
      </c>
      <c r="C406" s="10">
        <v>8464.7999999999993</v>
      </c>
      <c r="D406" s="21">
        <v>2.7797800000000001E-8</v>
      </c>
      <c r="E406" s="1">
        <f t="shared" si="24"/>
        <v>2.7797800000000001E-8</v>
      </c>
      <c r="F406" s="1">
        <f t="shared" si="25"/>
        <v>2.7092348540501247E-8</v>
      </c>
      <c r="G406" s="1">
        <f t="shared" si="26"/>
        <v>2.6334215174838703E-8</v>
      </c>
      <c r="H406" s="1">
        <f t="shared" si="27"/>
        <v>2.0357066812122997E-8</v>
      </c>
    </row>
    <row r="407" spans="1:8" s="14" customFormat="1">
      <c r="A407" s="9">
        <v>29860</v>
      </c>
      <c r="B407" s="1">
        <v>2750000000000</v>
      </c>
      <c r="C407" s="10">
        <v>8464.7999999999993</v>
      </c>
      <c r="D407" s="21">
        <v>2.9082499999999999E-8</v>
      </c>
      <c r="E407" s="1">
        <f t="shared" si="24"/>
        <v>2.9082499999999999E-8</v>
      </c>
      <c r="F407" s="1">
        <f t="shared" si="25"/>
        <v>2.8432895007367787E-8</v>
      </c>
      <c r="G407" s="1">
        <f t="shared" si="26"/>
        <v>2.7740120823963238E-8</v>
      </c>
      <c r="H407" s="1">
        <f t="shared" si="27"/>
        <v>2.1574230235988298E-8</v>
      </c>
    </row>
    <row r="408" spans="1:8" s="14" customFormat="1">
      <c r="A408" s="9">
        <v>29891</v>
      </c>
      <c r="B408" s="1">
        <v>2750000000000</v>
      </c>
      <c r="C408" s="10">
        <v>11928</v>
      </c>
      <c r="D408" s="21">
        <v>3.0604099999999999E-8</v>
      </c>
      <c r="E408" s="1">
        <f t="shared" si="24"/>
        <v>3.0604099999999999E-8</v>
      </c>
      <c r="F408" s="1">
        <f t="shared" si="25"/>
        <v>2.983360082608199E-8</v>
      </c>
      <c r="G408" s="1">
        <f t="shared" si="26"/>
        <v>2.9138951796648434E-8</v>
      </c>
      <c r="H408" s="1">
        <f t="shared" si="27"/>
        <v>2.2814289726280454E-8</v>
      </c>
    </row>
    <row r="409" spans="1:8" s="14" customFormat="1">
      <c r="A409" s="9">
        <v>29921</v>
      </c>
      <c r="B409" s="1">
        <v>2750000000000</v>
      </c>
      <c r="C409" s="10">
        <v>11928</v>
      </c>
      <c r="D409" s="21">
        <v>3.23447E-8</v>
      </c>
      <c r="E409" s="1">
        <f t="shared" si="24"/>
        <v>3.23447E-8</v>
      </c>
      <c r="F409" s="1">
        <f t="shared" si="25"/>
        <v>3.1462365347665773E-8</v>
      </c>
      <c r="G409" s="1">
        <f t="shared" si="26"/>
        <v>3.0648189587825177E-8</v>
      </c>
      <c r="H409" s="1">
        <f t="shared" si="27"/>
        <v>2.4104548301922007E-8</v>
      </c>
    </row>
    <row r="410" spans="1:8" s="14" customFormat="1">
      <c r="A410" s="9">
        <v>29952</v>
      </c>
      <c r="B410" s="1">
        <v>2750000000000</v>
      </c>
      <c r="C410" s="10">
        <v>11928</v>
      </c>
      <c r="D410" s="21">
        <v>3.45162E-8</v>
      </c>
      <c r="E410" s="1">
        <f t="shared" si="24"/>
        <v>3.45162E-8</v>
      </c>
      <c r="F410" s="1">
        <f t="shared" si="25"/>
        <v>3.341281392130869E-8</v>
      </c>
      <c r="G410" s="1">
        <f t="shared" si="26"/>
        <v>3.244904393922834E-8</v>
      </c>
      <c r="H410" s="1">
        <f t="shared" si="27"/>
        <v>2.5477828800422279E-8</v>
      </c>
    </row>
    <row r="411" spans="1:8" s="14" customFormat="1">
      <c r="A411" s="9">
        <v>29983</v>
      </c>
      <c r="B411" s="1">
        <v>2750000000000</v>
      </c>
      <c r="C411" s="10">
        <v>11928</v>
      </c>
      <c r="D411" s="21">
        <v>3.6785799999999998E-8</v>
      </c>
      <c r="E411" s="1">
        <f t="shared" si="24"/>
        <v>3.6785799999999998E-8</v>
      </c>
      <c r="F411" s="1">
        <f t="shared" si="25"/>
        <v>3.5632934624585721E-8</v>
      </c>
      <c r="G411" s="1">
        <f t="shared" si="26"/>
        <v>3.4501298173442888E-8</v>
      </c>
      <c r="H411" s="1">
        <f t="shared" si="27"/>
        <v>2.6940374016307619E-8</v>
      </c>
    </row>
    <row r="412" spans="1:8" s="14" customFormat="1">
      <c r="A412" s="9">
        <v>30011</v>
      </c>
      <c r="B412" s="1">
        <v>2750000000000</v>
      </c>
      <c r="C412" s="10">
        <v>11928</v>
      </c>
      <c r="D412" s="21">
        <v>3.8712899999999999E-8</v>
      </c>
      <c r="E412" s="1">
        <f t="shared" si="24"/>
        <v>3.8712899999999999E-8</v>
      </c>
      <c r="F412" s="1">
        <f t="shared" si="25"/>
        <v>3.7737050717034048E-8</v>
      </c>
      <c r="G412" s="1">
        <f t="shared" si="26"/>
        <v>3.6631353230480083E-8</v>
      </c>
      <c r="H412" s="1">
        <f t="shared" si="27"/>
        <v>2.8484289871659926E-8</v>
      </c>
    </row>
    <row r="413" spans="1:8" s="14" customFormat="1">
      <c r="A413" s="9">
        <v>30042</v>
      </c>
      <c r="B413" s="1">
        <v>2750000000000</v>
      </c>
      <c r="C413" s="10">
        <v>11928</v>
      </c>
      <c r="D413" s="21">
        <v>4.0899400000000003E-8</v>
      </c>
      <c r="E413" s="1">
        <f t="shared" si="24"/>
        <v>4.0899400000000003E-8</v>
      </c>
      <c r="F413" s="1">
        <f t="shared" si="25"/>
        <v>3.979113446811991E-8</v>
      </c>
      <c r="G413" s="1">
        <f t="shared" si="26"/>
        <v>3.876302095474891E-8</v>
      </c>
      <c r="H413" s="1">
        <f t="shared" si="27"/>
        <v>3.0095605271815437E-8</v>
      </c>
    </row>
    <row r="414" spans="1:8" s="14" customFormat="1">
      <c r="A414" s="9">
        <v>30072</v>
      </c>
      <c r="B414" s="1">
        <v>2750000000000</v>
      </c>
      <c r="C414" s="10">
        <v>16608</v>
      </c>
      <c r="D414" s="21">
        <v>4.3625100000000001E-8</v>
      </c>
      <c r="E414" s="1">
        <f t="shared" si="24"/>
        <v>4.3625100000000001E-8</v>
      </c>
      <c r="F414" s="1">
        <f t="shared" si="25"/>
        <v>4.2240270062346905E-8</v>
      </c>
      <c r="G414" s="1">
        <f t="shared" si="26"/>
        <v>4.1030142569399499E-8</v>
      </c>
      <c r="H414" s="1">
        <f t="shared" si="27"/>
        <v>3.1826845138243385E-8</v>
      </c>
    </row>
    <row r="415" spans="1:8" s="14" customFormat="1">
      <c r="A415" s="9">
        <v>30103</v>
      </c>
      <c r="B415" s="1">
        <v>2750000000000</v>
      </c>
      <c r="C415" s="10">
        <v>16608</v>
      </c>
      <c r="D415" s="21">
        <v>4.67411E-8</v>
      </c>
      <c r="E415" s="1">
        <f t="shared" si="24"/>
        <v>4.67411E-8</v>
      </c>
      <c r="F415" s="1">
        <f t="shared" si="25"/>
        <v>4.5156230595677493E-8</v>
      </c>
      <c r="G415" s="1">
        <f t="shared" si="26"/>
        <v>4.3690206802556229E-8</v>
      </c>
      <c r="H415" s="1">
        <f t="shared" si="27"/>
        <v>3.371246954144288E-8</v>
      </c>
    </row>
    <row r="416" spans="1:8" s="14" customFormat="1">
      <c r="A416" s="9">
        <v>30133</v>
      </c>
      <c r="B416" s="1">
        <v>2750000000000</v>
      </c>
      <c r="C416" s="10">
        <v>16608</v>
      </c>
      <c r="D416" s="21">
        <v>4.9728699999999998E-8</v>
      </c>
      <c r="E416" s="1">
        <f t="shared" si="24"/>
        <v>4.9728699999999998E-8</v>
      </c>
      <c r="F416" s="1">
        <f t="shared" si="25"/>
        <v>4.8211763497822812E-8</v>
      </c>
      <c r="G416" s="1">
        <f t="shared" si="26"/>
        <v>4.663165438131383E-8</v>
      </c>
      <c r="H416" s="1">
        <f t="shared" si="27"/>
        <v>3.5715124906823149E-8</v>
      </c>
    </row>
    <row r="417" spans="1:8" s="14" customFormat="1">
      <c r="A417" s="9">
        <v>30164</v>
      </c>
      <c r="B417" s="1">
        <v>2750000000000</v>
      </c>
      <c r="C417" s="10">
        <v>16608</v>
      </c>
      <c r="D417" s="21">
        <v>5.2497200000000001E-8</v>
      </c>
      <c r="E417" s="1">
        <f t="shared" si="24"/>
        <v>5.2497200000000001E-8</v>
      </c>
      <c r="F417" s="1">
        <f t="shared" si="25"/>
        <v>5.1094202309459728E-8</v>
      </c>
      <c r="G417" s="1">
        <f t="shared" si="26"/>
        <v>4.9599891345559838E-8</v>
      </c>
      <c r="H417" s="1">
        <f t="shared" si="27"/>
        <v>3.7820152715369728E-8</v>
      </c>
    </row>
    <row r="418" spans="1:8" s="14" customFormat="1">
      <c r="A418" s="9">
        <v>30195</v>
      </c>
      <c r="B418" s="1">
        <v>2750000000000</v>
      </c>
      <c r="C418" s="10">
        <v>16608</v>
      </c>
      <c r="D418" s="21">
        <v>5.4756800000000001E-8</v>
      </c>
      <c r="E418" s="1">
        <f t="shared" si="24"/>
        <v>5.4756800000000001E-8</v>
      </c>
      <c r="F418" s="1">
        <f t="shared" si="25"/>
        <v>5.3615097509563482E-8</v>
      </c>
      <c r="G418" s="1">
        <f t="shared" si="26"/>
        <v>5.228700532175808E-8</v>
      </c>
      <c r="H418" s="1">
        <f t="shared" si="27"/>
        <v>4.001832568244699E-8</v>
      </c>
    </row>
    <row r="419" spans="1:8" s="14" customFormat="1">
      <c r="A419" s="9">
        <v>30225</v>
      </c>
      <c r="B419" s="1">
        <v>2750000000000</v>
      </c>
      <c r="C419" s="10">
        <v>16608</v>
      </c>
      <c r="D419" s="21">
        <v>5.6895500000000001E-8</v>
      </c>
      <c r="E419" s="1">
        <f t="shared" si="24"/>
        <v>5.6895500000000001E-8</v>
      </c>
      <c r="F419" s="1">
        <f t="shared" si="25"/>
        <v>5.5815907359819922E-8</v>
      </c>
      <c r="G419" s="1">
        <f t="shared" si="26"/>
        <v>5.4686992434449051E-8</v>
      </c>
      <c r="H419" s="1">
        <f t="shared" si="27"/>
        <v>4.2320042594045075E-8</v>
      </c>
    </row>
    <row r="420" spans="1:8" s="14" customFormat="1">
      <c r="A420" s="9">
        <v>30256</v>
      </c>
      <c r="B420" s="1">
        <v>2750000000000</v>
      </c>
      <c r="C420" s="10">
        <v>23568</v>
      </c>
      <c r="D420" s="21">
        <v>5.9888199999999998E-8</v>
      </c>
      <c r="E420" s="1">
        <f t="shared" si="24"/>
        <v>5.9888199999999998E-8</v>
      </c>
      <c r="F420" s="1">
        <f t="shared" si="25"/>
        <v>5.8372674112978583E-8</v>
      </c>
      <c r="G420" s="1">
        <f t="shared" si="26"/>
        <v>5.7141602115726282E-8</v>
      </c>
      <c r="H420" s="1">
        <f t="shared" si="27"/>
        <v>4.4755137950931789E-8</v>
      </c>
    </row>
    <row r="421" spans="1:8" s="14" customFormat="1">
      <c r="A421" s="9">
        <v>30286</v>
      </c>
      <c r="B421" s="1">
        <v>2750000000000</v>
      </c>
      <c r="C421" s="10">
        <v>23568</v>
      </c>
      <c r="D421" s="21">
        <v>6.4790199999999997E-8</v>
      </c>
      <c r="E421" s="1">
        <f t="shared" si="24"/>
        <v>6.4790199999999997E-8</v>
      </c>
      <c r="F421" s="1">
        <f t="shared" si="25"/>
        <v>6.2290998191070917E-8</v>
      </c>
      <c r="G421" s="1">
        <f t="shared" si="26"/>
        <v>6.0437918638417939E-8</v>
      </c>
      <c r="H421" s="1">
        <f t="shared" si="27"/>
        <v>4.742256963048002E-8</v>
      </c>
    </row>
    <row r="422" spans="1:8" s="14" customFormat="1">
      <c r="A422" s="9">
        <v>30317</v>
      </c>
      <c r="B422" s="1">
        <v>2750000000000</v>
      </c>
      <c r="C422" s="10">
        <v>23568</v>
      </c>
      <c r="D422" s="21">
        <v>7.0714999999999995E-8</v>
      </c>
      <c r="E422" s="1">
        <f t="shared" si="24"/>
        <v>7.0714999999999995E-8</v>
      </c>
      <c r="F422" s="1">
        <f t="shared" si="25"/>
        <v>6.7687805349265087E-8</v>
      </c>
      <c r="G422" s="1">
        <f t="shared" si="26"/>
        <v>6.4981147379892128E-8</v>
      </c>
      <c r="H422" s="1">
        <f t="shared" si="27"/>
        <v>5.034339082346075E-8</v>
      </c>
    </row>
    <row r="423" spans="1:8" s="14" customFormat="1">
      <c r="A423" s="9">
        <v>30348</v>
      </c>
      <c r="B423" s="1">
        <v>2750000000000</v>
      </c>
      <c r="C423" s="10">
        <v>23568</v>
      </c>
      <c r="D423" s="21">
        <v>7.6400600000000002E-8</v>
      </c>
      <c r="E423" s="1">
        <f t="shared" si="24"/>
        <v>7.6400600000000002E-8</v>
      </c>
      <c r="F423" s="1">
        <f t="shared" si="25"/>
        <v>7.3502846400666692E-8</v>
      </c>
      <c r="G423" s="1">
        <f t="shared" si="26"/>
        <v>7.0475669759289683E-8</v>
      </c>
      <c r="H423" s="1">
        <f t="shared" si="27"/>
        <v>5.3504935388743995E-8</v>
      </c>
    </row>
    <row r="424" spans="1:8" s="14" customFormat="1">
      <c r="A424" s="9">
        <v>30376</v>
      </c>
      <c r="B424" s="1">
        <v>2750000000000</v>
      </c>
      <c r="C424" s="10">
        <v>23568</v>
      </c>
      <c r="D424" s="21">
        <v>8.1917299999999995E-8</v>
      </c>
      <c r="E424" s="1">
        <f t="shared" si="24"/>
        <v>8.1917299999999995E-8</v>
      </c>
      <c r="F424" s="1">
        <f t="shared" si="25"/>
        <v>7.91108770674425E-8</v>
      </c>
      <c r="G424" s="1">
        <f t="shared" si="26"/>
        <v>7.6206961891670518E-8</v>
      </c>
      <c r="H424" s="1">
        <f t="shared" si="27"/>
        <v>5.6953511284881448E-8</v>
      </c>
    </row>
    <row r="425" spans="1:8" s="14" customFormat="1">
      <c r="A425" s="9">
        <v>30407</v>
      </c>
      <c r="B425" s="1">
        <v>2750000000000</v>
      </c>
      <c r="C425" s="10">
        <v>23568</v>
      </c>
      <c r="D425" s="21">
        <v>8.7295500000000002E-8</v>
      </c>
      <c r="E425" s="1">
        <f t="shared" si="24"/>
        <v>8.7295500000000002E-8</v>
      </c>
      <c r="F425" s="1">
        <f t="shared" si="25"/>
        <v>8.4563654498549197E-8</v>
      </c>
      <c r="G425" s="1">
        <f t="shared" si="26"/>
        <v>8.1750060961041233E-8</v>
      </c>
      <c r="H425" s="1">
        <f t="shared" si="27"/>
        <v>6.0668056272768619E-8</v>
      </c>
    </row>
    <row r="426" spans="1:8" s="14" customFormat="1">
      <c r="A426" s="9">
        <v>30437</v>
      </c>
      <c r="B426" s="1">
        <v>2750000000000</v>
      </c>
      <c r="C426" s="10">
        <v>34776</v>
      </c>
      <c r="D426" s="21">
        <v>9.3152300000000002E-8</v>
      </c>
      <c r="E426" s="1">
        <f t="shared" si="24"/>
        <v>9.3152300000000002E-8</v>
      </c>
      <c r="F426" s="1">
        <f t="shared" si="25"/>
        <v>9.0176363891265874E-8</v>
      </c>
      <c r="G426" s="1">
        <f t="shared" si="26"/>
        <v>8.7334738238434914E-8</v>
      </c>
      <c r="H426" s="1">
        <f t="shared" si="27"/>
        <v>6.4627126015827361E-8</v>
      </c>
    </row>
    <row r="427" spans="1:8" s="14" customFormat="1">
      <c r="A427" s="9">
        <v>30468</v>
      </c>
      <c r="B427" s="1">
        <v>2750000000000</v>
      </c>
      <c r="C427" s="10">
        <v>34776</v>
      </c>
      <c r="D427" s="21">
        <v>1.032437E-7</v>
      </c>
      <c r="E427" s="1">
        <f t="shared" si="24"/>
        <v>1.032437E-7</v>
      </c>
      <c r="F427" s="1">
        <f t="shared" si="25"/>
        <v>9.8068282923226505E-8</v>
      </c>
      <c r="G427" s="1">
        <f t="shared" si="26"/>
        <v>9.4337203888368223E-8</v>
      </c>
      <c r="H427" s="1">
        <f t="shared" si="27"/>
        <v>6.9039117148953763E-8</v>
      </c>
    </row>
    <row r="428" spans="1:8" s="14" customFormat="1">
      <c r="A428" s="9">
        <v>30498</v>
      </c>
      <c r="B428" s="1">
        <v>2750000000000</v>
      </c>
      <c r="C428" s="10">
        <v>34776</v>
      </c>
      <c r="D428" s="21">
        <v>1.1504300000000001E-7</v>
      </c>
      <c r="E428" s="1">
        <f t="shared" si="24"/>
        <v>1.1504300000000001E-7</v>
      </c>
      <c r="F428" s="1">
        <f t="shared" si="25"/>
        <v>1.0898378310143211E-7</v>
      </c>
      <c r="G428" s="1">
        <f t="shared" si="26"/>
        <v>1.0342823503315899E-7</v>
      </c>
      <c r="H428" s="1">
        <f t="shared" si="27"/>
        <v>7.4037143331522296E-8</v>
      </c>
    </row>
    <row r="429" spans="1:8" s="14" customFormat="1">
      <c r="A429" s="9">
        <v>30529</v>
      </c>
      <c r="B429" s="1">
        <v>2750000000000</v>
      </c>
      <c r="C429" s="10">
        <v>34776</v>
      </c>
      <c r="D429" s="21">
        <v>1.263712E-7</v>
      </c>
      <c r="E429" s="1">
        <f t="shared" si="24"/>
        <v>1.263712E-7</v>
      </c>
      <c r="F429" s="1">
        <f t="shared" si="25"/>
        <v>1.2057413471221761E-7</v>
      </c>
      <c r="G429" s="1">
        <f t="shared" si="26"/>
        <v>1.1449608123648477E-7</v>
      </c>
      <c r="H429" s="1">
        <f t="shared" si="27"/>
        <v>7.9660369689823568E-8</v>
      </c>
    </row>
    <row r="430" spans="1:8" s="14" customFormat="1">
      <c r="A430" s="9">
        <v>30560</v>
      </c>
      <c r="B430" s="1">
        <v>2750000000000</v>
      </c>
      <c r="C430" s="10">
        <v>34776</v>
      </c>
      <c r="D430" s="21">
        <v>1.4061650000000001E-7</v>
      </c>
      <c r="E430" s="1">
        <f t="shared" si="24"/>
        <v>1.4061650000000001E-7</v>
      </c>
      <c r="F430" s="1">
        <f t="shared" si="25"/>
        <v>1.3330369779117157E-7</v>
      </c>
      <c r="G430" s="1">
        <f t="shared" si="26"/>
        <v>1.269155581193532E-7</v>
      </c>
      <c r="H430" s="1">
        <f t="shared" si="27"/>
        <v>8.6173851287898402E-8</v>
      </c>
    </row>
    <row r="431" spans="1:8" s="14" customFormat="1">
      <c r="A431" s="9">
        <v>30590</v>
      </c>
      <c r="B431" s="1">
        <v>2750000000000</v>
      </c>
      <c r="C431" s="10">
        <v>34776</v>
      </c>
      <c r="D431" s="21">
        <v>1.5481390000000001E-7</v>
      </c>
      <c r="E431" s="1">
        <f t="shared" si="24"/>
        <v>1.5481390000000001E-7</v>
      </c>
      <c r="F431" s="1">
        <f t="shared" si="25"/>
        <v>1.4754453147897419E-7</v>
      </c>
      <c r="G431" s="1">
        <f t="shared" si="26"/>
        <v>1.4011935030036795E-7</v>
      </c>
      <c r="H431" s="1">
        <f t="shared" si="27"/>
        <v>9.3670572011059658E-8</v>
      </c>
    </row>
    <row r="432" spans="1:8" s="14" customFormat="1">
      <c r="A432" s="9">
        <v>30621</v>
      </c>
      <c r="B432" s="1">
        <v>2750000000000</v>
      </c>
      <c r="C432" s="10">
        <v>57120</v>
      </c>
      <c r="D432" s="21">
        <v>1.6622779999999999E-7</v>
      </c>
      <c r="E432" s="1">
        <f t="shared" si="24"/>
        <v>1.6622779999999999E-7</v>
      </c>
      <c r="F432" s="1">
        <f t="shared" si="25"/>
        <v>1.6041936917473526E-7</v>
      </c>
      <c r="G432" s="1">
        <f t="shared" si="26"/>
        <v>1.5352648168880051E-7</v>
      </c>
      <c r="H432" s="1">
        <f t="shared" si="27"/>
        <v>1.0198822625029383E-7</v>
      </c>
    </row>
    <row r="433" spans="1:8" s="14" customFormat="1">
      <c r="A433" s="9">
        <v>30651</v>
      </c>
      <c r="B433" s="1">
        <v>2750000000000</v>
      </c>
      <c r="C433" s="10">
        <v>57120</v>
      </c>
      <c r="D433" s="21">
        <v>1.800977E-7</v>
      </c>
      <c r="E433" s="1">
        <f t="shared" si="24"/>
        <v>1.800977E-7</v>
      </c>
      <c r="F433" s="1">
        <f t="shared" si="25"/>
        <v>1.7302382626696242E-7</v>
      </c>
      <c r="G433" s="1">
        <f t="shared" si="26"/>
        <v>1.6672750773254911E-7</v>
      </c>
      <c r="H433" s="1">
        <f t="shared" si="27"/>
        <v>1.1105802413745961E-7</v>
      </c>
    </row>
    <row r="434" spans="1:8" s="14" customFormat="1">
      <c r="A434" s="9">
        <v>30682</v>
      </c>
      <c r="B434" s="1">
        <v>2750000000000</v>
      </c>
      <c r="C434" s="10">
        <v>57120</v>
      </c>
      <c r="D434" s="21">
        <v>1.9701069999999999E-7</v>
      </c>
      <c r="E434" s="1">
        <f t="shared" si="24"/>
        <v>1.9701069999999999E-7</v>
      </c>
      <c r="F434" s="1">
        <f t="shared" si="25"/>
        <v>1.8836447102728795E-7</v>
      </c>
      <c r="G434" s="1">
        <f t="shared" si="26"/>
        <v>1.8067603278214618E-7</v>
      </c>
      <c r="H434" s="1">
        <f t="shared" si="27"/>
        <v>1.2095712758527989E-7</v>
      </c>
    </row>
    <row r="435" spans="1:8" s="14" customFormat="1">
      <c r="A435" s="9">
        <v>30713</v>
      </c>
      <c r="B435" s="1">
        <v>2750000000000</v>
      </c>
      <c r="C435" s="10">
        <v>57120</v>
      </c>
      <c r="D435" s="21">
        <v>2.1619330000000001E-7</v>
      </c>
      <c r="E435" s="1">
        <f t="shared" si="24"/>
        <v>2.1619330000000001E-7</v>
      </c>
      <c r="F435" s="1">
        <f t="shared" si="25"/>
        <v>2.0637924645736549E-7</v>
      </c>
      <c r="G435" s="1">
        <f t="shared" si="26"/>
        <v>1.9721808484462258E-7</v>
      </c>
      <c r="H435" s="1">
        <f t="shared" si="27"/>
        <v>1.319097569235037E-7</v>
      </c>
    </row>
    <row r="436" spans="1:8" s="14" customFormat="1">
      <c r="A436" s="9">
        <v>30742</v>
      </c>
      <c r="B436" s="1">
        <v>2750000000000</v>
      </c>
      <c r="C436" s="10">
        <v>57120</v>
      </c>
      <c r="D436" s="21">
        <v>2.374517E-7</v>
      </c>
      <c r="E436" s="1">
        <f t="shared" si="24"/>
        <v>2.374517E-7</v>
      </c>
      <c r="F436" s="1">
        <f t="shared" si="25"/>
        <v>2.2657331399264566E-7</v>
      </c>
      <c r="G436" s="1">
        <f t="shared" si="26"/>
        <v>2.1625646985130695E-7</v>
      </c>
      <c r="H436" s="1">
        <f t="shared" si="27"/>
        <v>1.4414300040167964E-7</v>
      </c>
    </row>
    <row r="437" spans="1:8" s="14" customFormat="1">
      <c r="A437" s="9">
        <v>30773</v>
      </c>
      <c r="B437" s="1">
        <v>2750000000000</v>
      </c>
      <c r="C437" s="10">
        <v>57120</v>
      </c>
      <c r="D437" s="21">
        <v>2.6006779999999999E-7</v>
      </c>
      <c r="E437" s="1">
        <f t="shared" si="24"/>
        <v>2.6006779999999999E-7</v>
      </c>
      <c r="F437" s="1">
        <f t="shared" si="25"/>
        <v>2.4850259802517153E-7</v>
      </c>
      <c r="G437" s="1">
        <f t="shared" si="26"/>
        <v>2.3722913897537634E-7</v>
      </c>
      <c r="H437" s="1">
        <f t="shared" si="27"/>
        <v>1.5787066987777488E-7</v>
      </c>
    </row>
    <row r="438" spans="1:8" s="14" customFormat="1">
      <c r="A438" s="9">
        <v>30803</v>
      </c>
      <c r="B438" s="1">
        <v>2750000000000</v>
      </c>
      <c r="C438" s="10">
        <v>97176</v>
      </c>
      <c r="D438" s="21">
        <v>2.8271420000000001E-7</v>
      </c>
      <c r="E438" s="1">
        <f t="shared" si="24"/>
        <v>2.8271420000000001E-7</v>
      </c>
      <c r="F438" s="1">
        <f t="shared" si="25"/>
        <v>2.7115467914598117E-7</v>
      </c>
      <c r="G438" s="1">
        <f t="shared" si="26"/>
        <v>2.5941982569140163E-7</v>
      </c>
      <c r="H438" s="1">
        <f t="shared" si="27"/>
        <v>1.7317330883117897E-7</v>
      </c>
    </row>
    <row r="439" spans="1:8" s="14" customFormat="1">
      <c r="A439" s="9">
        <v>30834</v>
      </c>
      <c r="B439" s="1">
        <v>2750000000000</v>
      </c>
      <c r="C439" s="10">
        <v>97176</v>
      </c>
      <c r="D439" s="21">
        <v>3.1087729999999999E-7</v>
      </c>
      <c r="E439" s="1">
        <f t="shared" si="24"/>
        <v>3.1087729999999999E-7</v>
      </c>
      <c r="F439" s="1">
        <f t="shared" si="25"/>
        <v>2.9646151043206269E-7</v>
      </c>
      <c r="G439" s="1">
        <f t="shared" si="26"/>
        <v>2.8379696014045937E-7</v>
      </c>
      <c r="H439" s="1">
        <f t="shared" si="27"/>
        <v>1.8983432514034533E-7</v>
      </c>
    </row>
    <row r="440" spans="1:8" s="14" customFormat="1">
      <c r="A440" s="9">
        <v>30864</v>
      </c>
      <c r="B440" s="1">
        <v>2750000000000</v>
      </c>
      <c r="C440" s="10">
        <v>97176</v>
      </c>
      <c r="D440" s="21">
        <v>3.391915E-7</v>
      </c>
      <c r="E440" s="1">
        <f t="shared" si="24"/>
        <v>3.391915E-7</v>
      </c>
      <c r="F440" s="1">
        <f t="shared" si="25"/>
        <v>3.2472594245447962E-7</v>
      </c>
      <c r="G440" s="1">
        <f t="shared" si="26"/>
        <v>3.1007055846266452E-7</v>
      </c>
      <c r="H440" s="1">
        <f t="shared" si="27"/>
        <v>2.0773362811348352E-7</v>
      </c>
    </row>
    <row r="441" spans="1:8" s="14" customFormat="1">
      <c r="A441" s="9">
        <v>30895</v>
      </c>
      <c r="B441" s="1">
        <v>2750000000000</v>
      </c>
      <c r="C441" s="10">
        <v>97176</v>
      </c>
      <c r="D441" s="21">
        <v>3.6826149999999998E-7</v>
      </c>
      <c r="E441" s="1">
        <f t="shared" si="24"/>
        <v>3.6826149999999998E-7</v>
      </c>
      <c r="F441" s="1">
        <f t="shared" si="25"/>
        <v>3.5342774449277463E-7</v>
      </c>
      <c r="G441" s="1">
        <f t="shared" si="26"/>
        <v>3.3863363816685291E-7</v>
      </c>
      <c r="H441" s="1">
        <f t="shared" si="27"/>
        <v>2.2709931464501007E-7</v>
      </c>
    </row>
    <row r="442" spans="1:8" s="14" customFormat="1">
      <c r="A442" s="9">
        <v>30926</v>
      </c>
      <c r="B442" s="1">
        <v>2750000000000</v>
      </c>
      <c r="C442" s="10">
        <v>97176</v>
      </c>
      <c r="D442" s="21">
        <v>4.0914579999999999E-7</v>
      </c>
      <c r="E442" s="1">
        <f t="shared" si="24"/>
        <v>4.0914579999999999E-7</v>
      </c>
      <c r="F442" s="1">
        <f t="shared" si="25"/>
        <v>3.8816574556070758E-7</v>
      </c>
      <c r="G442" s="1">
        <f t="shared" si="26"/>
        <v>3.7110185498739164E-7</v>
      </c>
      <c r="H442" s="1">
        <f t="shared" si="27"/>
        <v>2.4823859700082421E-7</v>
      </c>
    </row>
    <row r="443" spans="1:8" s="14" customFormat="1">
      <c r="A443" s="9">
        <v>30956</v>
      </c>
      <c r="B443" s="1">
        <v>2750000000000</v>
      </c>
      <c r="C443" s="10">
        <v>97176</v>
      </c>
      <c r="D443" s="21">
        <v>4.520706E-7</v>
      </c>
      <c r="E443" s="1">
        <f t="shared" si="24"/>
        <v>4.520706E-7</v>
      </c>
      <c r="F443" s="1">
        <f t="shared" si="25"/>
        <v>4.3007300228389132E-7</v>
      </c>
      <c r="G443" s="1">
        <f t="shared" si="26"/>
        <v>4.0839482136163308E-7</v>
      </c>
      <c r="H443" s="1">
        <f t="shared" si="27"/>
        <v>2.7142655469452729E-7</v>
      </c>
    </row>
    <row r="444" spans="1:8" s="14" customFormat="1">
      <c r="A444" s="9">
        <v>30987</v>
      </c>
      <c r="B444" s="1">
        <v>2750000000000</v>
      </c>
      <c r="C444" s="10">
        <v>166560</v>
      </c>
      <c r="D444" s="21">
        <v>4.9874879999999998E-7</v>
      </c>
      <c r="E444" s="1">
        <f t="shared" si="24"/>
        <v>4.9874879999999998E-7</v>
      </c>
      <c r="F444" s="1">
        <f t="shared" si="25"/>
        <v>4.7483646581247318E-7</v>
      </c>
      <c r="G444" s="1">
        <f t="shared" si="26"/>
        <v>4.5184423099743222E-7</v>
      </c>
      <c r="H444" s="1">
        <f t="shared" si="27"/>
        <v>2.9745219949670577E-7</v>
      </c>
    </row>
    <row r="445" spans="1:8" s="14" customFormat="1">
      <c r="A445" s="9">
        <v>31017</v>
      </c>
      <c r="B445" s="1">
        <v>2750000000000</v>
      </c>
      <c r="C445" s="10">
        <v>166560</v>
      </c>
      <c r="D445" s="21">
        <v>5.5671239999999998E-7</v>
      </c>
      <c r="E445" s="1">
        <f t="shared" si="24"/>
        <v>5.5671239999999998E-7</v>
      </c>
      <c r="F445" s="1">
        <f t="shared" si="25"/>
        <v>5.2693419081050341E-7</v>
      </c>
      <c r="G445" s="1">
        <f t="shared" si="26"/>
        <v>5.0069471523294404E-7</v>
      </c>
      <c r="H445" s="1">
        <f t="shared" si="27"/>
        <v>3.2678397055890873E-7</v>
      </c>
    </row>
    <row r="446" spans="1:8" s="14" customFormat="1">
      <c r="A446" s="9">
        <v>31048</v>
      </c>
      <c r="B446" s="1">
        <v>2750000000000</v>
      </c>
      <c r="C446" s="10">
        <v>166560</v>
      </c>
      <c r="D446" s="21">
        <v>6.2261099999999996E-7</v>
      </c>
      <c r="E446" s="1">
        <f t="shared" si="24"/>
        <v>6.2261099999999996E-7</v>
      </c>
      <c r="F446" s="1">
        <f t="shared" si="25"/>
        <v>5.8874040465760462E-7</v>
      </c>
      <c r="G446" s="1">
        <f t="shared" si="26"/>
        <v>5.5707010047630652E-7</v>
      </c>
      <c r="H446" s="1">
        <f t="shared" si="27"/>
        <v>3.5967036854463986E-7</v>
      </c>
    </row>
    <row r="447" spans="1:8" s="14" customFormat="1">
      <c r="A447" s="9">
        <v>31079</v>
      </c>
      <c r="B447" s="1">
        <v>2750000000000</v>
      </c>
      <c r="C447" s="10">
        <v>166560</v>
      </c>
      <c r="D447" s="21">
        <v>6.9077680000000003E-7</v>
      </c>
      <c r="E447" s="1">
        <f t="shared" si="24"/>
        <v>6.9077680000000003E-7</v>
      </c>
      <c r="F447" s="1">
        <f t="shared" si="25"/>
        <v>6.5580883969705678E-7</v>
      </c>
      <c r="G447" s="1">
        <f t="shared" si="26"/>
        <v>6.2095740301602494E-7</v>
      </c>
      <c r="H447" s="1">
        <f t="shared" si="27"/>
        <v>3.9622872105475222E-7</v>
      </c>
    </row>
    <row r="448" spans="1:8" s="14" customFormat="1">
      <c r="A448" s="9">
        <v>31107</v>
      </c>
      <c r="B448" s="1">
        <v>2750000000000</v>
      </c>
      <c r="C448" s="10">
        <v>166560</v>
      </c>
      <c r="D448" s="21">
        <v>7.5947159999999999E-7</v>
      </c>
      <c r="E448" s="1">
        <f t="shared" si="24"/>
        <v>7.5947159999999999E-7</v>
      </c>
      <c r="F448" s="1">
        <f t="shared" si="25"/>
        <v>7.2431026607309668E-7</v>
      </c>
      <c r="G448" s="1">
        <f t="shared" si="26"/>
        <v>6.8868721964119534E-7</v>
      </c>
      <c r="H448" s="1">
        <f t="shared" si="27"/>
        <v>4.3653992942271245E-7</v>
      </c>
    </row>
    <row r="449" spans="1:8" s="14" customFormat="1">
      <c r="A449" s="9">
        <v>31138</v>
      </c>
      <c r="B449" s="1">
        <v>2750000000000</v>
      </c>
      <c r="C449" s="10">
        <v>166560</v>
      </c>
      <c r="D449" s="21">
        <v>8.2466480000000002E-7</v>
      </c>
      <c r="E449" s="1">
        <f t="shared" si="24"/>
        <v>8.2466480000000002E-7</v>
      </c>
      <c r="F449" s="1">
        <f t="shared" si="25"/>
        <v>7.9139717912037068E-7</v>
      </c>
      <c r="G449" s="1">
        <f t="shared" si="26"/>
        <v>7.5632579579805151E-7</v>
      </c>
      <c r="H449" s="1">
        <f t="shared" si="27"/>
        <v>4.8060676545783717E-7</v>
      </c>
    </row>
    <row r="450" spans="1:8" s="14" customFormat="1">
      <c r="A450" s="9">
        <v>31168</v>
      </c>
      <c r="B450" s="1">
        <v>2750000000000</v>
      </c>
      <c r="C450" s="10">
        <v>333120</v>
      </c>
      <c r="D450" s="21">
        <v>8.8406430000000002E-7</v>
      </c>
      <c r="E450" s="1">
        <f t="shared" ref="E450:E513" si="28">D450</f>
        <v>8.8406430000000002E-7</v>
      </c>
      <c r="F450" s="1">
        <f t="shared" si="25"/>
        <v>8.5384817687141547E-7</v>
      </c>
      <c r="G450" s="1">
        <f t="shared" si="26"/>
        <v>8.2115337664530774E-7</v>
      </c>
      <c r="H450" s="1">
        <f t="shared" si="27"/>
        <v>5.2850759478412319E-7</v>
      </c>
    </row>
    <row r="451" spans="1:8" s="14" customFormat="1">
      <c r="A451" s="9">
        <v>31199</v>
      </c>
      <c r="B451" s="1">
        <v>2750000000000</v>
      </c>
      <c r="C451" s="10">
        <v>333120</v>
      </c>
      <c r="D451" s="21">
        <v>9.577468000000001E-7</v>
      </c>
      <c r="E451" s="1">
        <f t="shared" si="28"/>
        <v>9.577468000000001E-7</v>
      </c>
      <c r="F451" s="1">
        <f t="shared" ref="F451:F514" si="29">SQRT(E451*E450)</f>
        <v>9.2016832933938777E-7</v>
      </c>
      <c r="G451" s="1">
        <f t="shared" si="26"/>
        <v>8.8716419705442916E-7</v>
      </c>
      <c r="H451" s="1">
        <f t="shared" si="27"/>
        <v>5.8046099345697708E-7</v>
      </c>
    </row>
    <row r="452" spans="1:8" s="14" customFormat="1">
      <c r="A452" s="9">
        <v>31229</v>
      </c>
      <c r="B452" s="1">
        <v>2750000000000</v>
      </c>
      <c r="C452" s="10">
        <v>333120</v>
      </c>
      <c r="D452" s="21">
        <v>1.054252E-6</v>
      </c>
      <c r="E452" s="1">
        <f t="shared" si="28"/>
        <v>1.054252E-6</v>
      </c>
      <c r="F452" s="1">
        <f t="shared" si="29"/>
        <v>1.0048415195410667E-6</v>
      </c>
      <c r="G452" s="1">
        <f t="shared" ref="G452:G515" si="30">GEOMEAN(E450:E452)</f>
        <v>9.6285228529199825E-7</v>
      </c>
      <c r="H452" s="1">
        <f t="shared" si="27"/>
        <v>6.3799116347865641E-7</v>
      </c>
    </row>
    <row r="453" spans="1:8" s="14" customFormat="1">
      <c r="A453" s="9">
        <v>31260</v>
      </c>
      <c r="B453" s="1">
        <v>2750000000000</v>
      </c>
      <c r="C453" s="10">
        <v>333120</v>
      </c>
      <c r="D453" s="21">
        <v>1.1766784000000001E-6</v>
      </c>
      <c r="E453" s="1">
        <f t="shared" si="28"/>
        <v>1.1766784000000001E-6</v>
      </c>
      <c r="F453" s="1">
        <f t="shared" si="29"/>
        <v>1.1137843402368342E-6</v>
      </c>
      <c r="G453" s="1">
        <f t="shared" si="30"/>
        <v>1.0591341584502628E-6</v>
      </c>
      <c r="H453" s="1">
        <f t="shared" si="27"/>
        <v>7.0283997103057324E-7</v>
      </c>
    </row>
    <row r="454" spans="1:8" s="14" customFormat="1">
      <c r="A454" s="9">
        <v>31291</v>
      </c>
      <c r="B454" s="1">
        <v>2750000000000</v>
      </c>
      <c r="C454" s="10">
        <v>333120</v>
      </c>
      <c r="D454" s="21">
        <v>1.2953765E-6</v>
      </c>
      <c r="E454" s="1">
        <f t="shared" si="28"/>
        <v>1.2953765E-6</v>
      </c>
      <c r="F454" s="1">
        <f t="shared" si="29"/>
        <v>1.2346017768566511E-6</v>
      </c>
      <c r="G454" s="1">
        <f t="shared" si="30"/>
        <v>1.1712944253401779E-6</v>
      </c>
      <c r="H454" s="1">
        <f t="shared" si="27"/>
        <v>7.7368874398042172E-7</v>
      </c>
    </row>
    <row r="455" spans="1:8" s="14" customFormat="1">
      <c r="A455" s="9">
        <v>31321</v>
      </c>
      <c r="B455" s="1">
        <v>2750000000000</v>
      </c>
      <c r="C455" s="10">
        <v>333120</v>
      </c>
      <c r="D455" s="21">
        <v>1.4281562000000001E-6</v>
      </c>
      <c r="E455" s="1">
        <f t="shared" si="28"/>
        <v>1.4281562000000001E-6</v>
      </c>
      <c r="F455" s="1">
        <f t="shared" si="29"/>
        <v>1.3601470434512953E-6</v>
      </c>
      <c r="G455" s="1">
        <f t="shared" si="30"/>
        <v>1.2960144238193238E-6</v>
      </c>
      <c r="H455" s="1">
        <f t="shared" si="27"/>
        <v>8.5152433869497434E-7</v>
      </c>
    </row>
    <row r="456" spans="1:8" s="14" customFormat="1">
      <c r="A456" s="9">
        <v>31352</v>
      </c>
      <c r="B456" s="1">
        <v>2750000000000</v>
      </c>
      <c r="C456" s="10">
        <v>600000</v>
      </c>
      <c r="D456" s="21">
        <v>1.6307138E-6</v>
      </c>
      <c r="E456" s="1">
        <f t="shared" si="28"/>
        <v>1.6307138E-6</v>
      </c>
      <c r="F456" s="1">
        <f t="shared" si="29"/>
        <v>1.5260779874880445E-6</v>
      </c>
      <c r="G456" s="1">
        <f t="shared" si="30"/>
        <v>1.4449400320854475E-6</v>
      </c>
      <c r="H456" s="1">
        <f t="shared" si="27"/>
        <v>9.3987851620686227E-7</v>
      </c>
    </row>
    <row r="457" spans="1:8" s="14" customFormat="1">
      <c r="A457" s="9">
        <v>31382</v>
      </c>
      <c r="B457" s="1">
        <v>2750000000000</v>
      </c>
      <c r="C457" s="10">
        <v>600000</v>
      </c>
      <c r="D457" s="21">
        <v>1.8875573E-6</v>
      </c>
      <c r="E457" s="1">
        <f t="shared" si="28"/>
        <v>1.8875573E-6</v>
      </c>
      <c r="F457" s="1">
        <f t="shared" si="29"/>
        <v>1.7544417167294957E-6</v>
      </c>
      <c r="G457" s="1">
        <f t="shared" si="30"/>
        <v>1.6381406981021465E-6</v>
      </c>
      <c r="H457" s="1">
        <f t="shared" si="27"/>
        <v>1.0405449041997955E-6</v>
      </c>
    </row>
    <row r="458" spans="1:8" s="14" customFormat="1">
      <c r="A458" s="9">
        <v>31413</v>
      </c>
      <c r="B458" s="1">
        <v>2750000000000</v>
      </c>
      <c r="C458" s="10">
        <v>600000</v>
      </c>
      <c r="D458" s="21">
        <v>2.170876E-6</v>
      </c>
      <c r="E458" s="1">
        <f t="shared" si="28"/>
        <v>2.170876E-6</v>
      </c>
      <c r="F458" s="1">
        <f t="shared" si="29"/>
        <v>2.0242660006023914E-6</v>
      </c>
      <c r="G458" s="1">
        <f t="shared" si="30"/>
        <v>1.8835231801559909E-6</v>
      </c>
      <c r="H458" s="1">
        <f t="shared" si="27"/>
        <v>1.1546818669023798E-6</v>
      </c>
    </row>
    <row r="459" spans="1:8" s="14" customFormat="1">
      <c r="A459" s="9">
        <v>31444</v>
      </c>
      <c r="B459" s="1">
        <v>2750000000000</v>
      </c>
      <c r="C459" s="10">
        <v>600000</v>
      </c>
      <c r="D459" s="21">
        <v>2.4415742000000001E-6</v>
      </c>
      <c r="E459" s="1">
        <f t="shared" si="28"/>
        <v>2.4415742000000001E-6</v>
      </c>
      <c r="F459" s="1">
        <f t="shared" si="29"/>
        <v>2.3022499501572803E-6</v>
      </c>
      <c r="G459" s="1">
        <f t="shared" si="30"/>
        <v>2.1547738493356326E-6</v>
      </c>
      <c r="H459" s="1">
        <f t="shared" si="27"/>
        <v>1.2827933337498286E-6</v>
      </c>
    </row>
    <row r="460" spans="1:8" s="14" customFormat="1">
      <c r="A460" s="9">
        <v>31472</v>
      </c>
      <c r="B460" s="1">
        <v>2750000000</v>
      </c>
      <c r="C460" s="10">
        <v>804</v>
      </c>
      <c r="D460" s="21">
        <v>2.5190605E-6</v>
      </c>
      <c r="E460" s="1">
        <f t="shared" si="28"/>
        <v>2.5190605E-6</v>
      </c>
      <c r="F460" s="1">
        <f t="shared" si="29"/>
        <v>2.4800147429076101E-6</v>
      </c>
      <c r="G460" s="1">
        <f t="shared" si="30"/>
        <v>2.3723632119066874E-6</v>
      </c>
      <c r="H460" s="1">
        <f t="shared" si="27"/>
        <v>1.417589918654026E-6</v>
      </c>
    </row>
    <row r="461" spans="1:8" s="14" customFormat="1">
      <c r="A461" s="9">
        <v>31503</v>
      </c>
      <c r="B461" s="1">
        <v>2750000000</v>
      </c>
      <c r="C461" s="10">
        <v>804</v>
      </c>
      <c r="D461" s="21">
        <v>2.5298925E-6</v>
      </c>
      <c r="E461" s="1">
        <f t="shared" si="28"/>
        <v>2.5298925E-6</v>
      </c>
      <c r="F461" s="1">
        <f t="shared" si="29"/>
        <v>2.5244706902628618E-6</v>
      </c>
      <c r="G461" s="1">
        <f t="shared" si="30"/>
        <v>2.4965304313576047E-6</v>
      </c>
      <c r="H461" s="1">
        <f t="shared" ref="H461:H524" si="31">GEOMEAN(E450:E461)</f>
        <v>1.556393231728313E-6</v>
      </c>
    </row>
    <row r="462" spans="1:8" s="14" customFormat="1">
      <c r="A462" s="9">
        <v>31533</v>
      </c>
      <c r="B462" s="1">
        <v>2750000000</v>
      </c>
      <c r="C462" s="10">
        <v>804</v>
      </c>
      <c r="D462" s="21">
        <v>2.5570982999999998E-6</v>
      </c>
      <c r="E462" s="1">
        <f t="shared" si="28"/>
        <v>2.5570982999999998E-6</v>
      </c>
      <c r="F462" s="1">
        <f t="shared" si="29"/>
        <v>2.543459024818908E-6</v>
      </c>
      <c r="G462" s="1">
        <f t="shared" si="30"/>
        <v>2.5353000385507421E-6</v>
      </c>
      <c r="H462" s="1">
        <f t="shared" si="31"/>
        <v>1.7004268908815582E-6</v>
      </c>
    </row>
    <row r="463" spans="1:8" s="14" customFormat="1">
      <c r="A463" s="9">
        <v>31564</v>
      </c>
      <c r="B463" s="1">
        <v>2750000000</v>
      </c>
      <c r="C463" s="10">
        <v>804</v>
      </c>
      <c r="D463" s="21">
        <v>2.5817851000000002E-6</v>
      </c>
      <c r="E463" s="1">
        <f t="shared" si="28"/>
        <v>2.5817851000000002E-6</v>
      </c>
      <c r="F463" s="1">
        <f t="shared" si="29"/>
        <v>2.5694120514575567E-6</v>
      </c>
      <c r="G463" s="1">
        <f t="shared" si="30"/>
        <v>2.5561707466198169E-6</v>
      </c>
      <c r="H463" s="1">
        <f t="shared" si="31"/>
        <v>1.8469157268121785E-6</v>
      </c>
    </row>
    <row r="464" spans="1:8" s="14" customFormat="1">
      <c r="A464" s="9">
        <v>31594</v>
      </c>
      <c r="B464" s="1">
        <v>2750000000</v>
      </c>
      <c r="C464" s="10">
        <v>804</v>
      </c>
      <c r="D464" s="21">
        <v>2.6052124000000001E-6</v>
      </c>
      <c r="E464" s="1">
        <f t="shared" si="28"/>
        <v>2.6052124000000001E-6</v>
      </c>
      <c r="F464" s="1">
        <f t="shared" si="29"/>
        <v>2.5934722972600345E-6</v>
      </c>
      <c r="G464" s="1">
        <f t="shared" si="30"/>
        <v>2.5812905020003746E-6</v>
      </c>
      <c r="H464" s="1">
        <f t="shared" si="31"/>
        <v>1.9915381857739906E-6</v>
      </c>
    </row>
    <row r="465" spans="1:8" s="14" customFormat="1">
      <c r="A465" s="9">
        <v>31625</v>
      </c>
      <c r="B465" s="1">
        <v>2750000000</v>
      </c>
      <c r="C465" s="10">
        <v>804</v>
      </c>
      <c r="D465" s="21">
        <v>2.6424945000000001E-6</v>
      </c>
      <c r="E465" s="1">
        <f t="shared" si="28"/>
        <v>2.6424945000000001E-6</v>
      </c>
      <c r="F465" s="1">
        <f t="shared" si="29"/>
        <v>2.6237872319095924E-6</v>
      </c>
      <c r="G465" s="1">
        <f t="shared" si="30"/>
        <v>2.6097111409164909E-6</v>
      </c>
      <c r="H465" s="1">
        <f t="shared" si="31"/>
        <v>2.1304352071559776E-6</v>
      </c>
    </row>
    <row r="466" spans="1:8" s="14" customFormat="1">
      <c r="A466" s="9">
        <v>31656</v>
      </c>
      <c r="B466" s="1">
        <v>2750000000</v>
      </c>
      <c r="C466" s="10">
        <v>804</v>
      </c>
      <c r="D466" s="21">
        <v>2.6739828E-6</v>
      </c>
      <c r="E466" s="1">
        <f t="shared" si="28"/>
        <v>2.6739828E-6</v>
      </c>
      <c r="F466" s="1">
        <f t="shared" si="29"/>
        <v>2.6581920250603795E-6</v>
      </c>
      <c r="G466" s="1">
        <f t="shared" si="30"/>
        <v>2.6404135088827951E-6</v>
      </c>
      <c r="H466" s="1">
        <f t="shared" si="31"/>
        <v>2.2630729145723721E-6</v>
      </c>
    </row>
    <row r="467" spans="1:8" s="14" customFormat="1">
      <c r="A467" s="9">
        <v>31686</v>
      </c>
      <c r="B467" s="1">
        <v>2750000000</v>
      </c>
      <c r="C467" s="10">
        <v>804</v>
      </c>
      <c r="D467" s="21">
        <v>2.7122725E-6</v>
      </c>
      <c r="E467" s="1">
        <f t="shared" si="28"/>
        <v>2.7122725E-6</v>
      </c>
      <c r="F467" s="1">
        <f t="shared" si="29"/>
        <v>2.693059600883909E-6</v>
      </c>
      <c r="G467" s="1">
        <f t="shared" si="30"/>
        <v>2.6760979624186843E-6</v>
      </c>
      <c r="H467" s="1">
        <f t="shared" si="31"/>
        <v>2.3873257426520548E-6</v>
      </c>
    </row>
    <row r="468" spans="1:8" s="14" customFormat="1">
      <c r="A468" s="9">
        <v>31717</v>
      </c>
      <c r="B468" s="1">
        <v>2750000000</v>
      </c>
      <c r="C468" s="10">
        <v>804</v>
      </c>
      <c r="D468" s="21">
        <v>2.8014472000000001E-6</v>
      </c>
      <c r="E468" s="1">
        <f t="shared" si="28"/>
        <v>2.8014472000000001E-6</v>
      </c>
      <c r="F468" s="1">
        <f t="shared" si="29"/>
        <v>2.7564992655108765E-6</v>
      </c>
      <c r="G468" s="1">
        <f t="shared" si="30"/>
        <v>2.7287146582617656E-6</v>
      </c>
      <c r="H468" s="1">
        <f t="shared" si="31"/>
        <v>2.497441969034327E-6</v>
      </c>
    </row>
    <row r="469" spans="1:8" s="14" customFormat="1">
      <c r="A469" s="9">
        <v>31747</v>
      </c>
      <c r="B469" s="1">
        <v>2750000000</v>
      </c>
      <c r="C469" s="10">
        <v>804</v>
      </c>
      <c r="D469" s="21">
        <v>3.0049873000000001E-6</v>
      </c>
      <c r="E469" s="1">
        <f t="shared" si="28"/>
        <v>3.0049873000000001E-6</v>
      </c>
      <c r="F469" s="1">
        <f t="shared" si="29"/>
        <v>2.9014329662462581E-6</v>
      </c>
      <c r="G469" s="1">
        <f t="shared" si="30"/>
        <v>2.8369573123504186E-6</v>
      </c>
      <c r="H469" s="1">
        <f t="shared" si="31"/>
        <v>2.5961151230541673E-6</v>
      </c>
    </row>
    <row r="470" spans="1:8" s="14" customFormat="1">
      <c r="A470" s="9">
        <v>31778</v>
      </c>
      <c r="B470" s="1">
        <v>2750000000</v>
      </c>
      <c r="C470" s="10">
        <v>964.8</v>
      </c>
      <c r="D470" s="21">
        <v>3.5103107999999999E-6</v>
      </c>
      <c r="E470" s="1">
        <f t="shared" si="28"/>
        <v>3.5103107999999999E-6</v>
      </c>
      <c r="F470" s="1">
        <f t="shared" si="29"/>
        <v>3.2478361062487189E-6</v>
      </c>
      <c r="G470" s="1">
        <f t="shared" si="30"/>
        <v>3.0916492540143376E-6</v>
      </c>
      <c r="H470" s="1">
        <f t="shared" si="31"/>
        <v>2.7021937996944016E-6</v>
      </c>
    </row>
    <row r="471" spans="1:8" s="14" customFormat="1">
      <c r="A471" s="9">
        <v>31809</v>
      </c>
      <c r="B471" s="1">
        <v>2750000000</v>
      </c>
      <c r="C471" s="10">
        <v>964.8</v>
      </c>
      <c r="D471" s="21">
        <v>3.9997642999999999E-6</v>
      </c>
      <c r="E471" s="1">
        <f t="shared" si="28"/>
        <v>3.9997642999999999E-6</v>
      </c>
      <c r="F471" s="1">
        <f t="shared" si="29"/>
        <v>3.747054285668202E-6</v>
      </c>
      <c r="G471" s="1">
        <f t="shared" si="30"/>
        <v>3.4812953523475132E-6</v>
      </c>
      <c r="H471" s="1">
        <f t="shared" si="31"/>
        <v>2.8156599222757135E-6</v>
      </c>
    </row>
    <row r="472" spans="1:8" s="14" customFormat="1">
      <c r="A472" s="9">
        <v>31837</v>
      </c>
      <c r="B472" s="1">
        <v>2750000000</v>
      </c>
      <c r="C472" s="10">
        <v>1368</v>
      </c>
      <c r="D472" s="21">
        <v>4.5756215000000004E-6</v>
      </c>
      <c r="E472" s="1">
        <f t="shared" si="28"/>
        <v>4.5756215000000004E-6</v>
      </c>
      <c r="F472" s="1">
        <f t="shared" si="29"/>
        <v>4.2780144373309977E-6</v>
      </c>
      <c r="G472" s="1">
        <f t="shared" si="30"/>
        <v>4.0050691667933219E-6</v>
      </c>
      <c r="H472" s="1">
        <f t="shared" si="31"/>
        <v>2.9592465980757119E-6</v>
      </c>
    </row>
    <row r="473" spans="1:8" s="14" customFormat="1">
      <c r="A473" s="9">
        <v>31868</v>
      </c>
      <c r="B473" s="1">
        <v>2750000000</v>
      </c>
      <c r="C473" s="10">
        <v>1368</v>
      </c>
      <c r="D473" s="21">
        <v>5.5346279000000003E-6</v>
      </c>
      <c r="E473" s="1">
        <f t="shared" si="28"/>
        <v>5.5346279000000003E-6</v>
      </c>
      <c r="F473" s="1">
        <f t="shared" si="29"/>
        <v>5.032331707443365E-6</v>
      </c>
      <c r="G473" s="1">
        <f t="shared" si="30"/>
        <v>4.6614851667847345E-6</v>
      </c>
      <c r="H473" s="1">
        <f t="shared" si="31"/>
        <v>3.1587361720584841E-6</v>
      </c>
    </row>
    <row r="474" spans="1:8" s="14" customFormat="1">
      <c r="A474" s="9">
        <v>31898</v>
      </c>
      <c r="B474" s="1">
        <v>2750000000</v>
      </c>
      <c r="C474" s="10">
        <v>1641.6</v>
      </c>
      <c r="D474" s="21">
        <v>6.8153182999999997E-6</v>
      </c>
      <c r="E474" s="1">
        <f t="shared" si="28"/>
        <v>6.8153182999999997E-6</v>
      </c>
      <c r="F474" s="1">
        <f t="shared" si="29"/>
        <v>6.141681431868684E-6</v>
      </c>
      <c r="G474" s="1">
        <f t="shared" si="30"/>
        <v>5.5676879676577534E-6</v>
      </c>
      <c r="H474" s="1">
        <f t="shared" si="31"/>
        <v>3.427611414389507E-6</v>
      </c>
    </row>
    <row r="475" spans="1:8" s="14" customFormat="1">
      <c r="A475" s="9">
        <v>31929</v>
      </c>
      <c r="B475" s="1">
        <v>2750000000</v>
      </c>
      <c r="C475" s="10">
        <v>1969.92</v>
      </c>
      <c r="D475" s="21">
        <v>8.2670529000000007E-6</v>
      </c>
      <c r="E475" s="1">
        <f t="shared" si="28"/>
        <v>8.2670529000000007E-6</v>
      </c>
      <c r="F475" s="1">
        <f t="shared" si="29"/>
        <v>7.5061705893510089E-6</v>
      </c>
      <c r="G475" s="1">
        <f t="shared" si="30"/>
        <v>6.7812292945676859E-6</v>
      </c>
      <c r="H475" s="1">
        <f t="shared" si="31"/>
        <v>3.7766853124907508E-6</v>
      </c>
    </row>
    <row r="476" spans="1:8" s="14" customFormat="1">
      <c r="A476" s="9">
        <v>31959</v>
      </c>
      <c r="B476" s="1">
        <v>2750000000</v>
      </c>
      <c r="C476" s="10">
        <v>1969.92</v>
      </c>
      <c r="D476" s="21">
        <v>9.0880146999999996E-6</v>
      </c>
      <c r="E476" s="1">
        <f t="shared" si="28"/>
        <v>9.0880146999999996E-6</v>
      </c>
      <c r="F476" s="1">
        <f t="shared" si="29"/>
        <v>8.6678196959141707E-6</v>
      </c>
      <c r="G476" s="1">
        <f t="shared" si="30"/>
        <v>8.0002205616938238E-6</v>
      </c>
      <c r="H476" s="1">
        <f t="shared" si="31"/>
        <v>4.1911154379496861E-6</v>
      </c>
    </row>
    <row r="477" spans="1:8" s="14" customFormat="1">
      <c r="A477" s="9">
        <v>31990</v>
      </c>
      <c r="B477" s="1">
        <v>2750000000</v>
      </c>
      <c r="C477" s="10">
        <v>1970</v>
      </c>
      <c r="D477" s="21">
        <v>9.5505141999999993E-6</v>
      </c>
      <c r="E477" s="1">
        <f t="shared" si="28"/>
        <v>9.5505141999999993E-6</v>
      </c>
      <c r="F477" s="1">
        <f t="shared" si="29"/>
        <v>9.3163948736707559E-6</v>
      </c>
      <c r="G477" s="1">
        <f t="shared" si="30"/>
        <v>8.9525927841443451E-6</v>
      </c>
      <c r="H477" s="1">
        <f t="shared" si="31"/>
        <v>4.664774756201804E-6</v>
      </c>
    </row>
    <row r="478" spans="1:8" s="14" customFormat="1">
      <c r="A478" s="9">
        <v>32021</v>
      </c>
      <c r="B478" s="1">
        <v>2750000000</v>
      </c>
      <c r="C478" s="10">
        <v>2400</v>
      </c>
      <c r="D478" s="21">
        <v>1.02334315E-5</v>
      </c>
      <c r="E478" s="1">
        <f t="shared" si="28"/>
        <v>1.02334315E-5</v>
      </c>
      <c r="F478" s="1">
        <f t="shared" si="29"/>
        <v>9.8860777285775619E-6</v>
      </c>
      <c r="G478" s="1">
        <f t="shared" si="30"/>
        <v>9.6125590519727435E-6</v>
      </c>
      <c r="H478" s="1">
        <f t="shared" si="31"/>
        <v>5.2167805498657958E-6</v>
      </c>
    </row>
    <row r="479" spans="1:8" s="14" customFormat="1">
      <c r="A479" s="9">
        <v>32051</v>
      </c>
      <c r="B479" s="1">
        <v>2750000000</v>
      </c>
      <c r="C479" s="10">
        <v>2640</v>
      </c>
      <c r="D479" s="21">
        <v>1.1346856299999999E-5</v>
      </c>
      <c r="E479" s="1">
        <f t="shared" si="28"/>
        <v>1.1346856299999999E-5</v>
      </c>
      <c r="F479" s="1">
        <f t="shared" si="29"/>
        <v>1.0775772672360597E-5</v>
      </c>
      <c r="G479" s="1">
        <f t="shared" si="30"/>
        <v>1.0350814656900165E-5</v>
      </c>
      <c r="H479" s="1">
        <f t="shared" si="31"/>
        <v>5.8775692426091491E-6</v>
      </c>
    </row>
    <row r="480" spans="1:8" s="14" customFormat="1">
      <c r="A480" s="9">
        <v>32082</v>
      </c>
      <c r="B480" s="1">
        <v>2750000000</v>
      </c>
      <c r="C480" s="10">
        <v>3000</v>
      </c>
      <c r="D480" s="21">
        <v>1.3040924499999999E-5</v>
      </c>
      <c r="E480" s="1">
        <f t="shared" si="28"/>
        <v>1.3040924499999999E-5</v>
      </c>
      <c r="F480" s="1">
        <f t="shared" si="29"/>
        <v>1.2164435717313374E-5</v>
      </c>
      <c r="G480" s="1">
        <f t="shared" si="30"/>
        <v>1.1483344859357049E-5</v>
      </c>
      <c r="H480" s="1">
        <f t="shared" si="31"/>
        <v>6.6812581003731205E-6</v>
      </c>
    </row>
    <row r="481" spans="1:8" s="14" customFormat="1">
      <c r="A481" s="9">
        <v>32112</v>
      </c>
      <c r="B481" s="1">
        <v>2750000000</v>
      </c>
      <c r="C481" s="10">
        <v>3600</v>
      </c>
      <c r="D481" s="21">
        <v>1.48627091E-5</v>
      </c>
      <c r="E481" s="1">
        <f t="shared" si="28"/>
        <v>1.48627091E-5</v>
      </c>
      <c r="F481" s="1">
        <f t="shared" si="29"/>
        <v>1.392204967806691E-5</v>
      </c>
      <c r="G481" s="1">
        <f t="shared" si="30"/>
        <v>1.3004509343587838E-5</v>
      </c>
      <c r="H481" s="1">
        <f t="shared" si="31"/>
        <v>7.633309304160407E-6</v>
      </c>
    </row>
    <row r="482" spans="1:8" s="14" customFormat="1">
      <c r="A482" s="9">
        <v>32143</v>
      </c>
      <c r="B482" s="1">
        <v>2750000000</v>
      </c>
      <c r="C482" s="10">
        <v>4500</v>
      </c>
      <c r="D482" s="21">
        <v>1.76820416E-5</v>
      </c>
      <c r="E482" s="1">
        <f t="shared" si="28"/>
        <v>1.76820416E-5</v>
      </c>
      <c r="F482" s="1">
        <f t="shared" si="29"/>
        <v>1.6211201084278072E-5</v>
      </c>
      <c r="G482" s="1">
        <f t="shared" si="30"/>
        <v>1.5076930125170517E-5</v>
      </c>
      <c r="H482" s="1">
        <f t="shared" si="31"/>
        <v>8.7343065482951944E-6</v>
      </c>
    </row>
    <row r="483" spans="1:8" s="14" customFormat="1">
      <c r="A483" s="9">
        <v>32174</v>
      </c>
      <c r="B483" s="1">
        <v>2750000000</v>
      </c>
      <c r="C483" s="10">
        <v>5280</v>
      </c>
      <c r="D483" s="21">
        <v>2.0477694999999998E-5</v>
      </c>
      <c r="E483" s="1">
        <f t="shared" si="28"/>
        <v>2.0477694999999998E-5</v>
      </c>
      <c r="F483" s="1">
        <f t="shared" si="29"/>
        <v>1.9028595714400787E-5</v>
      </c>
      <c r="G483" s="1">
        <f t="shared" si="30"/>
        <v>1.7524157668188039E-5</v>
      </c>
      <c r="H483" s="1">
        <f t="shared" si="31"/>
        <v>1.0007654867783184E-5</v>
      </c>
    </row>
    <row r="484" spans="1:8" s="14" customFormat="1">
      <c r="A484" s="9">
        <v>32203</v>
      </c>
      <c r="B484" s="1">
        <v>2750000000</v>
      </c>
      <c r="C484" s="10">
        <v>6240</v>
      </c>
      <c r="D484" s="21">
        <v>2.4182225399999998E-5</v>
      </c>
      <c r="E484" s="1">
        <f t="shared" si="28"/>
        <v>2.4182225399999998E-5</v>
      </c>
      <c r="F484" s="1">
        <f t="shared" si="29"/>
        <v>2.2253005104085447E-5</v>
      </c>
      <c r="G484" s="1">
        <f t="shared" si="30"/>
        <v>2.0611198586379725E-5</v>
      </c>
      <c r="H484" s="1">
        <f t="shared" si="31"/>
        <v>1.1497043306576636E-5</v>
      </c>
    </row>
    <row r="485" spans="1:8" s="14" customFormat="1">
      <c r="A485" s="9">
        <v>32234</v>
      </c>
      <c r="B485" s="1">
        <v>2750000000</v>
      </c>
      <c r="C485" s="10">
        <v>7260</v>
      </c>
      <c r="D485" s="21">
        <v>2.8614764299999999E-5</v>
      </c>
      <c r="E485" s="1">
        <f t="shared" si="28"/>
        <v>2.8614764299999999E-5</v>
      </c>
      <c r="F485" s="1">
        <f t="shared" si="29"/>
        <v>2.6305297566658949E-5</v>
      </c>
      <c r="G485" s="1">
        <f t="shared" si="30"/>
        <v>2.4198540300838085E-5</v>
      </c>
      <c r="H485" s="1">
        <f t="shared" si="31"/>
        <v>1.3183922638886167E-5</v>
      </c>
    </row>
    <row r="486" spans="1:8" s="14" customFormat="1">
      <c r="A486" s="9">
        <v>32264</v>
      </c>
      <c r="B486" s="1">
        <v>2750000000</v>
      </c>
      <c r="C486" s="10">
        <v>8712</v>
      </c>
      <c r="D486" s="21">
        <v>3.38340059E-5</v>
      </c>
      <c r="E486" s="1">
        <f t="shared" si="28"/>
        <v>3.38340059E-5</v>
      </c>
      <c r="F486" s="1">
        <f t="shared" si="29"/>
        <v>3.1115142682515681E-5</v>
      </c>
      <c r="G486" s="1">
        <f t="shared" si="30"/>
        <v>2.8607503045595846E-5</v>
      </c>
      <c r="H486" s="1">
        <f t="shared" si="31"/>
        <v>1.5067235826654633E-5</v>
      </c>
    </row>
    <row r="487" spans="1:8" s="14" customFormat="1">
      <c r="A487" s="9">
        <v>32295</v>
      </c>
      <c r="B487" s="1">
        <v>2750000000</v>
      </c>
      <c r="C487" s="10">
        <v>10368</v>
      </c>
      <c r="D487" s="21">
        <v>4.1372294499999999E-5</v>
      </c>
      <c r="E487" s="1">
        <f t="shared" si="28"/>
        <v>4.1372294499999999E-5</v>
      </c>
      <c r="F487" s="1">
        <f t="shared" si="29"/>
        <v>3.7413773616270486E-5</v>
      </c>
      <c r="G487" s="1">
        <f t="shared" si="30"/>
        <v>3.4215093702925197E-5</v>
      </c>
      <c r="H487" s="1">
        <f t="shared" si="31"/>
        <v>1.7231119459286503E-5</v>
      </c>
    </row>
    <row r="488" spans="1:8" s="14" customFormat="1">
      <c r="A488" s="9">
        <v>32325</v>
      </c>
      <c r="B488" s="1">
        <v>2750000000</v>
      </c>
      <c r="C488" s="10">
        <v>12444</v>
      </c>
      <c r="D488" s="21">
        <v>5.0896106600000002E-5</v>
      </c>
      <c r="E488" s="1">
        <f t="shared" si="28"/>
        <v>5.0896106600000002E-5</v>
      </c>
      <c r="F488" s="1">
        <f t="shared" si="29"/>
        <v>4.5887783898970255E-5</v>
      </c>
      <c r="G488" s="1">
        <f t="shared" si="30"/>
        <v>4.145553553341254E-5</v>
      </c>
      <c r="H488" s="1">
        <f t="shared" si="31"/>
        <v>1.9891374239243802E-5</v>
      </c>
    </row>
    <row r="489" spans="1:8" s="14" customFormat="1">
      <c r="A489" s="9">
        <v>32356</v>
      </c>
      <c r="B489" s="1">
        <v>2750000000</v>
      </c>
      <c r="C489" s="10">
        <v>15552</v>
      </c>
      <c r="D489" s="21">
        <v>6.1396054700000002E-5</v>
      </c>
      <c r="E489" s="1">
        <f t="shared" si="28"/>
        <v>6.1396054700000002E-5</v>
      </c>
      <c r="F489" s="1">
        <f t="shared" si="29"/>
        <v>5.5900090740808561E-5</v>
      </c>
      <c r="G489" s="1">
        <f t="shared" si="30"/>
        <v>5.0564402268410625E-5</v>
      </c>
      <c r="H489" s="1">
        <f t="shared" si="31"/>
        <v>2.3227774303643433E-5</v>
      </c>
    </row>
    <row r="490" spans="1:8" s="14" customFormat="1">
      <c r="A490" s="9">
        <v>32387</v>
      </c>
      <c r="B490" s="1">
        <v>2750000000</v>
      </c>
      <c r="C490" s="10">
        <v>18960</v>
      </c>
      <c r="D490" s="21">
        <v>7.7929908599999999E-5</v>
      </c>
      <c r="E490" s="1">
        <f t="shared" si="28"/>
        <v>7.7929908599999999E-5</v>
      </c>
      <c r="F490" s="1">
        <f t="shared" si="29"/>
        <v>6.9170723078276417E-5</v>
      </c>
      <c r="G490" s="1">
        <f t="shared" si="30"/>
        <v>6.2446734203371824E-5</v>
      </c>
      <c r="H490" s="1">
        <f t="shared" si="31"/>
        <v>2.7509403332534021E-5</v>
      </c>
    </row>
    <row r="491" spans="1:8" s="14" customFormat="1">
      <c r="A491" s="9">
        <v>32417</v>
      </c>
      <c r="B491" s="1">
        <v>2750000000</v>
      </c>
      <c r="C491" s="10">
        <v>23700</v>
      </c>
      <c r="D491" s="21">
        <v>9.8729287600000004E-5</v>
      </c>
      <c r="E491" s="1">
        <f t="shared" si="28"/>
        <v>9.8729287600000004E-5</v>
      </c>
      <c r="F491" s="1">
        <f t="shared" si="29"/>
        <v>8.7715245874426609E-5</v>
      </c>
      <c r="G491" s="1">
        <f t="shared" si="30"/>
        <v>7.7880765482189564E-5</v>
      </c>
      <c r="H491" s="1">
        <f t="shared" si="31"/>
        <v>3.2944180456796101E-5</v>
      </c>
    </row>
    <row r="492" spans="1:8" s="14" customFormat="1">
      <c r="A492" s="9">
        <v>32448</v>
      </c>
      <c r="B492" s="1">
        <v>2750000000</v>
      </c>
      <c r="C492" s="10">
        <v>30800</v>
      </c>
      <c r="D492" s="21">
        <v>1.2652157859999999E-4</v>
      </c>
      <c r="E492" s="1">
        <f t="shared" si="28"/>
        <v>1.2652157859999999E-4</v>
      </c>
      <c r="F492" s="1">
        <f t="shared" si="29"/>
        <v>1.1176486622013827E-4</v>
      </c>
      <c r="G492" s="1">
        <f t="shared" si="30"/>
        <v>9.910713553604594E-5</v>
      </c>
      <c r="H492" s="1">
        <f t="shared" si="31"/>
        <v>3.981225037530914E-5</v>
      </c>
    </row>
    <row r="493" spans="1:8" s="14" customFormat="1">
      <c r="A493" s="9">
        <v>32478</v>
      </c>
      <c r="B493" s="1">
        <v>2750000000</v>
      </c>
      <c r="C493" s="10">
        <v>40425</v>
      </c>
      <c r="D493" s="21">
        <v>1.624917478E-4</v>
      </c>
      <c r="E493" s="1">
        <f t="shared" si="28"/>
        <v>1.624917478E-4</v>
      </c>
      <c r="F493" s="1">
        <f t="shared" si="29"/>
        <v>1.4338309677618585E-4</v>
      </c>
      <c r="G493" s="1">
        <f t="shared" si="30"/>
        <v>1.2661368197833663E-4</v>
      </c>
      <c r="H493" s="1">
        <f t="shared" si="31"/>
        <v>4.8593461616070422E-5</v>
      </c>
    </row>
    <row r="494" spans="1:8" s="14" customFormat="1">
      <c r="A494" s="9">
        <v>32509</v>
      </c>
      <c r="B494" s="1">
        <v>2750000000</v>
      </c>
      <c r="C494" s="10">
        <v>54374</v>
      </c>
      <c r="D494" s="21">
        <v>2.2014372289999999E-4</v>
      </c>
      <c r="E494" s="1">
        <f t="shared" si="28"/>
        <v>2.2014372289999999E-4</v>
      </c>
      <c r="F494" s="1">
        <f t="shared" si="29"/>
        <v>1.8913365195337366E-4</v>
      </c>
      <c r="G494" s="1">
        <f t="shared" si="30"/>
        <v>1.6541214986704551E-4</v>
      </c>
      <c r="H494" s="1">
        <f t="shared" si="31"/>
        <v>5.9957336141203721E-5</v>
      </c>
    </row>
    <row r="495" spans="1:8" s="14" customFormat="1">
      <c r="A495" s="9">
        <v>32540</v>
      </c>
      <c r="B495" s="1">
        <v>2750000</v>
      </c>
      <c r="C495" s="10">
        <v>63.9</v>
      </c>
      <c r="D495" s="21">
        <v>2.5613731929999999E-4</v>
      </c>
      <c r="E495" s="1">
        <f t="shared" si="28"/>
        <v>2.5613731929999999E-4</v>
      </c>
      <c r="F495" s="1">
        <f t="shared" si="29"/>
        <v>2.3745951874862379E-4</v>
      </c>
      <c r="G495" s="1">
        <f t="shared" si="30"/>
        <v>2.0925226080136311E-4</v>
      </c>
      <c r="H495" s="1">
        <f t="shared" si="31"/>
        <v>7.4007371263619618E-5</v>
      </c>
    </row>
    <row r="496" spans="1:8" s="14" customFormat="1">
      <c r="A496" s="9">
        <v>32568</v>
      </c>
      <c r="B496" s="1">
        <v>2750000</v>
      </c>
      <c r="C496" s="10">
        <v>63.9</v>
      </c>
      <c r="D496" s="21">
        <v>2.712494153E-4</v>
      </c>
      <c r="E496" s="1">
        <f t="shared" si="28"/>
        <v>2.712494153E-4</v>
      </c>
      <c r="F496" s="1">
        <f t="shared" si="29"/>
        <v>2.6358508701486584E-4</v>
      </c>
      <c r="G496" s="1">
        <f t="shared" si="30"/>
        <v>2.4822717559100756E-4</v>
      </c>
      <c r="H496" s="1">
        <f t="shared" si="31"/>
        <v>9.0524129491118934E-5</v>
      </c>
    </row>
    <row r="497" spans="1:8" s="14" customFormat="1">
      <c r="A497" s="9">
        <v>32599</v>
      </c>
      <c r="B497" s="1">
        <v>2750000</v>
      </c>
      <c r="C497" s="10">
        <v>63.9</v>
      </c>
      <c r="D497" s="21">
        <v>2.931120898E-4</v>
      </c>
      <c r="E497" s="1">
        <f t="shared" si="28"/>
        <v>2.931120898E-4</v>
      </c>
      <c r="F497" s="1">
        <f t="shared" si="29"/>
        <v>2.8196893973558699E-4</v>
      </c>
      <c r="G497" s="1">
        <f t="shared" si="30"/>
        <v>2.7308119888870639E-4</v>
      </c>
      <c r="H497" s="1">
        <f t="shared" si="31"/>
        <v>1.0989248320378343E-4</v>
      </c>
    </row>
    <row r="498" spans="1:8" s="14" customFormat="1">
      <c r="A498" s="9">
        <v>32629</v>
      </c>
      <c r="B498" s="1">
        <v>2750000</v>
      </c>
      <c r="C498" s="10">
        <v>81.400000000000006</v>
      </c>
      <c r="D498" s="21">
        <v>3.419738031E-4</v>
      </c>
      <c r="E498" s="1">
        <f t="shared" si="28"/>
        <v>3.419738031E-4</v>
      </c>
      <c r="F498" s="1">
        <f t="shared" si="29"/>
        <v>3.1660173101784317E-4</v>
      </c>
      <c r="G498" s="1">
        <f t="shared" si="30"/>
        <v>3.0069886828792806E-4</v>
      </c>
      <c r="H498" s="1">
        <f t="shared" si="31"/>
        <v>1.3325635771556198E-4</v>
      </c>
    </row>
    <row r="499" spans="1:8" s="14" customFormat="1">
      <c r="A499" s="9">
        <v>32660</v>
      </c>
      <c r="B499" s="1">
        <v>2750000</v>
      </c>
      <c r="C499" s="10">
        <v>120</v>
      </c>
      <c r="D499" s="21">
        <v>4.425140433E-4</v>
      </c>
      <c r="E499" s="1">
        <f t="shared" si="28"/>
        <v>4.425140433E-4</v>
      </c>
      <c r="F499" s="1">
        <f t="shared" si="29"/>
        <v>3.8900926764340597E-4</v>
      </c>
      <c r="G499" s="1">
        <f t="shared" si="30"/>
        <v>3.5398474183433984E-4</v>
      </c>
      <c r="H499" s="1">
        <f t="shared" si="31"/>
        <v>1.6235140799915473E-4</v>
      </c>
    </row>
    <row r="500" spans="1:8" s="14" customFormat="1">
      <c r="A500" s="9">
        <v>32690</v>
      </c>
      <c r="B500" s="1">
        <v>2750000</v>
      </c>
      <c r="C500" s="10">
        <v>149.80000000000001</v>
      </c>
      <c r="D500" s="21">
        <v>5.6376297630000003E-4</v>
      </c>
      <c r="E500" s="1">
        <f t="shared" si="28"/>
        <v>5.6376297630000003E-4</v>
      </c>
      <c r="F500" s="1">
        <f t="shared" si="29"/>
        <v>4.9947275611924528E-4</v>
      </c>
      <c r="G500" s="1">
        <f t="shared" si="30"/>
        <v>4.4022241208038223E-4</v>
      </c>
      <c r="H500" s="1">
        <f t="shared" si="31"/>
        <v>1.9837657686056751E-4</v>
      </c>
    </row>
    <row r="501" spans="1:8" s="14" customFormat="1">
      <c r="A501" s="9">
        <v>32721</v>
      </c>
      <c r="B501" s="1">
        <v>2750000</v>
      </c>
      <c r="C501" s="10">
        <v>192.88</v>
      </c>
      <c r="D501" s="21">
        <v>7.5081959479999995E-4</v>
      </c>
      <c r="E501" s="1">
        <f t="shared" si="28"/>
        <v>7.5081959479999995E-4</v>
      </c>
      <c r="F501" s="1">
        <f t="shared" si="29"/>
        <v>6.5060301984298232E-4</v>
      </c>
      <c r="G501" s="1">
        <f t="shared" si="30"/>
        <v>5.7216295500283915E-4</v>
      </c>
      <c r="H501" s="1">
        <f t="shared" si="31"/>
        <v>2.444030678585259E-4</v>
      </c>
    </row>
    <row r="502" spans="1:8" s="14" customFormat="1">
      <c r="A502" s="9">
        <v>32752</v>
      </c>
      <c r="B502" s="1">
        <v>2750000</v>
      </c>
      <c r="C502" s="10">
        <v>249.48</v>
      </c>
      <c r="D502" s="21">
        <v>1.0237424220000001E-3</v>
      </c>
      <c r="E502" s="1">
        <f t="shared" si="28"/>
        <v>1.0237424220000001E-3</v>
      </c>
      <c r="F502" s="1">
        <f t="shared" si="29"/>
        <v>8.7672451229882386E-4</v>
      </c>
      <c r="G502" s="1">
        <f t="shared" si="30"/>
        <v>7.5672999697784678E-4</v>
      </c>
      <c r="H502" s="1">
        <f t="shared" si="31"/>
        <v>3.0291017658895959E-4</v>
      </c>
    </row>
    <row r="503" spans="1:8" s="14" customFormat="1">
      <c r="A503" s="9">
        <v>32782</v>
      </c>
      <c r="B503" s="1">
        <v>2750000</v>
      </c>
      <c r="C503" s="10">
        <v>381.73</v>
      </c>
      <c r="D503" s="21">
        <v>1.4205450891E-3</v>
      </c>
      <c r="E503" s="1">
        <f t="shared" si="28"/>
        <v>1.4205450891E-3</v>
      </c>
      <c r="F503" s="1">
        <f t="shared" si="29"/>
        <v>1.2059321166945675E-3</v>
      </c>
      <c r="G503" s="1">
        <f t="shared" si="30"/>
        <v>1.0297388713555414E-3</v>
      </c>
      <c r="H503" s="1">
        <f t="shared" si="31"/>
        <v>3.782810761036252E-4</v>
      </c>
    </row>
    <row r="504" spans="1:8" s="14" customFormat="1">
      <c r="A504" s="9">
        <v>32813</v>
      </c>
      <c r="B504" s="1">
        <v>2750000</v>
      </c>
      <c r="C504" s="10">
        <v>557.33000000000004</v>
      </c>
      <c r="D504" s="21">
        <v>2.1090831793999999E-3</v>
      </c>
      <c r="E504" s="1">
        <f t="shared" si="28"/>
        <v>2.1090831793999999E-3</v>
      </c>
      <c r="F504" s="1">
        <f t="shared" si="29"/>
        <v>1.7309095161215345E-3</v>
      </c>
      <c r="G504" s="1">
        <f t="shared" si="30"/>
        <v>1.4529359747922786E-3</v>
      </c>
      <c r="H504" s="1">
        <f t="shared" si="31"/>
        <v>4.7823575342684872E-4</v>
      </c>
    </row>
    <row r="505" spans="1:8" s="14" customFormat="1">
      <c r="A505" s="9">
        <v>32843</v>
      </c>
      <c r="B505" s="1">
        <v>2750000</v>
      </c>
      <c r="C505" s="10">
        <v>788.18</v>
      </c>
      <c r="D505" s="21">
        <v>3.1906209110000002E-3</v>
      </c>
      <c r="E505" s="1">
        <f t="shared" si="28"/>
        <v>3.1906209110000002E-3</v>
      </c>
      <c r="F505" s="1">
        <f t="shared" si="29"/>
        <v>2.5940865242377719E-3</v>
      </c>
      <c r="G505" s="1">
        <f t="shared" si="30"/>
        <v>2.1223058904314093E-3</v>
      </c>
      <c r="H505" s="1">
        <f t="shared" si="31"/>
        <v>6.1290857775373885E-4</v>
      </c>
    </row>
    <row r="506" spans="1:8" s="14" customFormat="1">
      <c r="A506" s="9">
        <v>32874</v>
      </c>
      <c r="B506" s="1">
        <v>2750000</v>
      </c>
      <c r="C506" s="10">
        <v>1283.95</v>
      </c>
      <c r="D506" s="21">
        <v>5.3663052798999999E-3</v>
      </c>
      <c r="E506" s="1">
        <f t="shared" si="28"/>
        <v>5.3663052798999999E-3</v>
      </c>
      <c r="F506" s="1">
        <f t="shared" si="29"/>
        <v>4.1378552223173114E-3</v>
      </c>
      <c r="G506" s="1">
        <f t="shared" si="30"/>
        <v>3.3053295290311159E-3</v>
      </c>
      <c r="H506" s="1">
        <f t="shared" si="31"/>
        <v>7.9979089392695295E-4</v>
      </c>
    </row>
    <row r="507" spans="1:8" s="14" customFormat="1">
      <c r="A507" s="9">
        <v>32905</v>
      </c>
      <c r="B507" s="1">
        <v>2750000</v>
      </c>
      <c r="C507" s="10">
        <v>2004.37</v>
      </c>
      <c r="D507" s="21">
        <v>9.3368346370999999E-3</v>
      </c>
      <c r="E507" s="1">
        <f t="shared" si="28"/>
        <v>9.3368346370999999E-3</v>
      </c>
      <c r="F507" s="1">
        <f t="shared" si="29"/>
        <v>7.0784394474080886E-3</v>
      </c>
      <c r="G507" s="1">
        <f t="shared" si="30"/>
        <v>5.4272948538697822E-3</v>
      </c>
      <c r="H507" s="1">
        <f t="shared" si="31"/>
        <v>1.0792457714478522E-3</v>
      </c>
    </row>
    <row r="508" spans="1:8" s="14" customFormat="1">
      <c r="A508" s="9">
        <v>32933</v>
      </c>
      <c r="B508" s="1">
        <v>2750000</v>
      </c>
      <c r="C508" s="10">
        <v>3674.06</v>
      </c>
      <c r="D508" s="21">
        <v>1.7009845410400001E-2</v>
      </c>
      <c r="E508" s="1">
        <f t="shared" si="28"/>
        <v>1.7009845410400001E-2</v>
      </c>
      <c r="F508" s="1">
        <f t="shared" si="29"/>
        <v>1.2602305892158753E-2</v>
      </c>
      <c r="G508" s="1">
        <f t="shared" si="30"/>
        <v>9.4810943779908789E-3</v>
      </c>
      <c r="H508" s="1">
        <f t="shared" si="31"/>
        <v>1.5236947999738245E-3</v>
      </c>
    </row>
    <row r="509" spans="1:8" s="14" customFormat="1">
      <c r="A509" s="9">
        <v>32964</v>
      </c>
      <c r="B509" s="1">
        <v>2750000</v>
      </c>
      <c r="C509" s="10">
        <v>3674.06</v>
      </c>
      <c r="D509" s="21">
        <v>1.9505189744199999E-2</v>
      </c>
      <c r="E509" s="1">
        <f t="shared" si="28"/>
        <v>1.9505189744199999E-2</v>
      </c>
      <c r="F509" s="1">
        <f t="shared" si="29"/>
        <v>1.8214836322332451E-2</v>
      </c>
      <c r="G509" s="1">
        <f t="shared" si="30"/>
        <v>1.4577511893310269E-2</v>
      </c>
      <c r="H509" s="1">
        <f t="shared" si="31"/>
        <v>2.1618440211213308E-3</v>
      </c>
    </row>
    <row r="510" spans="1:8" s="14" customFormat="1">
      <c r="A510" s="9">
        <v>32994</v>
      </c>
      <c r="B510" s="1">
        <v>2750000</v>
      </c>
      <c r="C510" s="10">
        <v>3674.06</v>
      </c>
      <c r="D510" s="21">
        <v>2.0931019066599998E-2</v>
      </c>
      <c r="E510" s="1">
        <f t="shared" si="28"/>
        <v>2.0931019066599998E-2</v>
      </c>
      <c r="F510" s="1">
        <f t="shared" si="29"/>
        <v>2.0205531382111706E-2</v>
      </c>
      <c r="G510" s="1">
        <f t="shared" si="30"/>
        <v>1.9078620664987334E-2</v>
      </c>
      <c r="H510" s="1">
        <f t="shared" si="31"/>
        <v>3.0459596830343287E-3</v>
      </c>
    </row>
    <row r="511" spans="1:8" s="14" customFormat="1">
      <c r="A511" s="9">
        <v>33025</v>
      </c>
      <c r="B511" s="1">
        <v>2750000</v>
      </c>
      <c r="C511" s="10">
        <v>3857.76</v>
      </c>
      <c r="D511" s="21">
        <v>2.33673896742E-2</v>
      </c>
      <c r="E511" s="1">
        <f t="shared" si="28"/>
        <v>2.33673896742E-2</v>
      </c>
      <c r="F511" s="1">
        <f t="shared" si="29"/>
        <v>2.2115679478762397E-2</v>
      </c>
      <c r="G511" s="1">
        <f t="shared" si="30"/>
        <v>2.1208840102336014E-2</v>
      </c>
      <c r="H511" s="1">
        <f t="shared" si="31"/>
        <v>4.239172402661231E-3</v>
      </c>
    </row>
    <row r="512" spans="1:8" s="14" customFormat="1">
      <c r="A512" s="9">
        <v>33055</v>
      </c>
      <c r="B512" s="1">
        <v>2750000</v>
      </c>
      <c r="C512" s="10">
        <v>4904.76</v>
      </c>
      <c r="D512" s="21">
        <v>2.6316354337300001E-2</v>
      </c>
      <c r="E512" s="1">
        <f t="shared" si="28"/>
        <v>2.6316354337300001E-2</v>
      </c>
      <c r="F512" s="1">
        <f t="shared" si="29"/>
        <v>2.4798074655182654E-2</v>
      </c>
      <c r="G512" s="1">
        <f t="shared" si="30"/>
        <v>2.3435565266814919E-2</v>
      </c>
      <c r="H512" s="1">
        <f t="shared" si="31"/>
        <v>5.8394934691532408E-3</v>
      </c>
    </row>
    <row r="513" spans="1:8" s="14" customFormat="1">
      <c r="A513" s="9">
        <v>33086</v>
      </c>
      <c r="B513" s="1">
        <v>2750000</v>
      </c>
      <c r="C513" s="10">
        <v>5203.46</v>
      </c>
      <c r="D513" s="21">
        <v>2.95216863099E-2</v>
      </c>
      <c r="E513" s="1">
        <f t="shared" si="28"/>
        <v>2.95216863099E-2</v>
      </c>
      <c r="F513" s="1">
        <f t="shared" si="29"/>
        <v>2.7872982573918188E-2</v>
      </c>
      <c r="G513" s="1">
        <f t="shared" si="30"/>
        <v>2.628203741093418E-2</v>
      </c>
      <c r="H513" s="1">
        <f t="shared" si="31"/>
        <v>7.9297404757273666E-3</v>
      </c>
    </row>
    <row r="514" spans="1:8" s="14" customFormat="1">
      <c r="A514" s="9">
        <v>33117</v>
      </c>
      <c r="B514" s="1">
        <v>2750000</v>
      </c>
      <c r="C514" s="10">
        <v>6056.31</v>
      </c>
      <c r="D514" s="21">
        <v>3.3731478807600003E-2</v>
      </c>
      <c r="E514" s="1">
        <f t="shared" ref="E514:E559" si="32">D514</f>
        <v>3.3731478807600003E-2</v>
      </c>
      <c r="F514" s="1">
        <f t="shared" si="29"/>
        <v>3.1556459499237348E-2</v>
      </c>
      <c r="G514" s="1">
        <f t="shared" si="30"/>
        <v>2.9703030143133531E-2</v>
      </c>
      <c r="H514" s="1">
        <f t="shared" si="31"/>
        <v>1.0610748742063223E-2</v>
      </c>
    </row>
    <row r="515" spans="1:8" s="14" customFormat="1">
      <c r="A515" s="9">
        <v>33147</v>
      </c>
      <c r="B515" s="1">
        <v>2750000</v>
      </c>
      <c r="C515" s="10">
        <v>6425.14</v>
      </c>
      <c r="D515" s="21">
        <v>3.8598931255299999E-2</v>
      </c>
      <c r="E515" s="1">
        <f t="shared" si="32"/>
        <v>3.8598931255299999E-2</v>
      </c>
      <c r="F515" s="1">
        <f t="shared" ref="F515:F578" si="33">SQRT(E515*E514)</f>
        <v>3.6083223686834871E-2</v>
      </c>
      <c r="G515" s="1">
        <f t="shared" si="30"/>
        <v>3.3748199479678373E-2</v>
      </c>
      <c r="H515" s="1">
        <f t="shared" si="31"/>
        <v>1.3971918772620951E-2</v>
      </c>
    </row>
    <row r="516" spans="1:8" s="14" customFormat="1">
      <c r="A516" s="9">
        <v>33178</v>
      </c>
      <c r="B516" s="1">
        <v>2750000</v>
      </c>
      <c r="C516" s="10">
        <v>8329.5499999999993</v>
      </c>
      <c r="D516" s="21">
        <v>4.5129870516600001E-2</v>
      </c>
      <c r="E516" s="1">
        <f t="shared" si="32"/>
        <v>4.5129870516600001E-2</v>
      </c>
      <c r="F516" s="1">
        <f t="shared" si="33"/>
        <v>4.1736851458044052E-2</v>
      </c>
      <c r="G516" s="1">
        <f t="shared" ref="G516:G579" si="34">GEOMEAN(E514:E516)</f>
        <v>3.8876896008906911E-2</v>
      </c>
      <c r="H516" s="1">
        <f t="shared" si="31"/>
        <v>1.8035170419019975E-2</v>
      </c>
    </row>
    <row r="517" spans="1:8" s="14" customFormat="1">
      <c r="A517" s="9">
        <v>33208</v>
      </c>
      <c r="B517" s="1">
        <v>2750000</v>
      </c>
      <c r="C517" s="10">
        <v>8836.82</v>
      </c>
      <c r="D517" s="21">
        <v>5.37677278248E-2</v>
      </c>
      <c r="E517" s="1">
        <f t="shared" si="32"/>
        <v>5.37677278248E-2</v>
      </c>
      <c r="F517" s="1">
        <f t="shared" si="33"/>
        <v>4.9259827392156126E-2</v>
      </c>
      <c r="G517" s="1">
        <f t="shared" si="34"/>
        <v>4.5413713636500638E-2</v>
      </c>
      <c r="H517" s="1">
        <f t="shared" si="31"/>
        <v>2.2821321549296805E-2</v>
      </c>
    </row>
    <row r="518" spans="1:8" s="14" customFormat="1">
      <c r="A518" s="9">
        <v>33239</v>
      </c>
      <c r="B518" s="1">
        <v>2750000</v>
      </c>
      <c r="C518" s="10">
        <v>12325.6</v>
      </c>
      <c r="D518" s="21">
        <v>6.5032066804000005E-2</v>
      </c>
      <c r="E518" s="1">
        <f t="shared" si="32"/>
        <v>6.5032066804000005E-2</v>
      </c>
      <c r="F518" s="1">
        <f t="shared" si="33"/>
        <v>5.913227940644334E-2</v>
      </c>
      <c r="G518" s="1">
        <f t="shared" si="34"/>
        <v>5.4038644004906301E-2</v>
      </c>
      <c r="H518" s="1">
        <f t="shared" si="31"/>
        <v>2.8094963482994791E-2</v>
      </c>
    </row>
    <row r="519" spans="1:8" s="14" customFormat="1">
      <c r="A519" s="9">
        <v>33270</v>
      </c>
      <c r="B519" s="1">
        <v>2750000</v>
      </c>
      <c r="C519" s="10">
        <v>15895.46</v>
      </c>
      <c r="D519" s="21">
        <v>7.8167522711600004E-2</v>
      </c>
      <c r="E519" s="1">
        <f t="shared" si="32"/>
        <v>7.8167522711600004E-2</v>
      </c>
      <c r="F519" s="1">
        <f t="shared" si="33"/>
        <v>7.1297935165641077E-2</v>
      </c>
      <c r="G519" s="1">
        <f t="shared" si="34"/>
        <v>6.4897085966286988E-2</v>
      </c>
      <c r="H519" s="1">
        <f t="shared" si="31"/>
        <v>3.3537500750000421E-2</v>
      </c>
    </row>
    <row r="520" spans="1:8" s="14" customFormat="1">
      <c r="A520" s="9">
        <v>33298</v>
      </c>
      <c r="B520" s="1">
        <v>2750000</v>
      </c>
      <c r="C520" s="10">
        <v>17000</v>
      </c>
      <c r="D520" s="21">
        <v>8.7383311260799998E-2</v>
      </c>
      <c r="E520" s="1">
        <f t="shared" si="32"/>
        <v>8.7383311260799998E-2</v>
      </c>
      <c r="F520" s="1">
        <f t="shared" si="33"/>
        <v>8.264706266766772E-2</v>
      </c>
      <c r="G520" s="1">
        <f t="shared" si="34"/>
        <v>7.630051470295196E-2</v>
      </c>
      <c r="H520" s="1">
        <f t="shared" si="31"/>
        <v>3.8437757244233317E-2</v>
      </c>
    </row>
    <row r="521" spans="1:8" s="14" customFormat="1">
      <c r="A521" s="9">
        <v>33329</v>
      </c>
      <c r="B521" s="1">
        <v>2750000</v>
      </c>
      <c r="C521" s="10">
        <v>17000</v>
      </c>
      <c r="D521" s="21">
        <v>9.1760004305699999E-2</v>
      </c>
      <c r="E521" s="1">
        <f t="shared" si="32"/>
        <v>9.1760004305699999E-2</v>
      </c>
      <c r="F521" s="1">
        <f t="shared" si="33"/>
        <v>8.9544921785310247E-2</v>
      </c>
      <c r="G521" s="1">
        <f t="shared" si="34"/>
        <v>8.5579436749303392E-2</v>
      </c>
      <c r="H521" s="1">
        <f t="shared" si="31"/>
        <v>4.3732064180094933E-2</v>
      </c>
    </row>
    <row r="522" spans="1:8" s="14" customFormat="1">
      <c r="A522" s="9">
        <v>33359</v>
      </c>
      <c r="B522" s="1">
        <v>2750000</v>
      </c>
      <c r="C522" s="10">
        <v>17000</v>
      </c>
      <c r="D522" s="21">
        <v>9.7889525277700007E-2</v>
      </c>
      <c r="E522" s="1">
        <f t="shared" si="32"/>
        <v>9.7889525277700007E-2</v>
      </c>
      <c r="F522" s="1">
        <f t="shared" si="33"/>
        <v>9.4775224932282173E-2</v>
      </c>
      <c r="G522" s="1">
        <f t="shared" si="34"/>
        <v>9.22442664855775E-2</v>
      </c>
      <c r="H522" s="1">
        <f t="shared" si="31"/>
        <v>4.9731183829384192E-2</v>
      </c>
    </row>
    <row r="523" spans="1:8" s="14" customFormat="1">
      <c r="A523" s="9">
        <v>33390</v>
      </c>
      <c r="B523" s="1">
        <v>2750000</v>
      </c>
      <c r="C523" s="10">
        <v>17000</v>
      </c>
      <c r="D523" s="21">
        <v>0.1084925212048</v>
      </c>
      <c r="E523" s="1">
        <f t="shared" si="32"/>
        <v>0.1084925212048</v>
      </c>
      <c r="F523" s="1">
        <f t="shared" si="33"/>
        <v>0.1030547495116973</v>
      </c>
      <c r="G523" s="1">
        <f t="shared" si="34"/>
        <v>9.9143249640953085E-2</v>
      </c>
      <c r="H523" s="1">
        <f t="shared" si="31"/>
        <v>5.6519016711448961E-2</v>
      </c>
    </row>
    <row r="524" spans="1:8" s="14" customFormat="1">
      <c r="A524" s="9">
        <v>33420</v>
      </c>
      <c r="B524" s="1">
        <v>2750000</v>
      </c>
      <c r="C524" s="10">
        <v>17000</v>
      </c>
      <c r="D524" s="21">
        <v>0.1216656145218</v>
      </c>
      <c r="E524" s="1">
        <f t="shared" si="32"/>
        <v>0.1216656145218</v>
      </c>
      <c r="F524" s="1">
        <f t="shared" si="33"/>
        <v>0.11489042285326227</v>
      </c>
      <c r="G524" s="1">
        <f t="shared" si="34"/>
        <v>0.10891840996201708</v>
      </c>
      <c r="H524" s="1">
        <f t="shared" si="31"/>
        <v>6.4210557652519387E-2</v>
      </c>
    </row>
    <row r="525" spans="1:8" s="14" customFormat="1">
      <c r="A525" s="9">
        <v>33451</v>
      </c>
      <c r="B525" s="1">
        <v>2750000</v>
      </c>
      <c r="C525" s="10">
        <v>17000</v>
      </c>
      <c r="D525" s="21">
        <v>0.14066712953509999</v>
      </c>
      <c r="E525" s="1">
        <f t="shared" si="32"/>
        <v>0.14066712953509999</v>
      </c>
      <c r="F525" s="1">
        <f t="shared" si="33"/>
        <v>0.13082183593691685</v>
      </c>
      <c r="G525" s="1">
        <f t="shared" si="34"/>
        <v>0.1229098702867317</v>
      </c>
      <c r="H525" s="1">
        <f t="shared" ref="H525:H588" si="35">GEOMEAN(E514:E525)</f>
        <v>7.313255228875036E-2</v>
      </c>
    </row>
    <row r="526" spans="1:8" s="14" customFormat="1">
      <c r="A526" s="9">
        <v>33482</v>
      </c>
      <c r="B526" s="1">
        <v>2750000</v>
      </c>
      <c r="C526" s="10">
        <v>42000</v>
      </c>
      <c r="D526" s="21">
        <v>0.16264199989709999</v>
      </c>
      <c r="E526" s="1">
        <f t="shared" si="32"/>
        <v>0.16264199989709999</v>
      </c>
      <c r="F526" s="1">
        <f t="shared" si="33"/>
        <v>0.15125601894593513</v>
      </c>
      <c r="G526" s="1">
        <f t="shared" si="34"/>
        <v>0.14066878243178044</v>
      </c>
      <c r="H526" s="1">
        <f t="shared" si="35"/>
        <v>8.3376534648025344E-2</v>
      </c>
    </row>
    <row r="527" spans="1:8" s="14" customFormat="1">
      <c r="A527" s="9">
        <v>33512</v>
      </c>
      <c r="B527" s="1">
        <v>2750000</v>
      </c>
      <c r="C527" s="10">
        <v>42000</v>
      </c>
      <c r="D527" s="21">
        <v>0.1969243031581</v>
      </c>
      <c r="E527" s="1">
        <f t="shared" si="32"/>
        <v>0.1969243031581</v>
      </c>
      <c r="F527" s="1">
        <f t="shared" si="33"/>
        <v>0.17896413745210571</v>
      </c>
      <c r="G527" s="1">
        <f t="shared" si="34"/>
        <v>0.16516127093970712</v>
      </c>
      <c r="H527" s="1">
        <f t="shared" si="35"/>
        <v>9.5503842172797143E-2</v>
      </c>
    </row>
    <row r="528" spans="1:8" s="14" customFormat="1">
      <c r="A528" s="9">
        <v>33543</v>
      </c>
      <c r="B528" s="1">
        <v>2750000</v>
      </c>
      <c r="C528" s="10">
        <v>42000</v>
      </c>
      <c r="D528" s="21">
        <v>0.24906824560259999</v>
      </c>
      <c r="E528" s="1">
        <f t="shared" si="32"/>
        <v>0.24906824560259999</v>
      </c>
      <c r="F528" s="1">
        <f t="shared" si="33"/>
        <v>0.22146690656642701</v>
      </c>
      <c r="G528" s="1">
        <f t="shared" si="34"/>
        <v>0.19980980453784616</v>
      </c>
      <c r="H528" s="1">
        <f t="shared" si="35"/>
        <v>0.11011387177108618</v>
      </c>
    </row>
    <row r="529" spans="1:8" s="14" customFormat="1">
      <c r="A529" s="9">
        <v>33573</v>
      </c>
      <c r="B529" s="1">
        <v>2750000</v>
      </c>
      <c r="C529" s="10">
        <v>42000</v>
      </c>
      <c r="D529" s="21">
        <v>0.30921820272009998</v>
      </c>
      <c r="E529" s="1">
        <f t="shared" si="32"/>
        <v>0.30921820272009998</v>
      </c>
      <c r="F529" s="1">
        <f t="shared" si="33"/>
        <v>0.27751835121282414</v>
      </c>
      <c r="G529" s="1">
        <f t="shared" si="34"/>
        <v>0.24752984897436764</v>
      </c>
      <c r="H529" s="1">
        <f t="shared" si="35"/>
        <v>0.12739546861372711</v>
      </c>
    </row>
    <row r="530" spans="1:8" s="14" customFormat="1">
      <c r="A530" s="9">
        <v>33604</v>
      </c>
      <c r="B530" s="1">
        <v>2750000</v>
      </c>
      <c r="C530" s="10">
        <v>96037.33</v>
      </c>
      <c r="D530" s="21">
        <v>0.38936975458849998</v>
      </c>
      <c r="E530" s="1">
        <f t="shared" si="32"/>
        <v>0.38936975458849998</v>
      </c>
      <c r="F530" s="1">
        <f t="shared" si="33"/>
        <v>0.34698734228703842</v>
      </c>
      <c r="G530" s="1">
        <f t="shared" si="34"/>
        <v>0.31068136807494579</v>
      </c>
      <c r="H530" s="1">
        <f t="shared" si="35"/>
        <v>0.14788479899914153</v>
      </c>
    </row>
    <row r="531" spans="1:8" s="14" customFormat="1">
      <c r="A531" s="9">
        <v>33635</v>
      </c>
      <c r="B531" s="1">
        <v>2750000</v>
      </c>
      <c r="C531" s="10">
        <v>96037.33</v>
      </c>
      <c r="D531" s="21">
        <v>0.48468918247620002</v>
      </c>
      <c r="E531" s="1">
        <f t="shared" si="32"/>
        <v>0.48468918247620002</v>
      </c>
      <c r="F531" s="1">
        <f t="shared" si="33"/>
        <v>0.4344229598357558</v>
      </c>
      <c r="G531" s="1">
        <f t="shared" si="34"/>
        <v>0.38787953296181682</v>
      </c>
      <c r="H531" s="1">
        <f t="shared" si="35"/>
        <v>0.17217097951753624</v>
      </c>
    </row>
    <row r="532" spans="1:8" s="14" customFormat="1">
      <c r="A532" s="9">
        <v>33664</v>
      </c>
      <c r="B532" s="1">
        <v>2750000</v>
      </c>
      <c r="C532" s="10">
        <v>96037.33</v>
      </c>
      <c r="D532" s="21">
        <v>0.58947710723390001</v>
      </c>
      <c r="E532" s="1">
        <f t="shared" si="32"/>
        <v>0.58947710723390001</v>
      </c>
      <c r="F532" s="1">
        <f t="shared" si="33"/>
        <v>0.53452144689772207</v>
      </c>
      <c r="G532" s="1">
        <f t="shared" si="34"/>
        <v>0.4809473041116526</v>
      </c>
      <c r="H532" s="1">
        <f t="shared" si="35"/>
        <v>0.20185824237481542</v>
      </c>
    </row>
    <row r="533" spans="1:8" s="14" customFormat="1">
      <c r="A533" s="9">
        <v>33695</v>
      </c>
      <c r="B533" s="1">
        <v>2750000</v>
      </c>
      <c r="C533" s="10">
        <v>96037.33</v>
      </c>
      <c r="D533" s="21">
        <v>0.71232561176789999</v>
      </c>
      <c r="E533" s="1">
        <f t="shared" si="32"/>
        <v>0.71232561176789999</v>
      </c>
      <c r="F533" s="1">
        <f t="shared" si="33"/>
        <v>0.64799663659124018</v>
      </c>
      <c r="G533" s="1">
        <f t="shared" si="34"/>
        <v>0.58821524595949748</v>
      </c>
      <c r="H533" s="1">
        <f t="shared" si="35"/>
        <v>0.23945022454522635</v>
      </c>
    </row>
    <row r="534" spans="1:8" s="14" customFormat="1">
      <c r="A534" s="9">
        <v>33725</v>
      </c>
      <c r="B534" s="1">
        <v>2750000</v>
      </c>
      <c r="C534" s="10">
        <v>230000</v>
      </c>
      <c r="D534" s="21">
        <v>0.88684490274140004</v>
      </c>
      <c r="E534" s="1">
        <f t="shared" si="32"/>
        <v>0.88684490274140004</v>
      </c>
      <c r="F534" s="1">
        <f t="shared" si="33"/>
        <v>0.79480962367633134</v>
      </c>
      <c r="G534" s="1">
        <f t="shared" si="34"/>
        <v>0.71944521068374157</v>
      </c>
      <c r="H534" s="1">
        <f t="shared" si="35"/>
        <v>0.28772297110413841</v>
      </c>
    </row>
    <row r="535" spans="1:8" s="14" customFormat="1">
      <c r="A535" s="9">
        <v>33756</v>
      </c>
      <c r="B535" s="1">
        <v>2750000</v>
      </c>
      <c r="C535" s="10">
        <v>230000</v>
      </c>
      <c r="D535" s="21">
        <v>1.0717521187307999</v>
      </c>
      <c r="E535" s="1">
        <f t="shared" si="32"/>
        <v>1.0717521187307999</v>
      </c>
      <c r="F535" s="1">
        <f t="shared" si="33"/>
        <v>0.97492456297844177</v>
      </c>
      <c r="G535" s="1">
        <f t="shared" si="34"/>
        <v>0.8780923526822737</v>
      </c>
      <c r="H535" s="1">
        <f t="shared" si="35"/>
        <v>0.3482296519017965</v>
      </c>
    </row>
    <row r="536" spans="1:8" s="14" customFormat="1">
      <c r="A536" s="9">
        <v>33786</v>
      </c>
      <c r="B536" s="1">
        <v>2750000</v>
      </c>
      <c r="C536" s="10">
        <v>230000</v>
      </c>
      <c r="D536" s="21">
        <v>1.308394642433</v>
      </c>
      <c r="E536" s="1">
        <f t="shared" si="32"/>
        <v>1.308394642433</v>
      </c>
      <c r="F536" s="1">
        <f t="shared" si="33"/>
        <v>1.184176815413811</v>
      </c>
      <c r="G536" s="1">
        <f t="shared" si="34"/>
        <v>1.075375804196206</v>
      </c>
      <c r="H536" s="1">
        <f t="shared" si="35"/>
        <v>0.42445337446762232</v>
      </c>
    </row>
    <row r="537" spans="1:8" s="14" customFormat="1">
      <c r="A537" s="9">
        <v>33817</v>
      </c>
      <c r="B537" s="1">
        <v>2750000</v>
      </c>
      <c r="C537" s="10">
        <v>230000</v>
      </c>
      <c r="D537" s="21">
        <v>1.6012136881665999</v>
      </c>
      <c r="E537" s="1">
        <f t="shared" si="32"/>
        <v>1.6012136881665999</v>
      </c>
      <c r="F537" s="1">
        <f t="shared" si="33"/>
        <v>1.4474181880118695</v>
      </c>
      <c r="G537" s="1">
        <f t="shared" si="34"/>
        <v>1.309465720883725</v>
      </c>
      <c r="H537" s="1">
        <f t="shared" si="35"/>
        <v>0.51981807868833918</v>
      </c>
    </row>
    <row r="538" spans="1:8" s="14" customFormat="1">
      <c r="A538" s="9">
        <v>33848</v>
      </c>
      <c r="B538" s="1">
        <v>2750000</v>
      </c>
      <c r="C538" s="10">
        <v>522186.94</v>
      </c>
      <c r="D538" s="21">
        <v>1.9851851628815</v>
      </c>
      <c r="E538" s="1">
        <f t="shared" si="32"/>
        <v>1.9851851628815</v>
      </c>
      <c r="F538" s="1">
        <f t="shared" si="33"/>
        <v>1.7828924971380353</v>
      </c>
      <c r="G538" s="1">
        <f t="shared" si="34"/>
        <v>1.6081616106660626</v>
      </c>
      <c r="H538" s="1">
        <f t="shared" si="35"/>
        <v>0.64032246564334561</v>
      </c>
    </row>
    <row r="539" spans="1:8" s="14" customFormat="1">
      <c r="A539" s="9">
        <v>33878</v>
      </c>
      <c r="B539" s="1">
        <v>2750000</v>
      </c>
      <c r="C539" s="10">
        <v>522186.94</v>
      </c>
      <c r="D539" s="21">
        <v>2.5027210502859001</v>
      </c>
      <c r="E539" s="1">
        <f t="shared" si="32"/>
        <v>2.5027210502859001</v>
      </c>
      <c r="F539" s="1">
        <f t="shared" si="33"/>
        <v>2.2289828837069998</v>
      </c>
      <c r="G539" s="1">
        <f t="shared" si="34"/>
        <v>1.9962775391755243</v>
      </c>
      <c r="H539" s="1">
        <f t="shared" si="35"/>
        <v>0.79142208756019772</v>
      </c>
    </row>
    <row r="540" spans="1:8" s="14" customFormat="1">
      <c r="A540" s="9">
        <v>33909</v>
      </c>
      <c r="B540" s="1">
        <v>2750000</v>
      </c>
      <c r="C540" s="10">
        <v>522186.94</v>
      </c>
      <c r="D540" s="21">
        <v>3.0755946831675001</v>
      </c>
      <c r="E540" s="1">
        <f t="shared" si="32"/>
        <v>3.0755946831675001</v>
      </c>
      <c r="F540" s="1">
        <f t="shared" si="33"/>
        <v>2.7744108483983938</v>
      </c>
      <c r="G540" s="1">
        <f t="shared" si="34"/>
        <v>2.4814994857096457</v>
      </c>
      <c r="H540" s="1">
        <f t="shared" si="35"/>
        <v>0.97583351155532327</v>
      </c>
    </row>
    <row r="541" spans="1:8" s="14" customFormat="1">
      <c r="A541" s="9">
        <v>33939</v>
      </c>
      <c r="B541" s="1">
        <v>2750000</v>
      </c>
      <c r="C541" s="10">
        <v>522186.94</v>
      </c>
      <c r="D541" s="21">
        <v>3.8623294534719999</v>
      </c>
      <c r="E541" s="1">
        <f t="shared" si="32"/>
        <v>3.8623294534719999</v>
      </c>
      <c r="F541" s="1">
        <f t="shared" si="33"/>
        <v>3.4465867074164431</v>
      </c>
      <c r="G541" s="1">
        <f t="shared" si="34"/>
        <v>3.0978730841213213</v>
      </c>
      <c r="H541" s="1">
        <f t="shared" si="35"/>
        <v>1.2043639583088912</v>
      </c>
    </row>
    <row r="542" spans="1:8" s="14" customFormat="1">
      <c r="A542" s="9">
        <v>33970</v>
      </c>
      <c r="B542" s="1">
        <v>2750000</v>
      </c>
      <c r="C542" s="10">
        <v>1250700</v>
      </c>
      <c r="D542" s="21">
        <v>4.9735202005622003</v>
      </c>
      <c r="E542" s="1">
        <f t="shared" si="32"/>
        <v>4.9735202005622003</v>
      </c>
      <c r="F542" s="1">
        <f t="shared" si="33"/>
        <v>4.3828499356091752</v>
      </c>
      <c r="G542" s="1">
        <f t="shared" si="34"/>
        <v>3.8947605992891332</v>
      </c>
      <c r="H542" s="1">
        <f t="shared" si="35"/>
        <v>1.4891880975990552</v>
      </c>
    </row>
    <row r="543" spans="1:8" s="14" customFormat="1">
      <c r="A543" s="9">
        <v>34001</v>
      </c>
      <c r="B543" s="1">
        <v>2750000</v>
      </c>
      <c r="C543" s="10">
        <v>1250700</v>
      </c>
      <c r="D543" s="21">
        <v>6.2064572137659999</v>
      </c>
      <c r="E543" s="1">
        <f t="shared" si="32"/>
        <v>6.2064572137659999</v>
      </c>
      <c r="F543" s="1">
        <f t="shared" si="33"/>
        <v>5.5558923969593028</v>
      </c>
      <c r="G543" s="1">
        <f t="shared" si="34"/>
        <v>4.921743646463085</v>
      </c>
      <c r="H543" s="1">
        <f t="shared" si="35"/>
        <v>1.8417524645111887</v>
      </c>
    </row>
    <row r="544" spans="1:8" s="14" customFormat="1">
      <c r="A544" s="9">
        <v>34029</v>
      </c>
      <c r="B544" s="1">
        <v>2750000</v>
      </c>
      <c r="C544" s="10">
        <v>1709400</v>
      </c>
      <c r="D544" s="21">
        <v>7.9181958432492001</v>
      </c>
      <c r="E544" s="1">
        <f t="shared" si="32"/>
        <v>7.9181958432492001</v>
      </c>
      <c r="F544" s="1">
        <f t="shared" si="33"/>
        <v>7.0102741537935556</v>
      </c>
      <c r="G544" s="1">
        <f t="shared" si="34"/>
        <v>6.2523694208423244</v>
      </c>
      <c r="H544" s="1">
        <f t="shared" si="35"/>
        <v>2.2868860973478267</v>
      </c>
    </row>
    <row r="545" spans="1:8" s="14" customFormat="1">
      <c r="A545" s="9">
        <v>34060</v>
      </c>
      <c r="B545" s="1">
        <v>2750000</v>
      </c>
      <c r="C545" s="10">
        <v>1709400</v>
      </c>
      <c r="D545" s="21">
        <v>10.1645900046761</v>
      </c>
      <c r="E545" s="1">
        <f t="shared" si="32"/>
        <v>10.1645900046761</v>
      </c>
      <c r="F545" s="1">
        <f t="shared" si="33"/>
        <v>8.9713552110792421</v>
      </c>
      <c r="G545" s="1">
        <f t="shared" si="34"/>
        <v>7.9345071692537692</v>
      </c>
      <c r="H545" s="1">
        <f t="shared" si="35"/>
        <v>2.8539441926353981</v>
      </c>
    </row>
    <row r="546" spans="1:8" s="14" customFormat="1">
      <c r="A546" s="9">
        <v>34090</v>
      </c>
      <c r="B546" s="1">
        <v>2750000</v>
      </c>
      <c r="C546" s="10">
        <v>3303300</v>
      </c>
      <c r="D546" s="21">
        <v>12.8866672541687</v>
      </c>
      <c r="E546" s="1">
        <f t="shared" si="32"/>
        <v>12.8866672541687</v>
      </c>
      <c r="F546" s="1">
        <f t="shared" si="33"/>
        <v>11.444985328313443</v>
      </c>
      <c r="G546" s="1">
        <f t="shared" si="34"/>
        <v>10.122448437743556</v>
      </c>
      <c r="H546" s="1">
        <f t="shared" si="35"/>
        <v>3.5670009213097678</v>
      </c>
    </row>
    <row r="547" spans="1:8" s="14" customFormat="1">
      <c r="A547" s="9">
        <v>34121</v>
      </c>
      <c r="B547" s="1">
        <v>2750000</v>
      </c>
      <c r="C547" s="10">
        <v>3303300</v>
      </c>
      <c r="D547" s="21">
        <v>16.800350264486099</v>
      </c>
      <c r="E547" s="1">
        <f t="shared" si="32"/>
        <v>16.800350264486099</v>
      </c>
      <c r="F547" s="1">
        <f t="shared" si="33"/>
        <v>14.713956762608671</v>
      </c>
      <c r="G547" s="1">
        <f t="shared" si="34"/>
        <v>13.007173670499569</v>
      </c>
      <c r="H547" s="1">
        <f t="shared" si="35"/>
        <v>4.486474671826806</v>
      </c>
    </row>
    <row r="548" spans="1:8" s="14" customFormat="1">
      <c r="A548" s="9">
        <v>34151</v>
      </c>
      <c r="B548" s="1">
        <v>2750000</v>
      </c>
      <c r="C548" s="10">
        <v>4639800</v>
      </c>
      <c r="D548" s="21">
        <v>22.010136614655799</v>
      </c>
      <c r="E548" s="1">
        <f t="shared" si="32"/>
        <v>22.010136614655799</v>
      </c>
      <c r="F548" s="1">
        <f t="shared" si="33"/>
        <v>19.229612697488417</v>
      </c>
      <c r="G548" s="1">
        <f t="shared" si="34"/>
        <v>16.827795660185394</v>
      </c>
      <c r="H548" s="1">
        <f t="shared" si="35"/>
        <v>5.6762591989467577</v>
      </c>
    </row>
    <row r="549" spans="1:8" s="14" customFormat="1">
      <c r="A549" s="9">
        <v>34182</v>
      </c>
      <c r="B549" s="1">
        <v>2750</v>
      </c>
      <c r="C549" s="10">
        <v>5534</v>
      </c>
      <c r="D549" s="21">
        <v>29.348318470768302</v>
      </c>
      <c r="E549" s="1">
        <f t="shared" si="32"/>
        <v>29.348318470768302</v>
      </c>
      <c r="F549" s="1">
        <f t="shared" si="33"/>
        <v>25.415752968425636</v>
      </c>
      <c r="G549" s="1">
        <f t="shared" si="34"/>
        <v>22.139854675044056</v>
      </c>
      <c r="H549" s="1">
        <f t="shared" si="35"/>
        <v>7.2330818475874716</v>
      </c>
    </row>
    <row r="550" spans="1:8" s="14" customFormat="1">
      <c r="A550" s="9">
        <v>34213</v>
      </c>
      <c r="B550" s="1">
        <v>2750</v>
      </c>
      <c r="C550" s="10">
        <v>9606</v>
      </c>
      <c r="D550" s="21">
        <v>39.805125322626502</v>
      </c>
      <c r="E550" s="1">
        <f t="shared" si="32"/>
        <v>39.805125322626502</v>
      </c>
      <c r="F550" s="1">
        <f t="shared" si="33"/>
        <v>34.179138297173125</v>
      </c>
      <c r="G550" s="1">
        <f t="shared" si="34"/>
        <v>29.515375921684711</v>
      </c>
      <c r="H550" s="1">
        <f t="shared" si="35"/>
        <v>9.2861325267530432</v>
      </c>
    </row>
    <row r="551" spans="1:8" s="14" customFormat="1">
      <c r="A551" s="9">
        <v>34243</v>
      </c>
      <c r="B551" s="1">
        <v>2750</v>
      </c>
      <c r="C551" s="10">
        <v>12024</v>
      </c>
      <c r="D551" s="21">
        <v>53.386632923474401</v>
      </c>
      <c r="E551" s="1">
        <f t="shared" si="32"/>
        <v>53.386632923474401</v>
      </c>
      <c r="F551" s="1">
        <f>SQRT(E551*E550)</f>
        <v>46.098390580062087</v>
      </c>
      <c r="G551" s="1">
        <f t="shared" si="34"/>
        <v>39.656853220786033</v>
      </c>
      <c r="H551" s="1">
        <f t="shared" si="35"/>
        <v>11.983579216673004</v>
      </c>
    </row>
    <row r="552" spans="1:8" s="14" customFormat="1">
      <c r="A552" s="9">
        <v>34274</v>
      </c>
      <c r="B552" s="1">
        <v>2750</v>
      </c>
      <c r="C552" s="10">
        <v>15021</v>
      </c>
      <c r="D552" s="21">
        <v>72.605821206067105</v>
      </c>
      <c r="E552" s="1">
        <f t="shared" si="32"/>
        <v>72.605821206067105</v>
      </c>
      <c r="F552" s="1">
        <f t="shared" si="33"/>
        <v>62.258977865330536</v>
      </c>
      <c r="G552" s="1">
        <f t="shared" si="34"/>
        <v>53.634922339534953</v>
      </c>
      <c r="H552" s="1">
        <f t="shared" si="35"/>
        <v>15.595767283934933</v>
      </c>
    </row>
    <row r="553" spans="1:8" s="14" customFormat="1">
      <c r="A553" s="9">
        <v>34304</v>
      </c>
      <c r="B553" s="1">
        <v>2750</v>
      </c>
      <c r="C553" s="10">
        <v>18760</v>
      </c>
      <c r="D553" s="21">
        <v>100</v>
      </c>
      <c r="E553" s="1">
        <f t="shared" si="32"/>
        <v>100</v>
      </c>
      <c r="F553" s="1">
        <f t="shared" si="33"/>
        <v>85.209049522962701</v>
      </c>
      <c r="G553" s="1">
        <f t="shared" si="34"/>
        <v>72.912388325179407</v>
      </c>
      <c r="H553" s="1">
        <f t="shared" si="35"/>
        <v>20.453578557192589</v>
      </c>
    </row>
    <row r="554" spans="1:8" s="14" customFormat="1">
      <c r="A554" s="9">
        <v>34335</v>
      </c>
      <c r="B554" s="1">
        <v>2750</v>
      </c>
      <c r="C554" s="10">
        <v>32882</v>
      </c>
      <c r="D554" s="21">
        <v>141.32</v>
      </c>
      <c r="E554" s="1">
        <f t="shared" si="32"/>
        <v>141.32</v>
      </c>
      <c r="F554" s="1">
        <f t="shared" si="33"/>
        <v>118.87808881370864</v>
      </c>
      <c r="G554" s="1">
        <f t="shared" si="34"/>
        <v>100.86140731112624</v>
      </c>
      <c r="H554" s="1">
        <f t="shared" si="35"/>
        <v>27.033209806665944</v>
      </c>
    </row>
    <row r="555" spans="1:8" s="14" customFormat="1">
      <c r="A555" s="9">
        <v>34366</v>
      </c>
      <c r="B555" s="1">
        <v>2750</v>
      </c>
      <c r="C555" s="10">
        <v>42829</v>
      </c>
      <c r="D555" s="21">
        <v>198.65</v>
      </c>
      <c r="E555" s="1">
        <f t="shared" si="32"/>
        <v>198.65</v>
      </c>
      <c r="F555" s="1">
        <f t="shared" si="33"/>
        <v>167.55064309038031</v>
      </c>
      <c r="G555" s="1">
        <f t="shared" si="34"/>
        <v>141.06872226334042</v>
      </c>
      <c r="H555" s="1">
        <f t="shared" si="35"/>
        <v>36.085662418622469</v>
      </c>
    </row>
    <row r="556" spans="1:8" s="14" customFormat="1">
      <c r="A556" s="9">
        <v>34394</v>
      </c>
      <c r="B556" s="1">
        <v>2750</v>
      </c>
      <c r="C556" s="10">
        <v>50298.34</v>
      </c>
      <c r="D556" s="21">
        <v>284.23</v>
      </c>
      <c r="E556" s="1">
        <f t="shared" si="32"/>
        <v>284.23</v>
      </c>
      <c r="F556" s="1">
        <f t="shared" si="33"/>
        <v>237.61794860658151</v>
      </c>
      <c r="G556" s="1">
        <f t="shared" si="34"/>
        <v>199.8269398953602</v>
      </c>
      <c r="H556" s="1">
        <f t="shared" si="35"/>
        <v>48.631946765211467</v>
      </c>
    </row>
    <row r="557" spans="1:8" s="14" customFormat="1">
      <c r="A557" s="9">
        <v>34425</v>
      </c>
      <c r="B557" s="1">
        <v>2750</v>
      </c>
      <c r="C557" s="10">
        <v>71532.22</v>
      </c>
      <c r="D557" s="21">
        <v>406.05</v>
      </c>
      <c r="E557" s="1">
        <f t="shared" si="32"/>
        <v>406.05</v>
      </c>
      <c r="F557" s="1">
        <f t="shared" si="33"/>
        <v>339.72281568949711</v>
      </c>
      <c r="G557" s="1">
        <f t="shared" si="34"/>
        <v>284.08349331930867</v>
      </c>
      <c r="H557" s="1">
        <f t="shared" si="35"/>
        <v>66.127046489921113</v>
      </c>
    </row>
    <row r="558" spans="1:8" s="14" customFormat="1">
      <c r="A558" s="9">
        <v>34455</v>
      </c>
      <c r="B558" s="1">
        <v>2750</v>
      </c>
      <c r="C558" s="10">
        <v>102887.77</v>
      </c>
      <c r="D558" s="21">
        <v>579.55999999999995</v>
      </c>
      <c r="E558" s="1">
        <f t="shared" si="32"/>
        <v>579.55999999999995</v>
      </c>
      <c r="F558" s="1">
        <f t="shared" si="33"/>
        <v>485.10858372121186</v>
      </c>
      <c r="G558" s="1">
        <f t="shared" si="34"/>
        <v>405.92825131241273</v>
      </c>
      <c r="H558" s="1">
        <f t="shared" si="35"/>
        <v>90.808313113359773</v>
      </c>
    </row>
    <row r="559" spans="1:8" s="14" customFormat="1">
      <c r="A559" s="9">
        <v>34486</v>
      </c>
      <c r="B559" s="1">
        <v>2750</v>
      </c>
      <c r="C559" s="10">
        <v>147627.07999999999</v>
      </c>
      <c r="D559" s="21">
        <v>859.14</v>
      </c>
      <c r="E559" s="1">
        <f t="shared" si="32"/>
        <v>859.14</v>
      </c>
      <c r="F559" s="1">
        <f t="shared" si="33"/>
        <v>705.63671843236727</v>
      </c>
      <c r="G559" s="1">
        <f t="shared" si="34"/>
        <v>586.92231160405845</v>
      </c>
      <c r="H559" s="1">
        <f t="shared" si="35"/>
        <v>126.04368018347422</v>
      </c>
    </row>
    <row r="560" spans="1:8" s="14" customFormat="1">
      <c r="A560" s="9">
        <v>34516</v>
      </c>
      <c r="B560" s="1">
        <v>1</v>
      </c>
      <c r="C560" s="10">
        <v>64.790000000000006</v>
      </c>
      <c r="D560" s="21">
        <v>925.72</v>
      </c>
      <c r="E560" s="1">
        <f t="shared" ref="E560:E623" si="36">D560*(1.2225)</f>
        <v>1131.6927000000001</v>
      </c>
      <c r="F560" s="1">
        <f t="shared" si="33"/>
        <v>986.04384602207222</v>
      </c>
      <c r="G560" s="1">
        <f t="shared" si="34"/>
        <v>825.9687554289012</v>
      </c>
      <c r="H560" s="1">
        <f t="shared" si="35"/>
        <v>175.03029433326139</v>
      </c>
    </row>
    <row r="561" spans="1:8" s="14" customFormat="1">
      <c r="A561" s="9">
        <v>34547</v>
      </c>
      <c r="B561" s="1">
        <v>1</v>
      </c>
      <c r="C561" s="10">
        <v>64.790000000000006</v>
      </c>
      <c r="D561" s="21">
        <v>942.85</v>
      </c>
      <c r="E561" s="1">
        <f t="shared" si="36"/>
        <v>1152.634125</v>
      </c>
      <c r="F561" s="1">
        <f t="shared" si="33"/>
        <v>1142.1154166866795</v>
      </c>
      <c r="G561" s="1">
        <f t="shared" si="34"/>
        <v>1038.7107884203863</v>
      </c>
      <c r="H561" s="1">
        <f t="shared" si="35"/>
        <v>237.65971789539049</v>
      </c>
    </row>
    <row r="562" spans="1:8" s="14" customFormat="1">
      <c r="A562" s="9">
        <v>34578</v>
      </c>
      <c r="B562" s="1">
        <v>1</v>
      </c>
      <c r="C562" s="10">
        <v>70</v>
      </c>
      <c r="D562" s="21">
        <v>956.05</v>
      </c>
      <c r="E562" s="1">
        <f t="shared" si="36"/>
        <v>1168.7711249999998</v>
      </c>
      <c r="F562" s="1">
        <f t="shared" si="33"/>
        <v>1160.6745810043574</v>
      </c>
      <c r="G562" s="1">
        <f t="shared" si="34"/>
        <v>1150.9324114886288</v>
      </c>
      <c r="H562" s="1">
        <f t="shared" si="35"/>
        <v>314.97163906195254</v>
      </c>
    </row>
    <row r="563" spans="1:8" s="14" customFormat="1">
      <c r="A563" s="9">
        <v>34608</v>
      </c>
      <c r="B563" s="1">
        <v>1</v>
      </c>
      <c r="C563" s="10">
        <v>70</v>
      </c>
      <c r="D563" s="21">
        <v>983.01</v>
      </c>
      <c r="E563" s="1">
        <f t="shared" si="36"/>
        <v>1201.7297249999999</v>
      </c>
      <c r="F563" s="1">
        <f t="shared" si="33"/>
        <v>1185.13585830241</v>
      </c>
      <c r="G563" s="1">
        <f t="shared" si="34"/>
        <v>1174.2013719978115</v>
      </c>
      <c r="H563" s="1">
        <f t="shared" si="35"/>
        <v>408.29052963317577</v>
      </c>
    </row>
    <row r="564" spans="1:8" s="14" customFormat="1">
      <c r="A564" s="9">
        <v>34639</v>
      </c>
      <c r="B564" s="1">
        <v>1</v>
      </c>
      <c r="C564" s="10">
        <v>70</v>
      </c>
      <c r="D564" s="21">
        <v>1012.11</v>
      </c>
      <c r="E564" s="1">
        <f t="shared" si="36"/>
        <v>1237.3044749999999</v>
      </c>
      <c r="F564" s="1">
        <f t="shared" si="33"/>
        <v>1219.3873734310271</v>
      </c>
      <c r="G564" s="1">
        <f t="shared" si="34"/>
        <v>1202.2763023896046</v>
      </c>
      <c r="H564" s="1">
        <f t="shared" si="35"/>
        <v>517.12404871490469</v>
      </c>
    </row>
    <row r="565" spans="1:8" s="14" customFormat="1">
      <c r="A565" s="9">
        <v>34669</v>
      </c>
      <c r="B565" s="1">
        <v>1</v>
      </c>
      <c r="C565" s="10">
        <v>70</v>
      </c>
      <c r="D565" s="21">
        <v>1029.32</v>
      </c>
      <c r="E565" s="1">
        <f t="shared" si="36"/>
        <v>1258.3436999999999</v>
      </c>
      <c r="F565" s="1">
        <f t="shared" si="33"/>
        <v>1247.779744625652</v>
      </c>
      <c r="G565" s="1">
        <f t="shared" si="34"/>
        <v>1232.2369349320452</v>
      </c>
      <c r="H565" s="1">
        <f t="shared" si="35"/>
        <v>638.62317546000759</v>
      </c>
    </row>
    <row r="566" spans="1:8" s="14" customFormat="1">
      <c r="A566" s="9">
        <v>34700</v>
      </c>
      <c r="B566" s="1">
        <v>1</v>
      </c>
      <c r="C566" s="10">
        <v>70</v>
      </c>
      <c r="D566" s="21">
        <v>1044.1400000000001</v>
      </c>
      <c r="E566" s="1">
        <f t="shared" si="36"/>
        <v>1276.4611500000001</v>
      </c>
      <c r="F566" s="1">
        <f t="shared" si="33"/>
        <v>1267.3700510889687</v>
      </c>
      <c r="G566" s="1">
        <f t="shared" si="34"/>
        <v>1257.2678822582648</v>
      </c>
      <c r="H566" s="1">
        <f t="shared" si="35"/>
        <v>767.1759962280064</v>
      </c>
    </row>
    <row r="567" spans="1:8" s="14" customFormat="1">
      <c r="A567" s="9">
        <v>34731</v>
      </c>
      <c r="B567" s="1">
        <v>1</v>
      </c>
      <c r="C567" s="10">
        <v>70</v>
      </c>
      <c r="D567" s="21">
        <v>1054.69</v>
      </c>
      <c r="E567" s="1">
        <f t="shared" si="36"/>
        <v>1289.3585249999999</v>
      </c>
      <c r="F567" s="1">
        <f t="shared" si="33"/>
        <v>1282.8936298788781</v>
      </c>
      <c r="G567" s="1">
        <f t="shared" si="34"/>
        <v>1274.6575581663067</v>
      </c>
      <c r="H567" s="1">
        <f t="shared" si="35"/>
        <v>896.57253982230418</v>
      </c>
    </row>
    <row r="568" spans="1:8" s="14" customFormat="1">
      <c r="A568" s="9">
        <v>34759</v>
      </c>
      <c r="B568" s="1">
        <v>1</v>
      </c>
      <c r="C568" s="10">
        <v>70</v>
      </c>
      <c r="D568" s="21">
        <v>1071.78</v>
      </c>
      <c r="E568" s="1">
        <f t="shared" si="36"/>
        <v>1310.2510499999999</v>
      </c>
      <c r="F568" s="1">
        <f t="shared" si="33"/>
        <v>1299.7628095955433</v>
      </c>
      <c r="G568" s="1">
        <f t="shared" si="34"/>
        <v>1291.9487059047381</v>
      </c>
      <c r="H568" s="1">
        <f t="shared" si="35"/>
        <v>1018.3392503040831</v>
      </c>
    </row>
    <row r="569" spans="1:8" s="14" customFormat="1">
      <c r="A569" s="9">
        <v>34790</v>
      </c>
      <c r="B569" s="1">
        <v>1</v>
      </c>
      <c r="C569" s="10">
        <v>70</v>
      </c>
      <c r="D569" s="21">
        <v>1098.47</v>
      </c>
      <c r="E569" s="1">
        <f t="shared" si="36"/>
        <v>1342.8795749999999</v>
      </c>
      <c r="F569" s="1">
        <f t="shared" si="33"/>
        <v>1326.4649913085921</v>
      </c>
      <c r="G569" s="1">
        <f t="shared" si="34"/>
        <v>1313.9790077071748</v>
      </c>
      <c r="H569" s="1">
        <f t="shared" si="35"/>
        <v>1125.0727677150931</v>
      </c>
    </row>
    <row r="570" spans="1:8" s="14" customFormat="1">
      <c r="A570" s="9">
        <v>34820</v>
      </c>
      <c r="B570" s="1">
        <v>1</v>
      </c>
      <c r="C570" s="10">
        <v>100</v>
      </c>
      <c r="D570" s="21">
        <v>1121.54</v>
      </c>
      <c r="E570" s="1">
        <f t="shared" si="36"/>
        <v>1371.0826499999998</v>
      </c>
      <c r="F570" s="1">
        <f t="shared" si="33"/>
        <v>1356.9078400252072</v>
      </c>
      <c r="G570" s="1">
        <f t="shared" si="34"/>
        <v>1341.1738385125279</v>
      </c>
      <c r="H570" s="1">
        <f t="shared" si="35"/>
        <v>1208.7719738210087</v>
      </c>
    </row>
    <row r="571" spans="1:8" s="14" customFormat="1">
      <c r="A571" s="9">
        <v>34851</v>
      </c>
      <c r="B571" s="1">
        <v>1</v>
      </c>
      <c r="C571" s="10">
        <v>100</v>
      </c>
      <c r="D571" s="21">
        <v>1145.99</v>
      </c>
      <c r="E571" s="1">
        <f t="shared" si="36"/>
        <v>1400.972775</v>
      </c>
      <c r="F571" s="1">
        <f t="shared" si="33"/>
        <v>1385.94713641064</v>
      </c>
      <c r="G571" s="1">
        <f t="shared" si="34"/>
        <v>1371.4399609423047</v>
      </c>
      <c r="H571" s="1">
        <f t="shared" si="35"/>
        <v>1259.0457993639598</v>
      </c>
    </row>
    <row r="572" spans="1:8" s="14" customFormat="1">
      <c r="A572" s="9">
        <v>34881</v>
      </c>
      <c r="B572" s="1">
        <v>1</v>
      </c>
      <c r="C572" s="10">
        <v>100</v>
      </c>
      <c r="D572" s="21">
        <v>1174.18</v>
      </c>
      <c r="E572" s="1">
        <f t="shared" si="36"/>
        <v>1435.43505</v>
      </c>
      <c r="F572" s="1">
        <f t="shared" si="33"/>
        <v>1418.099229719403</v>
      </c>
      <c r="G572" s="1">
        <f t="shared" si="34"/>
        <v>1402.250571941581</v>
      </c>
      <c r="H572" s="1">
        <f t="shared" si="35"/>
        <v>1284.2397685061655</v>
      </c>
    </row>
    <row r="573" spans="1:8" s="14" customFormat="1">
      <c r="A573" s="9">
        <v>34912</v>
      </c>
      <c r="B573" s="1">
        <v>1</v>
      </c>
      <c r="C573" s="10">
        <v>100</v>
      </c>
      <c r="D573" s="21">
        <v>1186.1600000000001</v>
      </c>
      <c r="E573" s="1">
        <f t="shared" si="36"/>
        <v>1450.0806</v>
      </c>
      <c r="F573" s="1">
        <f t="shared" si="33"/>
        <v>1442.7392413617333</v>
      </c>
      <c r="G573" s="1">
        <f t="shared" si="34"/>
        <v>1428.6805364961547</v>
      </c>
      <c r="H573" s="1">
        <f t="shared" si="35"/>
        <v>1309.0447808468093</v>
      </c>
    </row>
    <row r="574" spans="1:8" s="14" customFormat="1">
      <c r="A574" s="9">
        <v>34943</v>
      </c>
      <c r="B574" s="1">
        <v>1</v>
      </c>
      <c r="C574" s="10">
        <v>100</v>
      </c>
      <c r="D574" s="21">
        <v>1200.04</v>
      </c>
      <c r="E574" s="1">
        <f t="shared" si="36"/>
        <v>1467.0488999999998</v>
      </c>
      <c r="F574" s="1">
        <f t="shared" si="33"/>
        <v>1458.5400745750319</v>
      </c>
      <c r="G574" s="1">
        <f t="shared" si="34"/>
        <v>1450.7973700645189</v>
      </c>
      <c r="H574" s="1">
        <f t="shared" si="35"/>
        <v>1334.0765895185357</v>
      </c>
    </row>
    <row r="575" spans="1:8" s="14" customFormat="1">
      <c r="A575" s="9">
        <v>34973</v>
      </c>
      <c r="B575" s="1">
        <v>1</v>
      </c>
      <c r="C575" s="10">
        <v>100</v>
      </c>
      <c r="D575" s="21">
        <v>1216.8399999999999</v>
      </c>
      <c r="E575" s="1">
        <f t="shared" si="36"/>
        <v>1487.5868999999998</v>
      </c>
      <c r="F575" s="1">
        <f t="shared" si="33"/>
        <v>1477.282209091888</v>
      </c>
      <c r="G575" s="1">
        <f t="shared" si="34"/>
        <v>1468.1587773639417</v>
      </c>
      <c r="H575" s="1">
        <f t="shared" si="35"/>
        <v>1358.012367155384</v>
      </c>
    </row>
    <row r="576" spans="1:8" s="14" customFormat="1">
      <c r="A576" s="9">
        <v>35004</v>
      </c>
      <c r="B576" s="1">
        <v>1</v>
      </c>
      <c r="C576" s="10">
        <v>100</v>
      </c>
      <c r="D576" s="21">
        <v>1235.21</v>
      </c>
      <c r="E576" s="1">
        <f t="shared" si="36"/>
        <v>1510.0442249999999</v>
      </c>
      <c r="F576" s="1">
        <f t="shared" si="33"/>
        <v>1498.7735010770145</v>
      </c>
      <c r="G576" s="1">
        <f t="shared" si="34"/>
        <v>1488.1231311832437</v>
      </c>
      <c r="H576" s="1">
        <f t="shared" si="35"/>
        <v>1380.7439488441244</v>
      </c>
    </row>
    <row r="577" spans="1:8" s="14" customFormat="1">
      <c r="A577" s="9">
        <v>35034</v>
      </c>
      <c r="B577" s="1">
        <v>1</v>
      </c>
      <c r="C577" s="10">
        <v>100</v>
      </c>
      <c r="D577" s="21">
        <v>1255.5899999999999</v>
      </c>
      <c r="E577" s="1">
        <f t="shared" si="36"/>
        <v>1534.9587749999998</v>
      </c>
      <c r="F577" s="1">
        <f t="shared" si="33"/>
        <v>1522.4505357488051</v>
      </c>
      <c r="G577" s="1">
        <f t="shared" si="34"/>
        <v>1510.7394704109092</v>
      </c>
      <c r="H577" s="1">
        <f t="shared" si="35"/>
        <v>1403.7979428648905</v>
      </c>
    </row>
    <row r="578" spans="1:8" s="14" customFormat="1">
      <c r="A578" s="9">
        <v>35065</v>
      </c>
      <c r="B578" s="1">
        <v>1</v>
      </c>
      <c r="C578" s="10">
        <v>100</v>
      </c>
      <c r="D578" s="21">
        <v>1273.92</v>
      </c>
      <c r="E578" s="1">
        <f t="shared" si="36"/>
        <v>1557.3671999999999</v>
      </c>
      <c r="F578" s="1">
        <f t="shared" si="33"/>
        <v>1546.1223915127739</v>
      </c>
      <c r="G578" s="1">
        <f t="shared" si="34"/>
        <v>1534.0015630649405</v>
      </c>
      <c r="H578" s="1">
        <f t="shared" si="35"/>
        <v>1427.26041293253</v>
      </c>
    </row>
    <row r="579" spans="1:8" s="14" customFormat="1">
      <c r="A579" s="9">
        <v>35096</v>
      </c>
      <c r="B579" s="1">
        <v>1</v>
      </c>
      <c r="C579" s="10">
        <v>100</v>
      </c>
      <c r="D579" s="21">
        <v>1282.96</v>
      </c>
      <c r="E579" s="1">
        <f t="shared" si="36"/>
        <v>1568.4186</v>
      </c>
      <c r="F579" s="1">
        <f t="shared" ref="F579:F642" si="37">SQRT(E579*E578)</f>
        <v>1562.8831317503941</v>
      </c>
      <c r="G579" s="1">
        <f t="shared" si="34"/>
        <v>1553.5190192182463</v>
      </c>
      <c r="H579" s="1">
        <f t="shared" si="35"/>
        <v>1450.754448237609</v>
      </c>
    </row>
    <row r="580" spans="1:8" s="14" customFormat="1">
      <c r="A580" s="9">
        <v>35125</v>
      </c>
      <c r="B580" s="1">
        <v>1</v>
      </c>
      <c r="C580" s="10">
        <v>100</v>
      </c>
      <c r="D580" s="21">
        <v>1286.68</v>
      </c>
      <c r="E580" s="1">
        <f t="shared" si="36"/>
        <v>1572.9663</v>
      </c>
      <c r="F580" s="1">
        <f t="shared" si="37"/>
        <v>1570.6908041028253</v>
      </c>
      <c r="G580" s="1">
        <f t="shared" ref="G580:G643" si="38">GEOMEAN(E578:E580)</f>
        <v>1566.2369855156905</v>
      </c>
      <c r="H580" s="1">
        <f t="shared" si="35"/>
        <v>1473.0166392189235</v>
      </c>
    </row>
    <row r="581" spans="1:8" s="14" customFormat="1">
      <c r="A581" s="9">
        <v>35156</v>
      </c>
      <c r="B581" s="1">
        <v>1</v>
      </c>
      <c r="C581" s="10">
        <v>100</v>
      </c>
      <c r="D581" s="21">
        <v>1298.6500000000001</v>
      </c>
      <c r="E581" s="1">
        <f t="shared" si="36"/>
        <v>1587.5996250000001</v>
      </c>
      <c r="F581" s="1">
        <f t="shared" si="37"/>
        <v>1580.2660244457695</v>
      </c>
      <c r="G581" s="1">
        <f t="shared" si="38"/>
        <v>1576.3069726058704</v>
      </c>
      <c r="H581" s="1">
        <f t="shared" si="35"/>
        <v>1493.7100829524245</v>
      </c>
    </row>
    <row r="582" spans="1:8" s="14" customFormat="1">
      <c r="A582" s="9">
        <v>35186</v>
      </c>
      <c r="B582" s="1">
        <v>1</v>
      </c>
      <c r="C582" s="10">
        <v>112</v>
      </c>
      <c r="D582" s="21">
        <v>1315.27</v>
      </c>
      <c r="E582" s="1">
        <f t="shared" si="36"/>
        <v>1607.9175749999999</v>
      </c>
      <c r="F582" s="1">
        <f t="shared" si="37"/>
        <v>1597.7263029383066</v>
      </c>
      <c r="G582" s="1">
        <f t="shared" si="38"/>
        <v>1589.4299636936564</v>
      </c>
      <c r="H582" s="1">
        <f t="shared" si="35"/>
        <v>1513.6762316936099</v>
      </c>
    </row>
    <row r="583" spans="1:8" s="14" customFormat="1">
      <c r="A583" s="9">
        <v>35217</v>
      </c>
      <c r="B583" s="1">
        <v>1</v>
      </c>
      <c r="C583" s="10">
        <v>112</v>
      </c>
      <c r="D583" s="21">
        <v>1332.76</v>
      </c>
      <c r="E583" s="1">
        <f t="shared" si="36"/>
        <v>1629.2991</v>
      </c>
      <c r="F583" s="1">
        <f t="shared" si="37"/>
        <v>1618.5730313525189</v>
      </c>
      <c r="G583" s="1">
        <f t="shared" si="38"/>
        <v>1608.1819961850163</v>
      </c>
      <c r="H583" s="1">
        <f t="shared" si="35"/>
        <v>1532.8415061507874</v>
      </c>
    </row>
    <row r="584" spans="1:8" s="14" customFormat="1">
      <c r="A584" s="9">
        <v>35247</v>
      </c>
      <c r="B584" s="1">
        <v>1</v>
      </c>
      <c r="C584" s="10">
        <v>112</v>
      </c>
      <c r="D584" s="21">
        <v>1348.75</v>
      </c>
      <c r="E584" s="1">
        <f t="shared" si="36"/>
        <v>1648.846875</v>
      </c>
      <c r="F584" s="1">
        <f t="shared" si="37"/>
        <v>1639.0438461112967</v>
      </c>
      <c r="G584" s="1">
        <f t="shared" si="38"/>
        <v>1628.6020424074709</v>
      </c>
      <c r="H584" s="1">
        <f t="shared" si="35"/>
        <v>1550.6495231443994</v>
      </c>
    </row>
    <row r="585" spans="1:8" s="14" customFormat="1">
      <c r="A585" s="9">
        <v>35278</v>
      </c>
      <c r="B585" s="1">
        <v>1</v>
      </c>
      <c r="C585" s="10">
        <v>112</v>
      </c>
      <c r="D585" s="21">
        <v>1355.49</v>
      </c>
      <c r="E585" s="1">
        <f t="shared" si="36"/>
        <v>1657.0865249999999</v>
      </c>
      <c r="F585" s="1">
        <f t="shared" si="37"/>
        <v>1652.9615659025044</v>
      </c>
      <c r="G585" s="1">
        <f t="shared" si="38"/>
        <v>1645.0361380815459</v>
      </c>
      <c r="H585" s="1">
        <f t="shared" si="35"/>
        <v>1567.9892115249208</v>
      </c>
    </row>
    <row r="586" spans="1:8" s="14" customFormat="1">
      <c r="A586" s="9">
        <v>35309</v>
      </c>
      <c r="B586" s="1">
        <v>1</v>
      </c>
      <c r="C586" s="10">
        <v>112</v>
      </c>
      <c r="D586" s="21">
        <v>1355.76</v>
      </c>
      <c r="E586" s="1">
        <f t="shared" si="36"/>
        <v>1657.4165999999998</v>
      </c>
      <c r="F586" s="1">
        <f t="shared" si="37"/>
        <v>1657.2515542823651</v>
      </c>
      <c r="G586" s="1">
        <f t="shared" si="38"/>
        <v>1654.445245136521</v>
      </c>
      <c r="H586" s="1">
        <f t="shared" si="35"/>
        <v>1584.0127077462396</v>
      </c>
    </row>
    <row r="587" spans="1:8" s="14" customFormat="1">
      <c r="A587" s="9">
        <v>35339</v>
      </c>
      <c r="B587" s="1">
        <v>1</v>
      </c>
      <c r="C587" s="10">
        <v>112</v>
      </c>
      <c r="D587" s="21">
        <v>1360.91</v>
      </c>
      <c r="E587" s="1">
        <f t="shared" si="36"/>
        <v>1663.712475</v>
      </c>
      <c r="F587" s="1">
        <f t="shared" si="37"/>
        <v>1660.5615537197302</v>
      </c>
      <c r="G587" s="1">
        <f t="shared" si="38"/>
        <v>1659.4024018576551</v>
      </c>
      <c r="H587" s="1">
        <f t="shared" si="35"/>
        <v>1598.8522117940272</v>
      </c>
    </row>
    <row r="588" spans="1:8" s="14" customFormat="1">
      <c r="A588" s="9">
        <v>35370</v>
      </c>
      <c r="B588" s="1">
        <v>1</v>
      </c>
      <c r="C588" s="10">
        <v>112</v>
      </c>
      <c r="D588" s="21">
        <v>1365.54</v>
      </c>
      <c r="E588" s="1">
        <f t="shared" si="36"/>
        <v>1669.3726499999998</v>
      </c>
      <c r="F588" s="1">
        <f t="shared" si="37"/>
        <v>1666.540159500757</v>
      </c>
      <c r="G588" s="1">
        <f t="shared" si="38"/>
        <v>1663.4934063492228</v>
      </c>
      <c r="H588" s="1">
        <f t="shared" si="35"/>
        <v>1612.2731604089545</v>
      </c>
    </row>
    <row r="589" spans="1:8" s="14" customFormat="1">
      <c r="A589" s="9">
        <v>35400</v>
      </c>
      <c r="B589" s="1">
        <v>1</v>
      </c>
      <c r="C589" s="10">
        <v>112</v>
      </c>
      <c r="D589" s="21">
        <v>1370.05</v>
      </c>
      <c r="E589" s="1">
        <f t="shared" si="36"/>
        <v>1674.8861249999998</v>
      </c>
      <c r="F589" s="1">
        <f t="shared" si="37"/>
        <v>1672.1271150661605</v>
      </c>
      <c r="G589" s="1">
        <f t="shared" si="38"/>
        <v>1669.3175168496302</v>
      </c>
      <c r="H589" s="1">
        <f t="shared" ref="H589:H652" si="39">GEOMEAN(E578:E589)</f>
        <v>1624.0373202108665</v>
      </c>
    </row>
    <row r="590" spans="1:8" s="14" customFormat="1">
      <c r="A590" s="9">
        <v>35431</v>
      </c>
      <c r="B590" s="1">
        <v>1</v>
      </c>
      <c r="C590" s="10">
        <v>112</v>
      </c>
      <c r="D590" s="21">
        <v>1381.15</v>
      </c>
      <c r="E590" s="1">
        <f t="shared" si="36"/>
        <v>1688.4558750000001</v>
      </c>
      <c r="F590" s="1">
        <f t="shared" si="37"/>
        <v>1681.6573128055056</v>
      </c>
      <c r="G590" s="1">
        <f t="shared" si="38"/>
        <v>1677.5524133606118</v>
      </c>
      <c r="H590" s="1">
        <f t="shared" si="39"/>
        <v>1635.0118177222651</v>
      </c>
    </row>
    <row r="591" spans="1:8" s="14" customFormat="1">
      <c r="A591" s="9">
        <v>35462</v>
      </c>
      <c r="B591" s="1">
        <v>1</v>
      </c>
      <c r="C591" s="10">
        <v>112</v>
      </c>
      <c r="D591" s="21">
        <v>1387.37</v>
      </c>
      <c r="E591" s="1">
        <f t="shared" si="36"/>
        <v>1696.0598249999998</v>
      </c>
      <c r="F591" s="1">
        <f t="shared" si="37"/>
        <v>1692.2535790692605</v>
      </c>
      <c r="G591" s="1">
        <f t="shared" si="38"/>
        <v>1686.4445094944438</v>
      </c>
      <c r="H591" s="1">
        <f t="shared" si="39"/>
        <v>1645.7069174895503</v>
      </c>
    </row>
    <row r="592" spans="1:8" s="14" customFormat="1">
      <c r="A592" s="9">
        <v>35490</v>
      </c>
      <c r="B592" s="1">
        <v>1</v>
      </c>
      <c r="C592" s="10">
        <v>112</v>
      </c>
      <c r="D592" s="21">
        <v>1396.8</v>
      </c>
      <c r="E592" s="1">
        <f t="shared" si="36"/>
        <v>1707.5879999999997</v>
      </c>
      <c r="F592" s="1">
        <f t="shared" si="37"/>
        <v>1701.8141509730431</v>
      </c>
      <c r="G592" s="1">
        <f t="shared" si="38"/>
        <v>1697.3496906988919</v>
      </c>
      <c r="H592" s="1">
        <f t="shared" si="39"/>
        <v>1657.0074751734473</v>
      </c>
    </row>
    <row r="593" spans="1:8" s="14" customFormat="1">
      <c r="A593" s="9">
        <v>35521</v>
      </c>
      <c r="B593" s="1">
        <v>1</v>
      </c>
      <c r="C593" s="10">
        <v>112</v>
      </c>
      <c r="D593" s="21">
        <v>1405.18</v>
      </c>
      <c r="E593" s="1">
        <f t="shared" si="36"/>
        <v>1717.8325499999999</v>
      </c>
      <c r="F593" s="1">
        <f t="shared" si="37"/>
        <v>1712.7026152807146</v>
      </c>
      <c r="G593" s="1">
        <f t="shared" si="38"/>
        <v>1707.1369517198896</v>
      </c>
      <c r="H593" s="1">
        <f t="shared" si="39"/>
        <v>1667.9298751832105</v>
      </c>
    </row>
    <row r="594" spans="1:8" s="14" customFormat="1">
      <c r="A594" s="9">
        <v>35551</v>
      </c>
      <c r="B594" s="1">
        <v>1</v>
      </c>
      <c r="C594" s="10">
        <v>120</v>
      </c>
      <c r="D594" s="21">
        <v>1406.73</v>
      </c>
      <c r="E594" s="1">
        <f t="shared" si="36"/>
        <v>1719.7274249999998</v>
      </c>
      <c r="F594" s="1">
        <f t="shared" si="37"/>
        <v>1718.7797263735347</v>
      </c>
      <c r="G594" s="1">
        <f t="shared" si="38"/>
        <v>1715.0410243607926</v>
      </c>
      <c r="H594" s="1">
        <f t="shared" si="39"/>
        <v>1677.3001038865295</v>
      </c>
    </row>
    <row r="595" spans="1:8" s="14" customFormat="1">
      <c r="A595" s="9">
        <v>35582</v>
      </c>
      <c r="B595" s="1">
        <v>1</v>
      </c>
      <c r="C595" s="10">
        <v>120</v>
      </c>
      <c r="D595" s="21">
        <v>1411.65</v>
      </c>
      <c r="E595" s="1">
        <f t="shared" si="36"/>
        <v>1725.742125</v>
      </c>
      <c r="F595" s="1">
        <f t="shared" si="37"/>
        <v>1722.7321500570765</v>
      </c>
      <c r="G595" s="1">
        <f t="shared" si="38"/>
        <v>1721.0973992660174</v>
      </c>
      <c r="H595" s="1">
        <f t="shared" si="39"/>
        <v>1685.3574717998972</v>
      </c>
    </row>
    <row r="596" spans="1:8" s="14" customFormat="1">
      <c r="A596" s="9">
        <v>35612</v>
      </c>
      <c r="B596" s="1">
        <v>1</v>
      </c>
      <c r="C596" s="10">
        <v>120</v>
      </c>
      <c r="D596" s="21">
        <v>1414.19</v>
      </c>
      <c r="E596" s="1">
        <f t="shared" si="36"/>
        <v>1728.8472749999999</v>
      </c>
      <c r="F596" s="1">
        <f t="shared" si="37"/>
        <v>1727.2940022355658</v>
      </c>
      <c r="G596" s="1">
        <f t="shared" si="38"/>
        <v>1724.7681179324875</v>
      </c>
      <c r="H596" s="1">
        <f t="shared" si="39"/>
        <v>1692.024794482933</v>
      </c>
    </row>
    <row r="597" spans="1:8" s="14" customFormat="1">
      <c r="A597" s="9">
        <v>35643</v>
      </c>
      <c r="B597" s="1">
        <v>1</v>
      </c>
      <c r="C597" s="10">
        <v>120</v>
      </c>
      <c r="D597" s="21">
        <v>1413.77</v>
      </c>
      <c r="E597" s="1">
        <f t="shared" si="36"/>
        <v>1728.3338249999999</v>
      </c>
      <c r="F597" s="1">
        <f t="shared" si="37"/>
        <v>1728.5905309359925</v>
      </c>
      <c r="G597" s="1">
        <f t="shared" si="38"/>
        <v>1727.6405402949231</v>
      </c>
      <c r="H597" s="1">
        <f t="shared" si="39"/>
        <v>1697.9709656070968</v>
      </c>
    </row>
    <row r="598" spans="1:8" s="14" customFormat="1">
      <c r="A598" s="9">
        <v>35674</v>
      </c>
      <c r="B598" s="1">
        <v>1</v>
      </c>
      <c r="C598" s="10">
        <v>120</v>
      </c>
      <c r="D598" s="21">
        <v>1415.18</v>
      </c>
      <c r="E598" s="1">
        <f t="shared" si="36"/>
        <v>1730.05755</v>
      </c>
      <c r="F598" s="1">
        <f t="shared" si="37"/>
        <v>1729.1954727160341</v>
      </c>
      <c r="G598" s="1">
        <f t="shared" si="38"/>
        <v>1729.0793990193192</v>
      </c>
      <c r="H598" s="1">
        <f t="shared" si="39"/>
        <v>1704.0513012196809</v>
      </c>
    </row>
    <row r="599" spans="1:8" s="14" customFormat="1">
      <c r="A599" s="9">
        <v>35704</v>
      </c>
      <c r="B599" s="1">
        <v>1</v>
      </c>
      <c r="C599" s="10">
        <v>120</v>
      </c>
      <c r="D599" s="21">
        <v>1419.28</v>
      </c>
      <c r="E599" s="1">
        <f t="shared" si="36"/>
        <v>1735.0697999999998</v>
      </c>
      <c r="F599" s="1">
        <f t="shared" si="37"/>
        <v>1732.5618624646536</v>
      </c>
      <c r="G599" s="1">
        <f t="shared" si="38"/>
        <v>1731.1513686593394</v>
      </c>
      <c r="H599" s="1">
        <f t="shared" si="39"/>
        <v>1710.0253755340627</v>
      </c>
    </row>
    <row r="600" spans="1:8" s="14" customFormat="1">
      <c r="A600" s="9">
        <v>35735</v>
      </c>
      <c r="B600" s="1">
        <v>1</v>
      </c>
      <c r="C600" s="10">
        <v>120</v>
      </c>
      <c r="D600" s="21">
        <v>1421.41</v>
      </c>
      <c r="E600" s="1">
        <f t="shared" si="36"/>
        <v>1737.6737249999999</v>
      </c>
      <c r="F600" s="1">
        <f t="shared" si="37"/>
        <v>1736.3712743825856</v>
      </c>
      <c r="G600" s="1">
        <f t="shared" si="38"/>
        <v>1734.2641435657663</v>
      </c>
      <c r="H600" s="1">
        <f t="shared" si="39"/>
        <v>1715.7491803004903</v>
      </c>
    </row>
    <row r="601" spans="1:8" s="14" customFormat="1">
      <c r="A601" s="9">
        <v>35765</v>
      </c>
      <c r="B601" s="1">
        <v>1</v>
      </c>
      <c r="C601" s="10">
        <v>120</v>
      </c>
      <c r="D601" s="21">
        <v>1429.51</v>
      </c>
      <c r="E601" s="1">
        <f t="shared" si="36"/>
        <v>1747.575975</v>
      </c>
      <c r="F601" s="1">
        <f t="shared" si="37"/>
        <v>1742.6178164470707</v>
      </c>
      <c r="G601" s="1">
        <f t="shared" si="38"/>
        <v>1740.0981695692735</v>
      </c>
      <c r="H601" s="1">
        <f t="shared" si="39"/>
        <v>1721.8343402748953</v>
      </c>
    </row>
    <row r="602" spans="1:8" s="14" customFormat="1">
      <c r="A602" s="9">
        <v>35796</v>
      </c>
      <c r="B602" s="1">
        <v>1</v>
      </c>
      <c r="C602" s="10">
        <v>120</v>
      </c>
      <c r="D602" s="21">
        <v>1441.66</v>
      </c>
      <c r="E602" s="1">
        <f t="shared" si="36"/>
        <v>1762.4293499999999</v>
      </c>
      <c r="F602" s="1">
        <f t="shared" si="37"/>
        <v>1754.9869485824861</v>
      </c>
      <c r="G602" s="1">
        <f t="shared" si="38"/>
        <v>1749.196791836205</v>
      </c>
      <c r="H602" s="1">
        <f t="shared" si="39"/>
        <v>1727.9978530671435</v>
      </c>
    </row>
    <row r="603" spans="1:8" s="14" customFormat="1">
      <c r="A603" s="9">
        <v>35827</v>
      </c>
      <c r="B603" s="1">
        <v>1</v>
      </c>
      <c r="C603" s="10">
        <v>120</v>
      </c>
      <c r="D603" s="21">
        <v>1449.44</v>
      </c>
      <c r="E603" s="1">
        <f t="shared" si="36"/>
        <v>1771.9404</v>
      </c>
      <c r="F603" s="1">
        <f t="shared" si="37"/>
        <v>1767.1784763884887</v>
      </c>
      <c r="G603" s="1">
        <f t="shared" si="38"/>
        <v>1760.6199990869541</v>
      </c>
      <c r="H603" s="1">
        <f t="shared" si="39"/>
        <v>1734.311859242903</v>
      </c>
    </row>
    <row r="604" spans="1:8" s="14" customFormat="1">
      <c r="A604" s="9">
        <v>35855</v>
      </c>
      <c r="B604" s="1">
        <v>1</v>
      </c>
      <c r="C604" s="10">
        <v>120</v>
      </c>
      <c r="D604" s="21">
        <v>1456.54</v>
      </c>
      <c r="E604" s="1">
        <f t="shared" si="36"/>
        <v>1780.6201499999997</v>
      </c>
      <c r="F604" s="1">
        <f t="shared" si="37"/>
        <v>1776.2749733189003</v>
      </c>
      <c r="G604" s="1">
        <f t="shared" si="38"/>
        <v>1771.6477218794387</v>
      </c>
      <c r="H604" s="1">
        <f t="shared" si="39"/>
        <v>1740.3751608058028</v>
      </c>
    </row>
    <row r="605" spans="1:8" s="14" customFormat="1">
      <c r="A605" s="9">
        <v>35886</v>
      </c>
      <c r="B605" s="1">
        <v>1</v>
      </c>
      <c r="C605" s="10">
        <v>120</v>
      </c>
      <c r="D605" s="21">
        <v>1463.09</v>
      </c>
      <c r="E605" s="1">
        <f t="shared" si="36"/>
        <v>1788.6275249999999</v>
      </c>
      <c r="F605" s="1">
        <f t="shared" si="37"/>
        <v>1784.6193464881042</v>
      </c>
      <c r="G605" s="1">
        <f t="shared" si="38"/>
        <v>1780.3829825868813</v>
      </c>
      <c r="H605" s="1">
        <f t="shared" si="39"/>
        <v>1746.2421485550078</v>
      </c>
    </row>
    <row r="606" spans="1:8" s="14" customFormat="1">
      <c r="A606" s="9">
        <v>35916</v>
      </c>
      <c r="B606" s="1">
        <v>1</v>
      </c>
      <c r="C606" s="10">
        <v>130</v>
      </c>
      <c r="D606" s="21">
        <v>1473.62</v>
      </c>
      <c r="E606" s="1">
        <f t="shared" si="36"/>
        <v>1801.5004499999998</v>
      </c>
      <c r="F606" s="1">
        <f t="shared" si="37"/>
        <v>1795.0524480276017</v>
      </c>
      <c r="G606" s="1">
        <f t="shared" si="38"/>
        <v>1790.2287311981001</v>
      </c>
      <c r="H606" s="1">
        <f t="shared" si="39"/>
        <v>1753.0152584924936</v>
      </c>
    </row>
    <row r="607" spans="1:8" s="14" customFormat="1">
      <c r="A607" s="9">
        <v>35947</v>
      </c>
      <c r="B607" s="1">
        <v>1</v>
      </c>
      <c r="C607" s="10">
        <v>130</v>
      </c>
      <c r="D607" s="21">
        <v>1475.83</v>
      </c>
      <c r="E607" s="1">
        <f t="shared" si="36"/>
        <v>1804.2021749999999</v>
      </c>
      <c r="F607" s="1">
        <f t="shared" si="37"/>
        <v>1802.8508064045338</v>
      </c>
      <c r="G607" s="1">
        <f t="shared" si="38"/>
        <v>1798.0971896523781</v>
      </c>
      <c r="H607" s="1">
        <f t="shared" si="39"/>
        <v>1759.5224188806458</v>
      </c>
    </row>
    <row r="608" spans="1:8" s="14" customFormat="1">
      <c r="A608" s="9">
        <v>35977</v>
      </c>
      <c r="B608" s="1">
        <v>1</v>
      </c>
      <c r="C608" s="10">
        <v>130</v>
      </c>
      <c r="D608" s="21">
        <v>1471.7</v>
      </c>
      <c r="E608" s="1">
        <f t="shared" si="36"/>
        <v>1799.1532499999998</v>
      </c>
      <c r="F608" s="1">
        <f t="shared" si="37"/>
        <v>1801.6759438945503</v>
      </c>
      <c r="G608" s="1">
        <f t="shared" si="38"/>
        <v>1801.617444030248</v>
      </c>
      <c r="H608" s="1">
        <f t="shared" si="39"/>
        <v>1765.3768696945226</v>
      </c>
    </row>
    <row r="609" spans="1:8" s="14" customFormat="1">
      <c r="A609" s="9">
        <v>36008</v>
      </c>
      <c r="B609" s="1">
        <v>1</v>
      </c>
      <c r="C609" s="10">
        <v>130</v>
      </c>
      <c r="D609" s="21">
        <v>1464.49</v>
      </c>
      <c r="E609" s="1">
        <f t="shared" si="36"/>
        <v>1790.339025</v>
      </c>
      <c r="F609" s="1">
        <f t="shared" si="37"/>
        <v>1794.7407265202908</v>
      </c>
      <c r="G609" s="1">
        <f t="shared" si="38"/>
        <v>1797.8890167971736</v>
      </c>
      <c r="H609" s="1">
        <f t="shared" si="39"/>
        <v>1770.5698698848842</v>
      </c>
    </row>
    <row r="610" spans="1:8" s="14" customFormat="1">
      <c r="A610" s="9">
        <v>36039</v>
      </c>
      <c r="B610" s="1">
        <v>1</v>
      </c>
      <c r="C610" s="10">
        <v>130</v>
      </c>
      <c r="D610" s="21">
        <v>1459.95</v>
      </c>
      <c r="E610" s="1">
        <f t="shared" si="36"/>
        <v>1784.788875</v>
      </c>
      <c r="F610" s="1">
        <f t="shared" si="37"/>
        <v>1787.5617959383521</v>
      </c>
      <c r="G610" s="1">
        <f t="shared" si="38"/>
        <v>1791.4172922667283</v>
      </c>
      <c r="H610" s="1">
        <f t="shared" si="39"/>
        <v>1775.1712726579456</v>
      </c>
    </row>
    <row r="611" spans="1:8" s="14" customFormat="1">
      <c r="A611" s="9">
        <v>36069</v>
      </c>
      <c r="B611" s="1">
        <v>1</v>
      </c>
      <c r="C611" s="10">
        <v>130</v>
      </c>
      <c r="D611" s="21">
        <v>1461.56</v>
      </c>
      <c r="E611" s="1">
        <f t="shared" si="36"/>
        <v>1786.7570999999998</v>
      </c>
      <c r="F611" s="1">
        <f t="shared" si="37"/>
        <v>1785.7727163352176</v>
      </c>
      <c r="G611" s="1">
        <f t="shared" si="38"/>
        <v>1787.2935236993735</v>
      </c>
      <c r="H611" s="1">
        <f t="shared" si="39"/>
        <v>1779.5190503877438</v>
      </c>
    </row>
    <row r="612" spans="1:8" s="14" customFormat="1">
      <c r="A612" s="9">
        <v>36100</v>
      </c>
      <c r="B612" s="1">
        <v>1</v>
      </c>
      <c r="C612" s="10">
        <v>130</v>
      </c>
      <c r="D612" s="21">
        <v>1458.93</v>
      </c>
      <c r="E612" s="1">
        <f t="shared" si="36"/>
        <v>1783.541925</v>
      </c>
      <c r="F612" s="1">
        <f t="shared" si="37"/>
        <v>1785.1487886564014</v>
      </c>
      <c r="G612" s="1">
        <f t="shared" si="38"/>
        <v>1785.0288093740119</v>
      </c>
      <c r="H612" s="1">
        <f t="shared" si="39"/>
        <v>1783.3868732718897</v>
      </c>
    </row>
    <row r="613" spans="1:8" s="14" customFormat="1">
      <c r="A613" s="9">
        <v>36130</v>
      </c>
      <c r="B613" s="1">
        <v>1</v>
      </c>
      <c r="C613" s="10">
        <v>130</v>
      </c>
      <c r="D613" s="21">
        <v>1465.06</v>
      </c>
      <c r="E613" s="1">
        <f t="shared" si="36"/>
        <v>1791.0358499999998</v>
      </c>
      <c r="F613" s="1">
        <f t="shared" si="37"/>
        <v>1787.2849598351715</v>
      </c>
      <c r="G613" s="1">
        <f t="shared" si="38"/>
        <v>1787.108989231823</v>
      </c>
      <c r="H613" s="1">
        <f t="shared" si="39"/>
        <v>1787.0412749855329</v>
      </c>
    </row>
    <row r="614" spans="1:8" s="14" customFormat="1">
      <c r="A614" s="9">
        <v>36161</v>
      </c>
      <c r="B614" s="1">
        <v>1</v>
      </c>
      <c r="C614" s="10">
        <v>130</v>
      </c>
      <c r="D614" s="21">
        <v>1474.58</v>
      </c>
      <c r="E614" s="1">
        <f t="shared" si="36"/>
        <v>1802.6740499999999</v>
      </c>
      <c r="F614" s="1">
        <f t="shared" si="37"/>
        <v>1796.8455274215121</v>
      </c>
      <c r="G614" s="1">
        <f t="shared" si="38"/>
        <v>1792.4000038098552</v>
      </c>
      <c r="H614" s="1">
        <f t="shared" si="39"/>
        <v>1790.4067546571519</v>
      </c>
    </row>
    <row r="615" spans="1:8" s="14" customFormat="1">
      <c r="A615" s="9">
        <v>36192</v>
      </c>
      <c r="B615" s="1">
        <v>1</v>
      </c>
      <c r="C615" s="10">
        <v>130</v>
      </c>
      <c r="D615" s="21">
        <v>1493.6</v>
      </c>
      <c r="E615" s="1">
        <f t="shared" si="36"/>
        <v>1825.9259999999997</v>
      </c>
      <c r="F615" s="1">
        <f t="shared" si="37"/>
        <v>1814.2627751845373</v>
      </c>
      <c r="G615" s="1">
        <f t="shared" si="38"/>
        <v>1806.4871897158093</v>
      </c>
      <c r="H615" s="1">
        <f t="shared" si="39"/>
        <v>1794.8901718492734</v>
      </c>
    </row>
    <row r="616" spans="1:8" s="14" customFormat="1">
      <c r="A616" s="9">
        <v>36220</v>
      </c>
      <c r="B616" s="1">
        <v>1</v>
      </c>
      <c r="C616" s="10">
        <v>130</v>
      </c>
      <c r="D616" s="21">
        <v>1512.72</v>
      </c>
      <c r="E616" s="1">
        <f t="shared" si="36"/>
        <v>1849.3001999999999</v>
      </c>
      <c r="F616" s="1">
        <f t="shared" si="37"/>
        <v>1837.5759350255976</v>
      </c>
      <c r="G616" s="1">
        <f t="shared" si="38"/>
        <v>1825.8675298443347</v>
      </c>
      <c r="H616" s="1">
        <f t="shared" si="39"/>
        <v>1800.5598314742106</v>
      </c>
    </row>
    <row r="617" spans="1:8" s="14" customFormat="1">
      <c r="A617" s="9">
        <v>36251</v>
      </c>
      <c r="B617" s="1">
        <v>1</v>
      </c>
      <c r="C617" s="10">
        <v>130</v>
      </c>
      <c r="D617" s="21">
        <v>1519.83</v>
      </c>
      <c r="E617" s="1">
        <f t="shared" si="36"/>
        <v>1857.9921749999999</v>
      </c>
      <c r="F617" s="1">
        <f t="shared" si="37"/>
        <v>1853.6410927754957</v>
      </c>
      <c r="G617" s="1">
        <f t="shared" si="38"/>
        <v>1844.3562991097044</v>
      </c>
      <c r="H617" s="1">
        <f t="shared" si="39"/>
        <v>1806.2778439740403</v>
      </c>
    </row>
    <row r="618" spans="1:8" s="14" customFormat="1">
      <c r="A618" s="9">
        <v>36281</v>
      </c>
      <c r="B618" s="1">
        <v>1</v>
      </c>
      <c r="C618" s="10">
        <v>136</v>
      </c>
      <c r="D618" s="21">
        <v>1520.59</v>
      </c>
      <c r="E618" s="1">
        <f t="shared" si="36"/>
        <v>1858.9212749999997</v>
      </c>
      <c r="F618" s="1">
        <f t="shared" si="37"/>
        <v>1858.4566669392705</v>
      </c>
      <c r="G618" s="1">
        <f t="shared" si="38"/>
        <v>1855.3994849519515</v>
      </c>
      <c r="H618" s="1">
        <f t="shared" si="39"/>
        <v>1811.0069073630268</v>
      </c>
    </row>
    <row r="619" spans="1:8" s="14" customFormat="1">
      <c r="A619" s="9">
        <v>36312</v>
      </c>
      <c r="B619" s="1">
        <v>1</v>
      </c>
      <c r="C619" s="10">
        <v>136</v>
      </c>
      <c r="D619" s="21">
        <v>1521.65</v>
      </c>
      <c r="E619" s="1">
        <f t="shared" si="36"/>
        <v>1860.2171249999999</v>
      </c>
      <c r="F619" s="1">
        <f t="shared" si="37"/>
        <v>1859.5690871225606</v>
      </c>
      <c r="G619" s="1">
        <f t="shared" si="38"/>
        <v>1859.0433010984043</v>
      </c>
      <c r="H619" s="1">
        <f t="shared" si="39"/>
        <v>1815.6270444612462</v>
      </c>
    </row>
    <row r="620" spans="1:8" s="14" customFormat="1">
      <c r="A620" s="9">
        <v>36342</v>
      </c>
      <c r="B620" s="1">
        <v>1</v>
      </c>
      <c r="C620" s="10">
        <v>136</v>
      </c>
      <c r="D620" s="21">
        <v>1532.91</v>
      </c>
      <c r="E620" s="1">
        <f t="shared" si="36"/>
        <v>1873.982475</v>
      </c>
      <c r="F620" s="1">
        <f t="shared" si="37"/>
        <v>1867.0871141821112</v>
      </c>
      <c r="G620" s="1">
        <f t="shared" si="38"/>
        <v>1864.361189908916</v>
      </c>
      <c r="H620" s="1">
        <f t="shared" si="39"/>
        <v>1821.803045407951</v>
      </c>
    </row>
    <row r="621" spans="1:8" s="14" customFormat="1">
      <c r="A621" s="9">
        <v>36373</v>
      </c>
      <c r="B621" s="1">
        <v>1</v>
      </c>
      <c r="C621" s="10">
        <v>136</v>
      </c>
      <c r="D621" s="21">
        <v>1541.34</v>
      </c>
      <c r="E621" s="1">
        <f t="shared" si="36"/>
        <v>1884.2881499999999</v>
      </c>
      <c r="F621" s="1">
        <f t="shared" si="37"/>
        <v>1879.1282476058336</v>
      </c>
      <c r="G621" s="1">
        <f t="shared" si="38"/>
        <v>1872.8032746790773</v>
      </c>
      <c r="H621" s="1">
        <f t="shared" si="39"/>
        <v>1829.584308798861</v>
      </c>
    </row>
    <row r="622" spans="1:8" s="14" customFormat="1">
      <c r="A622" s="9">
        <v>36404</v>
      </c>
      <c r="B622" s="1">
        <v>1</v>
      </c>
      <c r="C622" s="10">
        <v>136</v>
      </c>
      <c r="D622" s="21">
        <v>1547.35</v>
      </c>
      <c r="E622" s="1">
        <f t="shared" si="36"/>
        <v>1891.6353749999998</v>
      </c>
      <c r="F622" s="1">
        <f t="shared" si="37"/>
        <v>1887.9581884229603</v>
      </c>
      <c r="G622" s="1">
        <f t="shared" si="38"/>
        <v>1883.2880746644635</v>
      </c>
      <c r="H622" s="1">
        <f t="shared" si="39"/>
        <v>1838.4703987543569</v>
      </c>
    </row>
    <row r="623" spans="1:8" s="14" customFormat="1">
      <c r="A623" s="9">
        <v>36434</v>
      </c>
      <c r="B623" s="1">
        <v>1</v>
      </c>
      <c r="C623" s="10">
        <v>136</v>
      </c>
      <c r="D623" s="21">
        <v>1562.2</v>
      </c>
      <c r="E623" s="1">
        <f t="shared" si="36"/>
        <v>1909.7894999999999</v>
      </c>
      <c r="F623" s="1">
        <f t="shared" si="37"/>
        <v>1900.6907631183883</v>
      </c>
      <c r="G623" s="1">
        <f t="shared" si="38"/>
        <v>1895.2074216208716</v>
      </c>
      <c r="H623" s="1">
        <f t="shared" si="39"/>
        <v>1848.7008478888699</v>
      </c>
    </row>
    <row r="624" spans="1:8" s="14" customFormat="1">
      <c r="A624" s="9">
        <v>36465</v>
      </c>
      <c r="B624" s="1">
        <v>1</v>
      </c>
      <c r="C624" s="10">
        <v>136</v>
      </c>
      <c r="D624" s="21">
        <v>1576.88</v>
      </c>
      <c r="E624" s="1">
        <f t="shared" ref="E624:E687" si="40">D624*(1.2225)</f>
        <v>1927.7357999999999</v>
      </c>
      <c r="F624" s="1">
        <f t="shared" si="37"/>
        <v>1918.7416682852593</v>
      </c>
      <c r="G624" s="1">
        <f t="shared" si="38"/>
        <v>1909.6633518712267</v>
      </c>
      <c r="H624" s="1">
        <f t="shared" si="39"/>
        <v>1860.7169890403738</v>
      </c>
    </row>
    <row r="625" spans="1:8" s="14" customFormat="1">
      <c r="A625" s="9">
        <v>36495</v>
      </c>
      <c r="B625" s="1">
        <v>1</v>
      </c>
      <c r="C625" s="10">
        <v>136</v>
      </c>
      <c r="D625" s="21">
        <v>1588.55</v>
      </c>
      <c r="E625" s="1">
        <f t="shared" si="40"/>
        <v>1942.0023749999998</v>
      </c>
      <c r="F625" s="1">
        <f t="shared" si="37"/>
        <v>1934.8559382994188</v>
      </c>
      <c r="G625" s="1">
        <f t="shared" si="38"/>
        <v>1926.4641146138038</v>
      </c>
      <c r="H625" s="1">
        <f t="shared" si="39"/>
        <v>1873.3076762531091</v>
      </c>
    </row>
    <row r="626" spans="1:8" s="14" customFormat="1">
      <c r="A626" s="9">
        <v>36526</v>
      </c>
      <c r="B626" s="1">
        <v>1</v>
      </c>
      <c r="C626" s="10">
        <v>136</v>
      </c>
      <c r="D626" s="21">
        <v>1598.24</v>
      </c>
      <c r="E626" s="1">
        <f t="shared" si="40"/>
        <v>1953.8483999999999</v>
      </c>
      <c r="F626" s="1">
        <f t="shared" si="37"/>
        <v>1947.9163824943691</v>
      </c>
      <c r="G626" s="1">
        <f t="shared" si="38"/>
        <v>1941.1661567410406</v>
      </c>
      <c r="H626" s="1">
        <f t="shared" si="39"/>
        <v>1885.9213806020339</v>
      </c>
    </row>
    <row r="627" spans="1:8" s="14" customFormat="1">
      <c r="A627" s="9">
        <v>36557</v>
      </c>
      <c r="B627" s="1">
        <v>1</v>
      </c>
      <c r="C627" s="10">
        <v>136</v>
      </c>
      <c r="D627" s="21">
        <v>1599.04</v>
      </c>
      <c r="E627" s="1">
        <f t="shared" si="40"/>
        <v>1954.8263999999999</v>
      </c>
      <c r="F627" s="1">
        <f t="shared" si="37"/>
        <v>1954.3373388229984</v>
      </c>
      <c r="G627" s="1">
        <f t="shared" si="38"/>
        <v>1950.2170034043879</v>
      </c>
      <c r="H627" s="1">
        <f t="shared" si="39"/>
        <v>1896.6724503910491</v>
      </c>
    </row>
    <row r="628" spans="1:8" s="14" customFormat="1">
      <c r="A628" s="9">
        <v>36586</v>
      </c>
      <c r="B628" s="1">
        <v>1</v>
      </c>
      <c r="C628" s="10">
        <v>136</v>
      </c>
      <c r="D628" s="21">
        <v>1601.12</v>
      </c>
      <c r="E628" s="1">
        <f t="shared" si="40"/>
        <v>1957.3691999999996</v>
      </c>
      <c r="F628" s="1">
        <f t="shared" si="37"/>
        <v>1956.0973868156152</v>
      </c>
      <c r="G628" s="1">
        <f t="shared" si="38"/>
        <v>1955.3474370566435</v>
      </c>
      <c r="H628" s="1">
        <f t="shared" si="39"/>
        <v>1905.6703656762982</v>
      </c>
    </row>
    <row r="629" spans="1:8" s="14" customFormat="1">
      <c r="A629" s="9">
        <v>36617</v>
      </c>
      <c r="B629" s="1">
        <v>1</v>
      </c>
      <c r="C629" s="10">
        <v>151</v>
      </c>
      <c r="D629" s="21">
        <v>1602.56</v>
      </c>
      <c r="E629" s="1">
        <f t="shared" si="40"/>
        <v>1959.1295999999998</v>
      </c>
      <c r="F629" s="1">
        <f t="shared" si="37"/>
        <v>1958.2492021824798</v>
      </c>
      <c r="G629" s="1">
        <f t="shared" si="38"/>
        <v>1957.1076027333822</v>
      </c>
      <c r="H629" s="1">
        <f t="shared" si="39"/>
        <v>1914.10630711519</v>
      </c>
    </row>
    <row r="630" spans="1:8" s="14" customFormat="1">
      <c r="A630" s="9">
        <v>36647</v>
      </c>
      <c r="B630" s="1">
        <v>1</v>
      </c>
      <c r="C630" s="10">
        <v>151</v>
      </c>
      <c r="D630" s="21">
        <v>1601.76</v>
      </c>
      <c r="E630" s="1">
        <f t="shared" si="40"/>
        <v>1958.1515999999999</v>
      </c>
      <c r="F630" s="1">
        <f t="shared" si="37"/>
        <v>1958.6405389574063</v>
      </c>
      <c r="G630" s="1">
        <f t="shared" si="38"/>
        <v>1958.216667581122</v>
      </c>
      <c r="H630" s="1">
        <f t="shared" si="39"/>
        <v>1922.4195031863117</v>
      </c>
    </row>
    <row r="631" spans="1:8" s="14" customFormat="1">
      <c r="A631" s="9">
        <v>36678</v>
      </c>
      <c r="B631" s="1">
        <v>1</v>
      </c>
      <c r="C631" s="10">
        <v>151</v>
      </c>
      <c r="D631" s="21">
        <v>1606.57</v>
      </c>
      <c r="E631" s="1">
        <f t="shared" si="40"/>
        <v>1964.0318249999998</v>
      </c>
      <c r="F631" s="1">
        <f t="shared" si="37"/>
        <v>1961.0895085575951</v>
      </c>
      <c r="G631" s="1">
        <f t="shared" si="38"/>
        <v>1960.4359879476665</v>
      </c>
      <c r="H631" s="1">
        <f t="shared" si="39"/>
        <v>1931.1391601534244</v>
      </c>
    </row>
    <row r="632" spans="1:8" s="14" customFormat="1">
      <c r="A632" s="9">
        <v>36708</v>
      </c>
      <c r="B632" s="1">
        <v>1</v>
      </c>
      <c r="C632" s="10">
        <v>151</v>
      </c>
      <c r="D632" s="21">
        <v>1628.9</v>
      </c>
      <c r="E632" s="1">
        <f t="shared" si="40"/>
        <v>1991.33025</v>
      </c>
      <c r="F632" s="1">
        <f t="shared" si="37"/>
        <v>1977.6339360673414</v>
      </c>
      <c r="G632" s="1">
        <f t="shared" si="38"/>
        <v>1971.1183813344314</v>
      </c>
      <c r="H632" s="1">
        <f t="shared" si="39"/>
        <v>1940.9382459614742</v>
      </c>
    </row>
    <row r="633" spans="1:8" s="14" customFormat="1">
      <c r="A633" s="9">
        <v>36739</v>
      </c>
      <c r="B633" s="1">
        <v>1</v>
      </c>
      <c r="C633" s="10">
        <v>151</v>
      </c>
      <c r="D633" s="21">
        <v>1648.61</v>
      </c>
      <c r="E633" s="1">
        <f t="shared" si="40"/>
        <v>2015.4257249999998</v>
      </c>
      <c r="F633" s="1">
        <f t="shared" si="37"/>
        <v>2003.3417613629185</v>
      </c>
      <c r="G633" s="1">
        <f t="shared" si="38"/>
        <v>1990.15179735988</v>
      </c>
      <c r="H633" s="1">
        <f t="shared" si="39"/>
        <v>1951.8510586497187</v>
      </c>
    </row>
    <row r="634" spans="1:8" s="14" customFormat="1">
      <c r="A634" s="9">
        <v>36770</v>
      </c>
      <c r="B634" s="1">
        <v>1</v>
      </c>
      <c r="C634" s="10">
        <v>151</v>
      </c>
      <c r="D634" s="21">
        <v>1655.7</v>
      </c>
      <c r="E634" s="1">
        <f t="shared" si="40"/>
        <v>2024.0932499999999</v>
      </c>
      <c r="F634" s="1">
        <f t="shared" si="37"/>
        <v>2019.7548380555636</v>
      </c>
      <c r="G634" s="1">
        <f t="shared" si="38"/>
        <v>2010.235177078587</v>
      </c>
      <c r="H634" s="1">
        <f t="shared" si="39"/>
        <v>1962.8906155526245</v>
      </c>
    </row>
    <row r="635" spans="1:8" s="14" customFormat="1">
      <c r="A635" s="9">
        <v>36800</v>
      </c>
      <c r="B635" s="1">
        <v>1</v>
      </c>
      <c r="C635" s="10">
        <v>151</v>
      </c>
      <c r="D635" s="21">
        <v>1658.35</v>
      </c>
      <c r="E635" s="1">
        <f t="shared" si="40"/>
        <v>2027.3328749999998</v>
      </c>
      <c r="F635" s="1">
        <f t="shared" si="37"/>
        <v>2025.7124148779346</v>
      </c>
      <c r="G635" s="1">
        <f t="shared" si="38"/>
        <v>2022.2776977742672</v>
      </c>
      <c r="H635" s="1">
        <f t="shared" si="39"/>
        <v>1972.6849388916489</v>
      </c>
    </row>
    <row r="636" spans="1:8" s="14" customFormat="1">
      <c r="A636" s="9">
        <v>36831</v>
      </c>
      <c r="B636" s="1">
        <v>1</v>
      </c>
      <c r="C636" s="10">
        <v>151</v>
      </c>
      <c r="D636" s="21">
        <v>1663.16</v>
      </c>
      <c r="E636" s="1">
        <f t="shared" si="40"/>
        <v>2033.2130999999999</v>
      </c>
      <c r="F636" s="1">
        <f t="shared" si="37"/>
        <v>2030.2708586567119</v>
      </c>
      <c r="G636" s="1">
        <f t="shared" si="38"/>
        <v>2028.2095636862437</v>
      </c>
      <c r="H636" s="1">
        <f t="shared" si="39"/>
        <v>1981.461679459901</v>
      </c>
    </row>
    <row r="637" spans="1:8" s="14" customFormat="1">
      <c r="A637" s="9">
        <v>36861</v>
      </c>
      <c r="B637" s="1">
        <v>1</v>
      </c>
      <c r="C637" s="10">
        <v>151</v>
      </c>
      <c r="D637" s="21">
        <v>1672.31</v>
      </c>
      <c r="E637" s="1">
        <f t="shared" si="40"/>
        <v>2044.3989749999998</v>
      </c>
      <c r="F637" s="1">
        <f t="shared" si="37"/>
        <v>2038.7983660962091</v>
      </c>
      <c r="G637" s="1">
        <f t="shared" si="38"/>
        <v>2034.9693490499662</v>
      </c>
      <c r="H637" s="1">
        <f t="shared" si="39"/>
        <v>1989.964531969011</v>
      </c>
    </row>
    <row r="638" spans="1:8" s="14" customFormat="1">
      <c r="A638" s="9">
        <v>36892</v>
      </c>
      <c r="B638" s="1">
        <v>1</v>
      </c>
      <c r="C638" s="10">
        <v>151</v>
      </c>
      <c r="D638" s="21">
        <v>1685.19</v>
      </c>
      <c r="E638" s="1">
        <f t="shared" si="40"/>
        <v>2060.1447749999998</v>
      </c>
      <c r="F638" s="1">
        <f t="shared" si="37"/>
        <v>2052.2567739836077</v>
      </c>
      <c r="G638" s="1">
        <f t="shared" si="38"/>
        <v>2045.8891459679487</v>
      </c>
      <c r="H638" s="1">
        <f t="shared" si="39"/>
        <v>1998.7688644005079</v>
      </c>
    </row>
    <row r="639" spans="1:8" s="14" customFormat="1">
      <c r="A639" s="9">
        <v>36923</v>
      </c>
      <c r="B639" s="1">
        <v>1</v>
      </c>
      <c r="C639" s="10">
        <v>151</v>
      </c>
      <c r="D639" s="21">
        <v>1693.45</v>
      </c>
      <c r="E639" s="1">
        <f t="shared" si="40"/>
        <v>2070.2426249999999</v>
      </c>
      <c r="F639" s="1">
        <f t="shared" si="37"/>
        <v>2065.1875282588826</v>
      </c>
      <c r="G639" s="1">
        <f t="shared" si="38"/>
        <v>2058.2346283362672</v>
      </c>
      <c r="H639" s="1">
        <f t="shared" si="39"/>
        <v>2008.3465899095074</v>
      </c>
    </row>
    <row r="640" spans="1:8" s="14" customFormat="1">
      <c r="A640" s="9">
        <v>36951</v>
      </c>
      <c r="B640" s="1">
        <v>1</v>
      </c>
      <c r="C640" s="10">
        <v>151</v>
      </c>
      <c r="D640" s="21">
        <v>1701.58</v>
      </c>
      <c r="E640" s="1">
        <f t="shared" si="40"/>
        <v>2080.1815499999998</v>
      </c>
      <c r="F640" s="1">
        <f t="shared" si="37"/>
        <v>2075.2061373628808</v>
      </c>
      <c r="G640" s="1">
        <f t="shared" si="38"/>
        <v>2070.1734882689861</v>
      </c>
      <c r="H640" s="1">
        <f t="shared" si="39"/>
        <v>2018.5570921893293</v>
      </c>
    </row>
    <row r="641" spans="1:8" s="14" customFormat="1">
      <c r="A641" s="9">
        <v>36982</v>
      </c>
      <c r="B641" s="1">
        <v>1</v>
      </c>
      <c r="C641" s="10">
        <v>180</v>
      </c>
      <c r="D641" s="21">
        <v>1715.87</v>
      </c>
      <c r="E641" s="1">
        <f t="shared" si="40"/>
        <v>2097.6510749999998</v>
      </c>
      <c r="F641" s="1">
        <f t="shared" si="37"/>
        <v>2088.8980503013222</v>
      </c>
      <c r="G641" s="1">
        <f t="shared" si="38"/>
        <v>2082.6609709220102</v>
      </c>
      <c r="H641" s="1">
        <f t="shared" si="39"/>
        <v>2030.0818305868117</v>
      </c>
    </row>
    <row r="642" spans="1:8" s="14" customFormat="1">
      <c r="A642" s="9">
        <v>37012</v>
      </c>
      <c r="B642" s="1">
        <v>1</v>
      </c>
      <c r="C642" s="10">
        <v>180</v>
      </c>
      <c r="D642" s="21">
        <v>1725.65</v>
      </c>
      <c r="E642" s="1">
        <f t="shared" si="40"/>
        <v>2109.607125</v>
      </c>
      <c r="F642" s="1">
        <f t="shared" si="37"/>
        <v>2103.6206059039991</v>
      </c>
      <c r="G642" s="1">
        <f t="shared" si="38"/>
        <v>2095.7783881085693</v>
      </c>
      <c r="H642" s="1">
        <f t="shared" si="39"/>
        <v>2042.7245899690258</v>
      </c>
    </row>
    <row r="643" spans="1:8" s="14" customFormat="1">
      <c r="A643" s="9">
        <v>37043</v>
      </c>
      <c r="B643" s="1">
        <v>1</v>
      </c>
      <c r="C643" s="10">
        <v>180</v>
      </c>
      <c r="D643" s="21">
        <v>1736</v>
      </c>
      <c r="E643" s="1">
        <f t="shared" si="40"/>
        <v>2122.2599999999998</v>
      </c>
      <c r="F643" s="1">
        <f t="shared" ref="F643:F706" si="41">SQRT(E643*E642)</f>
        <v>2115.9241047595492</v>
      </c>
      <c r="G643" s="1">
        <f t="shared" si="38"/>
        <v>2109.815476328863</v>
      </c>
      <c r="H643" s="1">
        <f t="shared" si="39"/>
        <v>2055.9568200721715</v>
      </c>
    </row>
    <row r="644" spans="1:8" s="14" customFormat="1">
      <c r="A644" s="9">
        <v>37073</v>
      </c>
      <c r="B644" s="1">
        <v>1</v>
      </c>
      <c r="C644" s="10">
        <v>180</v>
      </c>
      <c r="D644" s="21">
        <v>1755.27</v>
      </c>
      <c r="E644" s="1">
        <f t="shared" si="40"/>
        <v>2145.817575</v>
      </c>
      <c r="F644" s="1">
        <f t="shared" si="41"/>
        <v>2134.0062808528705</v>
      </c>
      <c r="G644" s="1">
        <f t="shared" ref="G644:G707" si="42">GEOMEAN(E642:E644)</f>
        <v>2125.8420340908469</v>
      </c>
      <c r="H644" s="1">
        <f t="shared" si="39"/>
        <v>2068.7981291117553</v>
      </c>
    </row>
    <row r="645" spans="1:8" s="14" customFormat="1">
      <c r="A645" s="9">
        <v>37104</v>
      </c>
      <c r="B645" s="1">
        <v>1</v>
      </c>
      <c r="C645" s="10">
        <v>180</v>
      </c>
      <c r="D645" s="21">
        <v>1769.14</v>
      </c>
      <c r="E645" s="1">
        <f t="shared" si="40"/>
        <v>2162.7736500000001</v>
      </c>
      <c r="F645" s="1">
        <f t="shared" si="41"/>
        <v>2154.278930156654</v>
      </c>
      <c r="G645" s="1">
        <f t="shared" si="42"/>
        <v>2143.5526351557014</v>
      </c>
      <c r="H645" s="1">
        <f t="shared" si="39"/>
        <v>2080.9986771147787</v>
      </c>
    </row>
    <row r="646" spans="1:8" s="14" customFormat="1">
      <c r="A646" s="9">
        <v>37135</v>
      </c>
      <c r="B646" s="1">
        <v>1</v>
      </c>
      <c r="C646" s="10">
        <v>180</v>
      </c>
      <c r="D646" s="21">
        <v>1776.92</v>
      </c>
      <c r="E646" s="1">
        <f t="shared" si="40"/>
        <v>2172.2847000000002</v>
      </c>
      <c r="F646" s="1">
        <f t="shared" si="41"/>
        <v>2167.5239582201061</v>
      </c>
      <c r="G646" s="1">
        <f t="shared" si="42"/>
        <v>2160.2642090102959</v>
      </c>
      <c r="H646" s="1">
        <f t="shared" si="39"/>
        <v>2093.2880283615928</v>
      </c>
    </row>
    <row r="647" spans="1:8" s="14" customFormat="1">
      <c r="A647" s="9">
        <v>37165</v>
      </c>
      <c r="B647" s="1">
        <v>1</v>
      </c>
      <c r="C647" s="10">
        <v>180</v>
      </c>
      <c r="D647" s="21">
        <v>1793.62</v>
      </c>
      <c r="E647" s="1">
        <f t="shared" si="40"/>
        <v>2192.7004499999998</v>
      </c>
      <c r="F647" s="1">
        <f t="shared" si="41"/>
        <v>2182.4687029183524</v>
      </c>
      <c r="G647" s="1">
        <f t="shared" si="42"/>
        <v>2175.883837643928</v>
      </c>
      <c r="H647" s="1">
        <f t="shared" si="39"/>
        <v>2107.0111957372692</v>
      </c>
    </row>
    <row r="648" spans="1:8" s="14" customFormat="1">
      <c r="A648" s="9">
        <v>37196</v>
      </c>
      <c r="B648" s="1">
        <v>1</v>
      </c>
      <c r="C648" s="10">
        <v>180</v>
      </c>
      <c r="D648" s="21">
        <v>1816.76</v>
      </c>
      <c r="E648" s="1">
        <f t="shared" si="40"/>
        <v>2220.9890999999998</v>
      </c>
      <c r="F648" s="1">
        <f t="shared" si="41"/>
        <v>2206.7994469400915</v>
      </c>
      <c r="G648" s="1">
        <f t="shared" si="42"/>
        <v>2195.2340249719423</v>
      </c>
      <c r="H648" s="1">
        <f t="shared" si="39"/>
        <v>2122.578710469767</v>
      </c>
    </row>
    <row r="649" spans="1:8" s="14" customFormat="1">
      <c r="A649" s="9">
        <v>37226</v>
      </c>
      <c r="B649" s="1">
        <v>1</v>
      </c>
      <c r="C649" s="10">
        <v>180</v>
      </c>
      <c r="D649" s="21">
        <v>1830.2</v>
      </c>
      <c r="E649" s="1">
        <f t="shared" si="40"/>
        <v>2237.4195</v>
      </c>
      <c r="F649" s="1">
        <f t="shared" si="41"/>
        <v>2229.1891623699075</v>
      </c>
      <c r="G649" s="1">
        <f t="shared" si="42"/>
        <v>2216.9592848461139</v>
      </c>
      <c r="H649" s="1">
        <f t="shared" si="39"/>
        <v>2138.5969886069438</v>
      </c>
    </row>
    <row r="650" spans="1:8" s="14" customFormat="1">
      <c r="A650" s="9">
        <v>37257</v>
      </c>
      <c r="B650" s="1">
        <v>1</v>
      </c>
      <c r="C650" s="10">
        <v>180</v>
      </c>
      <c r="D650" s="21">
        <v>1849.78</v>
      </c>
      <c r="E650" s="1">
        <f t="shared" si="40"/>
        <v>2261.3560499999999</v>
      </c>
      <c r="F650" s="1">
        <f t="shared" si="41"/>
        <v>2249.3559350874139</v>
      </c>
      <c r="G650" s="1">
        <f t="shared" si="42"/>
        <v>2239.8602940134551</v>
      </c>
      <c r="H650" s="1">
        <f t="shared" si="39"/>
        <v>2155.2693429915162</v>
      </c>
    </row>
    <row r="651" spans="1:8" s="14" customFormat="1">
      <c r="A651" s="9">
        <v>37288</v>
      </c>
      <c r="B651" s="1">
        <v>1</v>
      </c>
      <c r="C651" s="10">
        <v>180</v>
      </c>
      <c r="D651" s="21">
        <v>1855.51</v>
      </c>
      <c r="E651" s="1">
        <f t="shared" si="40"/>
        <v>2268.3609750000001</v>
      </c>
      <c r="F651" s="1">
        <f t="shared" si="41"/>
        <v>2264.8558043284233</v>
      </c>
      <c r="G651" s="1">
        <f t="shared" si="42"/>
        <v>2255.6731899443098</v>
      </c>
      <c r="H651" s="1">
        <f t="shared" si="39"/>
        <v>2171.7464896434303</v>
      </c>
    </row>
    <row r="652" spans="1:8" s="14" customFormat="1">
      <c r="A652" s="9">
        <v>37316</v>
      </c>
      <c r="B652" s="1">
        <v>1</v>
      </c>
      <c r="C652" s="10">
        <v>180</v>
      </c>
      <c r="D652" s="21">
        <v>1867.01</v>
      </c>
      <c r="E652" s="1">
        <f t="shared" si="40"/>
        <v>2282.4197249999997</v>
      </c>
      <c r="F652" s="1">
        <f t="shared" si="41"/>
        <v>2275.3794920320943</v>
      </c>
      <c r="G652" s="1">
        <f t="shared" si="42"/>
        <v>2270.6953752063118</v>
      </c>
      <c r="H652" s="1">
        <f t="shared" si="39"/>
        <v>2188.6029697362023</v>
      </c>
    </row>
    <row r="653" spans="1:8" s="14" customFormat="1">
      <c r="A653" s="9">
        <v>37347</v>
      </c>
      <c r="B653" s="1">
        <v>1</v>
      </c>
      <c r="C653" s="10">
        <v>200</v>
      </c>
      <c r="D653" s="21">
        <v>1879.71</v>
      </c>
      <c r="E653" s="1">
        <f t="shared" si="40"/>
        <v>2297.945475</v>
      </c>
      <c r="F653" s="1">
        <f t="shared" si="41"/>
        <v>2290.1694433195316</v>
      </c>
      <c r="G653" s="1">
        <f t="shared" si="42"/>
        <v>2282.8767561046602</v>
      </c>
      <c r="H653" s="1">
        <f t="shared" ref="H653:H716" si="43">GEOMEAN(E642:E653)</f>
        <v>2205.2992176999992</v>
      </c>
    </row>
    <row r="654" spans="1:8" s="14" customFormat="1">
      <c r="A654" s="9">
        <v>37377</v>
      </c>
      <c r="B654" s="1">
        <v>1</v>
      </c>
      <c r="C654" s="10">
        <v>200</v>
      </c>
      <c r="D654" s="21">
        <v>1881.4</v>
      </c>
      <c r="E654" s="1">
        <f t="shared" si="40"/>
        <v>2300.0115000000001</v>
      </c>
      <c r="F654" s="1">
        <f t="shared" si="41"/>
        <v>2298.9782554154276</v>
      </c>
      <c r="G654" s="1">
        <f t="shared" si="42"/>
        <v>2293.4454404604062</v>
      </c>
      <c r="H654" s="1">
        <f t="shared" si="43"/>
        <v>2221.2369641825958</v>
      </c>
    </row>
    <row r="655" spans="1:8" s="14" customFormat="1">
      <c r="A655" s="9">
        <v>37408</v>
      </c>
      <c r="B655" s="1">
        <v>1</v>
      </c>
      <c r="C655" s="10">
        <v>200</v>
      </c>
      <c r="D655" s="21">
        <v>1892.88</v>
      </c>
      <c r="E655" s="1">
        <f t="shared" si="40"/>
        <v>2314.0457999999999</v>
      </c>
      <c r="F655" s="1">
        <f t="shared" si="41"/>
        <v>2307.0179781542015</v>
      </c>
      <c r="G655" s="1">
        <f t="shared" si="42"/>
        <v>2303.989837504876</v>
      </c>
      <c r="H655" s="1">
        <f t="shared" si="43"/>
        <v>2237.3091848036133</v>
      </c>
    </row>
    <row r="656" spans="1:8" s="14" customFormat="1">
      <c r="A656" s="9">
        <v>37438</v>
      </c>
      <c r="B656" s="1">
        <v>1</v>
      </c>
      <c r="C656" s="10">
        <v>200</v>
      </c>
      <c r="D656" s="21">
        <v>1914.65</v>
      </c>
      <c r="E656" s="1">
        <f t="shared" si="40"/>
        <v>2340.6596249999998</v>
      </c>
      <c r="F656" s="1">
        <f t="shared" si="41"/>
        <v>2327.3146702714748</v>
      </c>
      <c r="G656" s="1">
        <f t="shared" si="42"/>
        <v>2318.1777896787921</v>
      </c>
      <c r="H656" s="1">
        <f t="shared" si="43"/>
        <v>2253.5721193943582</v>
      </c>
    </row>
    <row r="657" spans="1:8" s="14" customFormat="1">
      <c r="A657" s="9">
        <v>37469</v>
      </c>
      <c r="B657" s="1">
        <v>1</v>
      </c>
      <c r="C657" s="10">
        <v>200</v>
      </c>
      <c r="D657" s="21">
        <v>1931.12</v>
      </c>
      <c r="E657" s="1">
        <f t="shared" si="40"/>
        <v>2360.7941999999998</v>
      </c>
      <c r="F657" s="1">
        <f t="shared" si="41"/>
        <v>2350.7053551804775</v>
      </c>
      <c r="G657" s="1">
        <f t="shared" si="42"/>
        <v>2338.4214239098719</v>
      </c>
      <c r="H657" s="1">
        <f t="shared" si="43"/>
        <v>2270.0846358362924</v>
      </c>
    </row>
    <row r="658" spans="1:8" s="14" customFormat="1">
      <c r="A658" s="9">
        <v>37500</v>
      </c>
      <c r="B658" s="1">
        <v>1</v>
      </c>
      <c r="C658" s="10">
        <v>200</v>
      </c>
      <c r="D658" s="21">
        <v>1947.15</v>
      </c>
      <c r="E658" s="1">
        <f t="shared" si="40"/>
        <v>2380.3908750000001</v>
      </c>
      <c r="F658" s="1">
        <f t="shared" si="41"/>
        <v>2370.5722877467633</v>
      </c>
      <c r="G658" s="1">
        <f t="shared" si="42"/>
        <v>2360.5591650215815</v>
      </c>
      <c r="H658" s="1">
        <f t="shared" si="43"/>
        <v>2287.4573770747143</v>
      </c>
    </row>
    <row r="659" spans="1:8" s="14" customFormat="1">
      <c r="A659" s="9">
        <v>37530</v>
      </c>
      <c r="B659" s="1">
        <v>1</v>
      </c>
      <c r="C659" s="10">
        <v>200</v>
      </c>
      <c r="D659" s="21">
        <v>1977.72</v>
      </c>
      <c r="E659" s="1">
        <f t="shared" si="40"/>
        <v>2417.7626999999998</v>
      </c>
      <c r="F659" s="1">
        <f t="shared" si="41"/>
        <v>2399.0040160440253</v>
      </c>
      <c r="G659" s="1">
        <f t="shared" si="42"/>
        <v>2386.1991857342746</v>
      </c>
      <c r="H659" s="1">
        <f t="shared" si="43"/>
        <v>2306.1587928051144</v>
      </c>
    </row>
    <row r="660" spans="1:8" s="14" customFormat="1">
      <c r="A660" s="9">
        <v>37561</v>
      </c>
      <c r="B660" s="1">
        <v>1</v>
      </c>
      <c r="C660" s="10">
        <v>200</v>
      </c>
      <c r="D660" s="21">
        <v>2044.76</v>
      </c>
      <c r="E660" s="1">
        <f t="shared" si="40"/>
        <v>2499.7190999999998</v>
      </c>
      <c r="F660" s="1">
        <f t="shared" si="41"/>
        <v>2458.3993980754162</v>
      </c>
      <c r="G660" s="1">
        <f t="shared" si="42"/>
        <v>2432.1165677916774</v>
      </c>
      <c r="H660" s="1">
        <f t="shared" si="43"/>
        <v>2328.9916932108126</v>
      </c>
    </row>
    <row r="661" spans="1:8" s="14" customFormat="1">
      <c r="A661" s="9">
        <v>37591</v>
      </c>
      <c r="B661" s="1">
        <v>1</v>
      </c>
      <c r="C661" s="10">
        <v>200</v>
      </c>
      <c r="D661" s="21">
        <v>2099.9699999999998</v>
      </c>
      <c r="E661" s="1">
        <f t="shared" si="40"/>
        <v>2567.2133249999997</v>
      </c>
      <c r="F661" s="1">
        <f t="shared" si="41"/>
        <v>2533.2414378177627</v>
      </c>
      <c r="G661" s="1">
        <f t="shared" si="42"/>
        <v>2494.1483421166372</v>
      </c>
      <c r="H661" s="1">
        <f t="shared" si="43"/>
        <v>2355.8311023676847</v>
      </c>
    </row>
    <row r="662" spans="1:8" s="14" customFormat="1">
      <c r="A662" s="9">
        <v>37622</v>
      </c>
      <c r="B662" s="1">
        <v>1</v>
      </c>
      <c r="C662" s="10">
        <v>200</v>
      </c>
      <c r="D662" s="21">
        <v>2151.84</v>
      </c>
      <c r="E662" s="1">
        <f t="shared" si="40"/>
        <v>2630.6244000000002</v>
      </c>
      <c r="F662" s="1">
        <f t="shared" si="41"/>
        <v>2598.7254592877121</v>
      </c>
      <c r="G662" s="1">
        <f t="shared" si="42"/>
        <v>2565.2951317130282</v>
      </c>
      <c r="H662" s="1">
        <f t="shared" si="43"/>
        <v>2385.7136160508294</v>
      </c>
    </row>
    <row r="663" spans="1:8" s="14" customFormat="1">
      <c r="A663" s="9">
        <v>37653</v>
      </c>
      <c r="B663" s="1">
        <v>1</v>
      </c>
      <c r="C663" s="10">
        <v>200</v>
      </c>
      <c r="D663" s="21">
        <v>2183.2600000000002</v>
      </c>
      <c r="E663" s="1">
        <f t="shared" si="40"/>
        <v>2669.0353500000001</v>
      </c>
      <c r="F663" s="1">
        <f t="shared" si="41"/>
        <v>2649.7602752272783</v>
      </c>
      <c r="G663" s="1">
        <f t="shared" si="42"/>
        <v>2621.953846835625</v>
      </c>
      <c r="H663" s="1">
        <f t="shared" si="43"/>
        <v>2418.2720466442584</v>
      </c>
    </row>
    <row r="664" spans="1:8" s="14" customFormat="1">
      <c r="A664" s="9">
        <v>37681</v>
      </c>
      <c r="B664" s="1">
        <v>1</v>
      </c>
      <c r="C664" s="10">
        <v>200</v>
      </c>
      <c r="D664" s="21">
        <v>2213.17</v>
      </c>
      <c r="E664" s="1">
        <f t="shared" si="40"/>
        <v>2705.6003249999999</v>
      </c>
      <c r="F664" s="1">
        <f t="shared" si="41"/>
        <v>2687.2556466396136</v>
      </c>
      <c r="G664" s="1">
        <f t="shared" si="42"/>
        <v>2668.2443844987297</v>
      </c>
      <c r="H664" s="1">
        <f t="shared" si="43"/>
        <v>2452.7926343227523</v>
      </c>
    </row>
    <row r="665" spans="1:8" s="14" customFormat="1">
      <c r="A665" s="9">
        <v>37712</v>
      </c>
      <c r="B665" s="1">
        <v>1</v>
      </c>
      <c r="C665" s="10">
        <v>240</v>
      </c>
      <c r="D665" s="21">
        <v>2243.71</v>
      </c>
      <c r="E665" s="1">
        <f t="shared" si="40"/>
        <v>2742.9354749999998</v>
      </c>
      <c r="F665" s="1">
        <f t="shared" si="41"/>
        <v>2724.2039410833449</v>
      </c>
      <c r="G665" s="1">
        <f t="shared" si="42"/>
        <v>2705.6888578335265</v>
      </c>
      <c r="H665" s="1">
        <f t="shared" si="43"/>
        <v>2489.2422059025575</v>
      </c>
    </row>
    <row r="666" spans="1:8" s="14" customFormat="1">
      <c r="A666" s="9">
        <v>37742</v>
      </c>
      <c r="B666" s="1">
        <v>1</v>
      </c>
      <c r="C666" s="10">
        <v>240</v>
      </c>
      <c r="D666" s="21">
        <v>2265.92</v>
      </c>
      <c r="E666" s="1">
        <f t="shared" si="40"/>
        <v>2770.0871999999999</v>
      </c>
      <c r="F666" s="1">
        <f t="shared" si="41"/>
        <v>2756.477906627118</v>
      </c>
      <c r="G666" s="1">
        <f t="shared" si="42"/>
        <v>2739.4132882591402</v>
      </c>
      <c r="H666" s="1">
        <f t="shared" si="43"/>
        <v>2528.1185895026942</v>
      </c>
    </row>
    <row r="667" spans="1:8" s="14" customFormat="1">
      <c r="A667" s="9">
        <v>37773</v>
      </c>
      <c r="B667" s="1">
        <v>1</v>
      </c>
      <c r="C667" s="10">
        <v>240</v>
      </c>
      <c r="D667" s="21">
        <v>2264.56</v>
      </c>
      <c r="E667" s="1">
        <f t="shared" si="40"/>
        <v>2768.4245999999998</v>
      </c>
      <c r="F667" s="1">
        <f t="shared" si="41"/>
        <v>2769.2557752264629</v>
      </c>
      <c r="G667" s="1">
        <f t="shared" si="42"/>
        <v>2760.4543985102769</v>
      </c>
      <c r="H667" s="1">
        <f t="shared" si="43"/>
        <v>2566.1724481681322</v>
      </c>
    </row>
    <row r="668" spans="1:8" s="14" customFormat="1">
      <c r="A668" s="9">
        <v>37803</v>
      </c>
      <c r="B668" s="1">
        <v>1</v>
      </c>
      <c r="C668" s="10">
        <v>240</v>
      </c>
      <c r="D668" s="21">
        <v>2265.4699999999998</v>
      </c>
      <c r="E668" s="1">
        <f t="shared" si="40"/>
        <v>2769.5370749999997</v>
      </c>
      <c r="F668" s="1">
        <f t="shared" si="41"/>
        <v>2768.9807816310399</v>
      </c>
      <c r="G668" s="1">
        <f t="shared" si="42"/>
        <v>2769.3495386428981</v>
      </c>
      <c r="H668" s="1">
        <f t="shared" si="43"/>
        <v>2602.405178427286</v>
      </c>
    </row>
    <row r="669" spans="1:8" s="14" customFormat="1">
      <c r="A669" s="9">
        <v>37834</v>
      </c>
      <c r="B669" s="1">
        <v>1</v>
      </c>
      <c r="C669" s="10">
        <v>240</v>
      </c>
      <c r="D669" s="21">
        <v>2269.5500000000002</v>
      </c>
      <c r="E669" s="1">
        <f t="shared" si="40"/>
        <v>2774.5248750000001</v>
      </c>
      <c r="F669" s="1">
        <f t="shared" si="41"/>
        <v>2772.0298531621625</v>
      </c>
      <c r="G669" s="1">
        <f t="shared" si="42"/>
        <v>2770.827580739262</v>
      </c>
      <c r="H669" s="1">
        <f t="shared" si="43"/>
        <v>2637.6618761097625</v>
      </c>
    </row>
    <row r="670" spans="1:8" s="14" customFormat="1">
      <c r="A670" s="9">
        <v>37865</v>
      </c>
      <c r="B670" s="1">
        <v>1</v>
      </c>
      <c r="C670" s="10">
        <v>240</v>
      </c>
      <c r="D670" s="21">
        <v>2288.16</v>
      </c>
      <c r="E670" s="1">
        <f t="shared" si="40"/>
        <v>2797.2755999999995</v>
      </c>
      <c r="F670" s="1">
        <f t="shared" si="41"/>
        <v>2785.8770135148729</v>
      </c>
      <c r="G670" s="1">
        <f t="shared" si="42"/>
        <v>2780.4196838133894</v>
      </c>
      <c r="H670" s="1">
        <f t="shared" si="43"/>
        <v>2673.3739011536336</v>
      </c>
    </row>
    <row r="671" spans="1:8" s="14" customFormat="1">
      <c r="A671" s="9">
        <v>37895</v>
      </c>
      <c r="B671" s="1">
        <v>1</v>
      </c>
      <c r="C671" s="10">
        <v>240</v>
      </c>
      <c r="D671" s="21">
        <v>2297.08</v>
      </c>
      <c r="E671" s="1">
        <f t="shared" si="40"/>
        <v>2808.1802999999995</v>
      </c>
      <c r="F671" s="1">
        <f t="shared" si="41"/>
        <v>2802.7226465689887</v>
      </c>
      <c r="G671" s="1">
        <f t="shared" si="42"/>
        <v>2793.2916904988251</v>
      </c>
      <c r="H671" s="1">
        <f t="shared" si="43"/>
        <v>2706.9317967721604</v>
      </c>
    </row>
    <row r="672" spans="1:8" s="14" customFormat="1">
      <c r="A672" s="9">
        <v>37926</v>
      </c>
      <c r="B672" s="1">
        <v>1</v>
      </c>
      <c r="C672" s="10">
        <v>240</v>
      </c>
      <c r="D672" s="21">
        <v>2305.58</v>
      </c>
      <c r="E672" s="1">
        <f t="shared" si="40"/>
        <v>2818.5715499999997</v>
      </c>
      <c r="F672" s="1">
        <f t="shared" si="41"/>
        <v>2813.3711274644274</v>
      </c>
      <c r="G672" s="1">
        <f t="shared" si="42"/>
        <v>2807.9956874614059</v>
      </c>
      <c r="H672" s="1">
        <f t="shared" si="43"/>
        <v>2734.1487270487255</v>
      </c>
    </row>
    <row r="673" spans="1:8" s="14" customFormat="1">
      <c r="A673" s="9">
        <v>37956</v>
      </c>
      <c r="B673" s="1">
        <v>1</v>
      </c>
      <c r="C673" s="10">
        <v>240</v>
      </c>
      <c r="D673" s="21">
        <v>2318.0300000000002</v>
      </c>
      <c r="E673" s="1">
        <f t="shared" si="40"/>
        <v>2833.7916749999999</v>
      </c>
      <c r="F673" s="1">
        <f t="shared" si="41"/>
        <v>2826.1713666693754</v>
      </c>
      <c r="G673" s="1">
        <f t="shared" si="42"/>
        <v>2820.1615738090759</v>
      </c>
      <c r="H673" s="1">
        <f t="shared" si="43"/>
        <v>2756.7515766089086</v>
      </c>
    </row>
    <row r="674" spans="1:8" s="14" customFormat="1">
      <c r="A674" s="9">
        <v>37987</v>
      </c>
      <c r="B674" s="1">
        <v>1</v>
      </c>
      <c r="C674" s="10">
        <v>240</v>
      </c>
      <c r="D674" s="21">
        <v>2337.27</v>
      </c>
      <c r="E674" s="1">
        <f t="shared" si="40"/>
        <v>2857.3125749999999</v>
      </c>
      <c r="F674" s="1">
        <f t="shared" si="41"/>
        <v>2845.5278223745786</v>
      </c>
      <c r="G674" s="1">
        <f t="shared" si="42"/>
        <v>2836.5138743804441</v>
      </c>
      <c r="H674" s="1">
        <f t="shared" si="43"/>
        <v>2775.8066209917347</v>
      </c>
    </row>
    <row r="675" spans="1:8" s="14" customFormat="1">
      <c r="A675" s="9">
        <v>38018</v>
      </c>
      <c r="B675" s="1">
        <v>1</v>
      </c>
      <c r="C675" s="10">
        <v>240</v>
      </c>
      <c r="D675" s="21">
        <v>2346.39</v>
      </c>
      <c r="E675" s="1">
        <f t="shared" si="40"/>
        <v>2868.4617749999998</v>
      </c>
      <c r="F675" s="1">
        <f t="shared" si="41"/>
        <v>2862.8817475778351</v>
      </c>
      <c r="G675" s="1">
        <f t="shared" si="42"/>
        <v>2853.1520269861821</v>
      </c>
      <c r="H675" s="1">
        <f t="shared" si="43"/>
        <v>2792.5252096322811</v>
      </c>
    </row>
    <row r="676" spans="1:8" s="14" customFormat="1">
      <c r="A676" s="9">
        <v>38047</v>
      </c>
      <c r="B676" s="1">
        <v>1</v>
      </c>
      <c r="C676" s="10">
        <v>240</v>
      </c>
      <c r="D676" s="21">
        <v>2359.7600000000002</v>
      </c>
      <c r="E676" s="1">
        <f t="shared" si="40"/>
        <v>2884.8065999999999</v>
      </c>
      <c r="F676" s="1">
        <f t="shared" si="41"/>
        <v>2876.6225787140925</v>
      </c>
      <c r="G676" s="1">
        <f t="shared" si="42"/>
        <v>2870.1714543088274</v>
      </c>
      <c r="H676" s="1">
        <f t="shared" si="43"/>
        <v>2807.4898239935565</v>
      </c>
    </row>
    <row r="677" spans="1:8" s="14" customFormat="1">
      <c r="A677" s="9">
        <v>38078</v>
      </c>
      <c r="B677" s="1">
        <v>1</v>
      </c>
      <c r="C677" s="10">
        <v>240</v>
      </c>
      <c r="D677" s="21">
        <v>2369.4299999999998</v>
      </c>
      <c r="E677" s="1">
        <f t="shared" si="40"/>
        <v>2896.6281749999998</v>
      </c>
      <c r="F677" s="1">
        <f t="shared" si="41"/>
        <v>2890.7113444593451</v>
      </c>
      <c r="G677" s="1">
        <f t="shared" si="42"/>
        <v>2883.2757113962248</v>
      </c>
      <c r="H677" s="1">
        <f t="shared" si="43"/>
        <v>2820.2738943389754</v>
      </c>
    </row>
    <row r="678" spans="1:8" s="14" customFormat="1">
      <c r="A678" s="9">
        <v>38108</v>
      </c>
      <c r="B678" s="1">
        <v>1</v>
      </c>
      <c r="C678" s="10">
        <v>260</v>
      </c>
      <c r="D678" s="21">
        <v>2378.91</v>
      </c>
      <c r="E678" s="1">
        <f t="shared" si="40"/>
        <v>2908.2174749999995</v>
      </c>
      <c r="F678" s="1">
        <f t="shared" si="41"/>
        <v>2902.4170405219779</v>
      </c>
      <c r="G678" s="1">
        <f t="shared" si="42"/>
        <v>2896.5349811098863</v>
      </c>
      <c r="H678" s="1">
        <f t="shared" si="43"/>
        <v>2831.7336871723196</v>
      </c>
    </row>
    <row r="679" spans="1:8" s="14" customFormat="1">
      <c r="A679" s="9">
        <v>38139</v>
      </c>
      <c r="B679" s="1">
        <v>1</v>
      </c>
      <c r="C679" s="10">
        <v>260</v>
      </c>
      <c r="D679" s="21">
        <v>2390.8000000000002</v>
      </c>
      <c r="E679" s="1">
        <f t="shared" si="40"/>
        <v>2922.7530000000002</v>
      </c>
      <c r="F679" s="1">
        <f t="shared" si="41"/>
        <v>2915.476178895769</v>
      </c>
      <c r="G679" s="1">
        <f t="shared" si="42"/>
        <v>2909.1799233399893</v>
      </c>
      <c r="H679" s="1">
        <f t="shared" si="43"/>
        <v>2844.5638854894764</v>
      </c>
    </row>
    <row r="680" spans="1:8" s="14" customFormat="1">
      <c r="A680" s="9">
        <v>38169</v>
      </c>
      <c r="B680" s="1">
        <v>1</v>
      </c>
      <c r="C680" s="10">
        <v>260</v>
      </c>
      <c r="D680" s="21">
        <v>2408.25</v>
      </c>
      <c r="E680" s="1">
        <f t="shared" si="40"/>
        <v>2944.0856249999997</v>
      </c>
      <c r="F680" s="1">
        <f t="shared" si="41"/>
        <v>2933.3999203527678</v>
      </c>
      <c r="G680" s="1">
        <f t="shared" si="42"/>
        <v>2924.9816361827734</v>
      </c>
      <c r="H680" s="1">
        <f t="shared" si="43"/>
        <v>2859.0887044163364</v>
      </c>
    </row>
    <row r="681" spans="1:8" s="14" customFormat="1">
      <c r="A681" s="9">
        <v>38200</v>
      </c>
      <c r="B681" s="1">
        <v>1</v>
      </c>
      <c r="C681" s="10">
        <v>260</v>
      </c>
      <c r="D681" s="21">
        <v>2420.29</v>
      </c>
      <c r="E681" s="1">
        <f t="shared" si="40"/>
        <v>2958.8045249999996</v>
      </c>
      <c r="F681" s="1">
        <f t="shared" si="41"/>
        <v>2951.4358995643884</v>
      </c>
      <c r="G681" s="1">
        <f t="shared" si="42"/>
        <v>2941.8437926615338</v>
      </c>
      <c r="H681" s="1">
        <f t="shared" si="43"/>
        <v>2874.4511606521583</v>
      </c>
    </row>
    <row r="682" spans="1:8" s="14" customFormat="1">
      <c r="A682" s="9">
        <v>38231</v>
      </c>
      <c r="B682" s="1">
        <v>1</v>
      </c>
      <c r="C682" s="10">
        <v>260</v>
      </c>
      <c r="D682" s="21">
        <v>2424.4</v>
      </c>
      <c r="E682" s="1">
        <f t="shared" si="40"/>
        <v>2963.8289999999997</v>
      </c>
      <c r="F682" s="1">
        <f t="shared" si="41"/>
        <v>2961.3156968695894</v>
      </c>
      <c r="G682" s="1">
        <f t="shared" si="42"/>
        <v>2955.561164413913</v>
      </c>
      <c r="H682" s="1">
        <f t="shared" si="43"/>
        <v>2888.3385132152521</v>
      </c>
    </row>
    <row r="683" spans="1:8" s="14" customFormat="1">
      <c r="A683" s="9">
        <v>38261</v>
      </c>
      <c r="B683" s="1">
        <v>1</v>
      </c>
      <c r="C683" s="10">
        <v>260</v>
      </c>
      <c r="D683" s="21">
        <v>2428.52</v>
      </c>
      <c r="E683" s="1">
        <f t="shared" si="40"/>
        <v>2968.8656999999998</v>
      </c>
      <c r="F683" s="1">
        <f t="shared" si="41"/>
        <v>2966.3462809937241</v>
      </c>
      <c r="G683" s="1">
        <f t="shared" si="42"/>
        <v>2963.8302288194045</v>
      </c>
      <c r="H683" s="1">
        <f t="shared" si="43"/>
        <v>2901.7626619383509</v>
      </c>
    </row>
    <row r="684" spans="1:8" s="14" customFormat="1">
      <c r="A684" s="9">
        <v>38292</v>
      </c>
      <c r="B684" s="1">
        <v>1</v>
      </c>
      <c r="C684" s="10">
        <v>260</v>
      </c>
      <c r="D684" s="21">
        <v>2439.21</v>
      </c>
      <c r="E684" s="1">
        <f t="shared" si="40"/>
        <v>2981.934225</v>
      </c>
      <c r="F684" s="1">
        <f t="shared" si="41"/>
        <v>2975.392787559078</v>
      </c>
      <c r="G684" s="1">
        <f t="shared" si="42"/>
        <v>2971.5331873002133</v>
      </c>
      <c r="H684" s="1">
        <f t="shared" si="43"/>
        <v>2915.4189420264802</v>
      </c>
    </row>
    <row r="685" spans="1:8" s="14" customFormat="1">
      <c r="A685" s="9">
        <v>38322</v>
      </c>
      <c r="B685" s="1">
        <v>1</v>
      </c>
      <c r="C685" s="10">
        <v>260</v>
      </c>
      <c r="D685" s="21">
        <v>2460.19</v>
      </c>
      <c r="E685" s="1">
        <f t="shared" si="40"/>
        <v>3007.5822749999998</v>
      </c>
      <c r="F685" s="1">
        <f t="shared" si="41"/>
        <v>2994.7307926299254</v>
      </c>
      <c r="G685" s="1">
        <f t="shared" si="42"/>
        <v>2986.0841538105142</v>
      </c>
      <c r="H685" s="1">
        <f t="shared" si="43"/>
        <v>2929.9155600255717</v>
      </c>
    </row>
    <row r="686" spans="1:8" s="14" customFormat="1">
      <c r="A686" s="9">
        <v>38353</v>
      </c>
      <c r="B686" s="1">
        <v>1</v>
      </c>
      <c r="C686" s="10">
        <v>260</v>
      </c>
      <c r="D686" s="21">
        <v>2474.21</v>
      </c>
      <c r="E686" s="1">
        <f t="shared" si="40"/>
        <v>3024.7217249999999</v>
      </c>
      <c r="F686" s="1">
        <f t="shared" si="41"/>
        <v>3016.1398254917531</v>
      </c>
      <c r="G686" s="1">
        <f t="shared" si="42"/>
        <v>3004.694582724615</v>
      </c>
      <c r="H686" s="1">
        <f t="shared" si="43"/>
        <v>2943.8504493957548</v>
      </c>
    </row>
    <row r="687" spans="1:8" s="14" customFormat="1">
      <c r="A687" s="9">
        <v>38384</v>
      </c>
      <c r="B687" s="1">
        <v>1</v>
      </c>
      <c r="C687" s="10">
        <v>260</v>
      </c>
      <c r="D687" s="21">
        <v>2485.1</v>
      </c>
      <c r="E687" s="1">
        <f t="shared" si="40"/>
        <v>3038.0347499999998</v>
      </c>
      <c r="F687" s="1">
        <f t="shared" si="41"/>
        <v>3031.3709290731717</v>
      </c>
      <c r="G687" s="1">
        <f t="shared" si="42"/>
        <v>3023.4205444495738</v>
      </c>
      <c r="H687" s="1">
        <f t="shared" si="43"/>
        <v>2957.9742077202964</v>
      </c>
    </row>
    <row r="688" spans="1:8" s="14" customFormat="1">
      <c r="A688" s="9">
        <v>38412</v>
      </c>
      <c r="B688" s="1">
        <v>1</v>
      </c>
      <c r="C688" s="10">
        <v>260</v>
      </c>
      <c r="D688" s="21">
        <v>2503.2399999999998</v>
      </c>
      <c r="E688" s="1">
        <f t="shared" ref="E688:E751" si="44">D688*(1.2225)</f>
        <v>3060.2108999999996</v>
      </c>
      <c r="F688" s="1">
        <f t="shared" si="41"/>
        <v>3049.1026641503518</v>
      </c>
      <c r="G688" s="1">
        <f t="shared" si="42"/>
        <v>3040.9539263025076</v>
      </c>
      <c r="H688" s="1">
        <f t="shared" si="43"/>
        <v>2972.5598260929032</v>
      </c>
    </row>
    <row r="689" spans="1:8" s="14" customFormat="1">
      <c r="A689" s="9">
        <v>38443</v>
      </c>
      <c r="B689" s="1">
        <v>1</v>
      </c>
      <c r="C689" s="10">
        <v>260</v>
      </c>
      <c r="D689" s="21">
        <v>2526.02</v>
      </c>
      <c r="E689" s="1">
        <f t="shared" si="44"/>
        <v>3088.0594499999997</v>
      </c>
      <c r="F689" s="1">
        <f t="shared" si="41"/>
        <v>3074.1036398823649</v>
      </c>
      <c r="G689" s="1">
        <f t="shared" si="42"/>
        <v>3062.0333452862246</v>
      </c>
      <c r="H689" s="1">
        <f t="shared" si="43"/>
        <v>2988.4547148873762</v>
      </c>
    </row>
    <row r="690" spans="1:8" s="14" customFormat="1">
      <c r="A690" s="9">
        <v>38473</v>
      </c>
      <c r="B690" s="1">
        <v>1</v>
      </c>
      <c r="C690" s="10">
        <v>300</v>
      </c>
      <c r="D690" s="21">
        <v>2543.6999999999998</v>
      </c>
      <c r="E690" s="1">
        <f t="shared" si="44"/>
        <v>3109.6732499999994</v>
      </c>
      <c r="F690" s="1">
        <f t="shared" si="41"/>
        <v>3098.8475061020199</v>
      </c>
      <c r="G690" s="1">
        <f t="shared" si="42"/>
        <v>3085.9147387196222</v>
      </c>
      <c r="H690" s="1">
        <f t="shared" si="43"/>
        <v>3005.1812397899885</v>
      </c>
    </row>
    <row r="691" spans="1:8" s="14" customFormat="1">
      <c r="A691" s="9">
        <v>38504</v>
      </c>
      <c r="B691" s="1">
        <v>1</v>
      </c>
      <c r="C691" s="10">
        <v>300</v>
      </c>
      <c r="D691" s="21">
        <v>2540.9</v>
      </c>
      <c r="E691" s="1">
        <f t="shared" si="44"/>
        <v>3106.2502500000001</v>
      </c>
      <c r="F691" s="1">
        <f t="shared" si="41"/>
        <v>3107.9612787534547</v>
      </c>
      <c r="G691" s="1">
        <f t="shared" si="42"/>
        <v>3101.3131250946039</v>
      </c>
      <c r="H691" s="1">
        <f t="shared" si="43"/>
        <v>3020.4688615182204</v>
      </c>
    </row>
    <row r="692" spans="1:8" s="14" customFormat="1">
      <c r="A692" s="9">
        <v>38534</v>
      </c>
      <c r="B692" s="1">
        <v>1</v>
      </c>
      <c r="C692" s="10">
        <v>300</v>
      </c>
      <c r="D692" s="21">
        <v>2541.66</v>
      </c>
      <c r="E692" s="1">
        <f t="shared" si="44"/>
        <v>3107.1793499999994</v>
      </c>
      <c r="F692" s="1">
        <f t="shared" si="41"/>
        <v>3106.714765267699</v>
      </c>
      <c r="G692" s="1">
        <f t="shared" si="42"/>
        <v>3107.7006139742871</v>
      </c>
      <c r="H692" s="1">
        <f t="shared" si="43"/>
        <v>3034.0706310872019</v>
      </c>
    </row>
    <row r="693" spans="1:8" s="14" customFormat="1">
      <c r="A693" s="9">
        <v>38565</v>
      </c>
      <c r="B693" s="1">
        <v>1</v>
      </c>
      <c r="C693" s="10">
        <v>300</v>
      </c>
      <c r="D693" s="21">
        <v>2541.66</v>
      </c>
      <c r="E693" s="1">
        <f t="shared" si="44"/>
        <v>3107.1793499999994</v>
      </c>
      <c r="F693" s="1">
        <f t="shared" si="41"/>
        <v>3107.1793499999994</v>
      </c>
      <c r="G693" s="1">
        <f t="shared" si="42"/>
        <v>3106.8696191263307</v>
      </c>
      <c r="H693" s="1">
        <f t="shared" si="43"/>
        <v>3046.4673216003121</v>
      </c>
    </row>
    <row r="694" spans="1:8" s="14" customFormat="1">
      <c r="A694" s="9">
        <v>38596</v>
      </c>
      <c r="B694" s="1">
        <v>1</v>
      </c>
      <c r="C694" s="10">
        <v>300</v>
      </c>
      <c r="D694" s="21">
        <v>2545.4699999999998</v>
      </c>
      <c r="E694" s="1">
        <f t="shared" si="44"/>
        <v>3111.8370749999995</v>
      </c>
      <c r="F694" s="1">
        <f t="shared" si="41"/>
        <v>3109.5073404004688</v>
      </c>
      <c r="G694" s="1">
        <f t="shared" si="42"/>
        <v>3108.7311498649219</v>
      </c>
      <c r="H694" s="1">
        <f t="shared" si="43"/>
        <v>3058.8639858611641</v>
      </c>
    </row>
    <row r="695" spans="1:8" s="14" customFormat="1">
      <c r="A695" s="9">
        <v>38626</v>
      </c>
      <c r="B695" s="1">
        <v>1</v>
      </c>
      <c r="C695" s="10">
        <v>300</v>
      </c>
      <c r="D695" s="21">
        <v>2560.23</v>
      </c>
      <c r="E695" s="1">
        <f t="shared" si="44"/>
        <v>3129.881175</v>
      </c>
      <c r="F695" s="1">
        <f t="shared" si="41"/>
        <v>3120.8460841107753</v>
      </c>
      <c r="G695" s="1">
        <f t="shared" si="42"/>
        <v>3116.2838399555144</v>
      </c>
      <c r="H695" s="1">
        <f t="shared" si="43"/>
        <v>3072.3565015777517</v>
      </c>
    </row>
    <row r="696" spans="1:8" s="14" customFormat="1">
      <c r="A696" s="9">
        <v>38657</v>
      </c>
      <c r="B696" s="1">
        <v>1</v>
      </c>
      <c r="C696" s="10">
        <v>300</v>
      </c>
      <c r="D696" s="21">
        <v>2574.0500000000002</v>
      </c>
      <c r="E696" s="1">
        <f t="shared" si="44"/>
        <v>3146.7761249999999</v>
      </c>
      <c r="F696" s="1">
        <f t="shared" si="41"/>
        <v>3138.317280897033</v>
      </c>
      <c r="G696" s="1">
        <f t="shared" si="42"/>
        <v>3129.4656027594679</v>
      </c>
      <c r="H696" s="1">
        <f t="shared" si="43"/>
        <v>3086.1634484653209</v>
      </c>
    </row>
    <row r="697" spans="1:8" s="14" customFormat="1">
      <c r="A697" s="9">
        <v>38687</v>
      </c>
      <c r="B697" s="1">
        <v>1</v>
      </c>
      <c r="C697" s="10">
        <v>300</v>
      </c>
      <c r="D697" s="21">
        <v>2584.35</v>
      </c>
      <c r="E697" s="1">
        <f t="shared" si="44"/>
        <v>3159.3678749999995</v>
      </c>
      <c r="F697" s="1">
        <f t="shared" si="41"/>
        <v>3153.0657143710123</v>
      </c>
      <c r="G697" s="1">
        <f t="shared" si="42"/>
        <v>3145.3185150146664</v>
      </c>
      <c r="H697" s="1">
        <f t="shared" si="43"/>
        <v>3098.8518459800703</v>
      </c>
    </row>
    <row r="698" spans="1:8" s="14" customFormat="1">
      <c r="A698" s="9">
        <v>38718</v>
      </c>
      <c r="B698" s="1">
        <v>1</v>
      </c>
      <c r="C698" s="10">
        <v>300</v>
      </c>
      <c r="D698" s="21">
        <v>2594.17</v>
      </c>
      <c r="E698" s="1">
        <f t="shared" si="44"/>
        <v>3171.3728249999999</v>
      </c>
      <c r="F698" s="1">
        <f t="shared" si="41"/>
        <v>3165.364658764136</v>
      </c>
      <c r="G698" s="1">
        <f t="shared" si="42"/>
        <v>3159.1563121440659</v>
      </c>
      <c r="H698" s="1">
        <f t="shared" si="43"/>
        <v>3111.1023792311889</v>
      </c>
    </row>
    <row r="699" spans="1:8" s="14" customFormat="1">
      <c r="A699" s="9">
        <v>38749</v>
      </c>
      <c r="B699" s="1">
        <v>1</v>
      </c>
      <c r="C699" s="10">
        <v>300</v>
      </c>
      <c r="D699" s="21">
        <v>2600.14</v>
      </c>
      <c r="E699" s="1">
        <f t="shared" si="44"/>
        <v>3178.6711499999997</v>
      </c>
      <c r="F699" s="1">
        <f t="shared" si="41"/>
        <v>3175.0198904450185</v>
      </c>
      <c r="G699" s="1">
        <f t="shared" si="42"/>
        <v>3169.793955035464</v>
      </c>
      <c r="H699" s="1">
        <f t="shared" si="43"/>
        <v>3122.8565961332142</v>
      </c>
    </row>
    <row r="700" spans="1:8" s="14" customFormat="1">
      <c r="A700" s="9">
        <v>38777</v>
      </c>
      <c r="B700" s="1">
        <v>1</v>
      </c>
      <c r="C700" s="10">
        <v>300</v>
      </c>
      <c r="D700" s="21">
        <v>2607.16</v>
      </c>
      <c r="E700" s="1">
        <f t="shared" si="44"/>
        <v>3187.2530999999994</v>
      </c>
      <c r="F700" s="1">
        <f t="shared" si="41"/>
        <v>3182.9592326509719</v>
      </c>
      <c r="G700" s="1">
        <f t="shared" si="42"/>
        <v>3179.0924010327226</v>
      </c>
      <c r="H700" s="1">
        <f t="shared" si="43"/>
        <v>3133.4598989686856</v>
      </c>
    </row>
    <row r="701" spans="1:8" s="14" customFormat="1">
      <c r="A701" s="9">
        <v>38808</v>
      </c>
      <c r="B701" s="1">
        <v>1</v>
      </c>
      <c r="C701" s="10">
        <v>350</v>
      </c>
      <c r="D701" s="21">
        <v>2610.29</v>
      </c>
      <c r="E701" s="1">
        <f t="shared" si="44"/>
        <v>3191.0795249999996</v>
      </c>
      <c r="F701" s="1">
        <f t="shared" si="41"/>
        <v>3189.165738622371</v>
      </c>
      <c r="G701" s="1">
        <f t="shared" si="42"/>
        <v>3185.6636982127384</v>
      </c>
      <c r="H701" s="1">
        <f t="shared" si="43"/>
        <v>3142.0406953632655</v>
      </c>
    </row>
    <row r="702" spans="1:8" s="14" customFormat="1">
      <c r="A702" s="9">
        <v>38838</v>
      </c>
      <c r="B702" s="1">
        <v>1</v>
      </c>
      <c r="C702" s="10">
        <v>350</v>
      </c>
      <c r="D702" s="21">
        <v>2613.6799999999998</v>
      </c>
      <c r="E702" s="1">
        <f t="shared" si="44"/>
        <v>3195.2237999999998</v>
      </c>
      <c r="F702" s="1">
        <f t="shared" si="41"/>
        <v>3193.1509901620207</v>
      </c>
      <c r="G702" s="1">
        <f t="shared" si="42"/>
        <v>3191.1838151241918</v>
      </c>
      <c r="H702" s="1">
        <f t="shared" si="43"/>
        <v>3149.1548485907492</v>
      </c>
    </row>
    <row r="703" spans="1:8" s="14" customFormat="1">
      <c r="A703" s="9">
        <v>38869</v>
      </c>
      <c r="B703" s="1">
        <v>1</v>
      </c>
      <c r="C703" s="10">
        <v>350</v>
      </c>
      <c r="D703" s="21">
        <v>2611.85</v>
      </c>
      <c r="E703" s="1">
        <f t="shared" si="44"/>
        <v>3192.9866249999995</v>
      </c>
      <c r="F703" s="1">
        <f t="shared" si="41"/>
        <v>3194.1050166332466</v>
      </c>
      <c r="G703" s="1">
        <f t="shared" si="42"/>
        <v>3193.0962008345891</v>
      </c>
      <c r="H703" s="1">
        <f t="shared" si="43"/>
        <v>3156.390572686827</v>
      </c>
    </row>
    <row r="704" spans="1:8" s="14" customFormat="1">
      <c r="A704" s="9">
        <v>38899</v>
      </c>
      <c r="B704" s="1">
        <v>1</v>
      </c>
      <c r="C704" s="10">
        <v>350</v>
      </c>
      <c r="D704" s="21">
        <v>2614.7199999999998</v>
      </c>
      <c r="E704" s="1">
        <f t="shared" si="44"/>
        <v>3196.4951999999994</v>
      </c>
      <c r="F704" s="1">
        <f t="shared" si="41"/>
        <v>3194.7404308451569</v>
      </c>
      <c r="G704" s="1">
        <f t="shared" si="42"/>
        <v>3194.9015457713986</v>
      </c>
      <c r="H704" s="1">
        <f t="shared" si="43"/>
        <v>3163.8536205693949</v>
      </c>
    </row>
    <row r="705" spans="1:8" s="14" customFormat="1">
      <c r="A705" s="9">
        <v>38930</v>
      </c>
      <c r="B705" s="1">
        <v>1</v>
      </c>
      <c r="C705" s="10">
        <v>350</v>
      </c>
      <c r="D705" s="21">
        <v>2614.1999999999998</v>
      </c>
      <c r="E705" s="1">
        <f t="shared" si="44"/>
        <v>3195.8594999999996</v>
      </c>
      <c r="F705" s="1">
        <f t="shared" si="41"/>
        <v>3196.1773341953972</v>
      </c>
      <c r="G705" s="1">
        <f t="shared" si="42"/>
        <v>3195.113410350471</v>
      </c>
      <c r="H705" s="1">
        <f t="shared" si="43"/>
        <v>3171.2817514628323</v>
      </c>
    </row>
    <row r="706" spans="1:8" s="14" customFormat="1">
      <c r="A706" s="9">
        <v>38961</v>
      </c>
      <c r="B706" s="1">
        <v>1</v>
      </c>
      <c r="C706" s="10">
        <v>350</v>
      </c>
      <c r="D706" s="21">
        <v>2618.38</v>
      </c>
      <c r="E706" s="1">
        <f t="shared" si="44"/>
        <v>3200.9695499999998</v>
      </c>
      <c r="F706" s="1">
        <f t="shared" si="41"/>
        <v>3198.4135044703371</v>
      </c>
      <c r="G706" s="1">
        <f t="shared" si="42"/>
        <v>3197.7739417668699</v>
      </c>
      <c r="H706" s="1">
        <f t="shared" si="43"/>
        <v>3178.753754661197</v>
      </c>
    </row>
    <row r="707" spans="1:8" s="14" customFormat="1">
      <c r="A707" s="9">
        <v>38991</v>
      </c>
      <c r="B707" s="1">
        <v>1</v>
      </c>
      <c r="C707" s="10">
        <v>350</v>
      </c>
      <c r="D707" s="21">
        <v>2629.64</v>
      </c>
      <c r="E707" s="1">
        <f t="shared" si="44"/>
        <v>3214.7348999999995</v>
      </c>
      <c r="F707" s="1">
        <f t="shared" ref="F707:F770" si="45">SQRT(E707*E706)</f>
        <v>3207.8448413572455</v>
      </c>
      <c r="G707" s="1">
        <f t="shared" si="42"/>
        <v>3203.8447416236695</v>
      </c>
      <c r="H707" s="1">
        <f t="shared" si="43"/>
        <v>3185.8475922493785</v>
      </c>
    </row>
    <row r="708" spans="1:8" s="14" customFormat="1">
      <c r="A708" s="9">
        <v>39022</v>
      </c>
      <c r="B708" s="1">
        <v>1</v>
      </c>
      <c r="C708" s="10">
        <v>350</v>
      </c>
      <c r="D708" s="21">
        <v>2640.68</v>
      </c>
      <c r="E708" s="1">
        <f t="shared" si="44"/>
        <v>3228.2312999999995</v>
      </c>
      <c r="F708" s="1">
        <f t="shared" si="45"/>
        <v>3221.4760320980763</v>
      </c>
      <c r="G708" s="1">
        <f t="shared" ref="G708:G771" si="46">GEOMEAN(E706:E708)</f>
        <v>3214.6259826509454</v>
      </c>
      <c r="H708" s="1">
        <f t="shared" si="43"/>
        <v>3192.6395957213053</v>
      </c>
    </row>
    <row r="709" spans="1:8" s="14" customFormat="1">
      <c r="A709" s="9">
        <v>39052</v>
      </c>
      <c r="B709" s="1">
        <v>1</v>
      </c>
      <c r="C709" s="10">
        <v>350</v>
      </c>
      <c r="D709" s="21">
        <v>2657.05</v>
      </c>
      <c r="E709" s="1">
        <f t="shared" si="44"/>
        <v>3248.2436250000001</v>
      </c>
      <c r="F709" s="1">
        <f t="shared" si="45"/>
        <v>3238.2220029285299</v>
      </c>
      <c r="G709" s="1">
        <f t="shared" si="46"/>
        <v>3230.3739637572112</v>
      </c>
      <c r="H709" s="1">
        <f t="shared" si="43"/>
        <v>3200.0291070283802</v>
      </c>
    </row>
    <row r="710" spans="1:8" s="14" customFormat="1">
      <c r="A710" s="9">
        <v>39083</v>
      </c>
      <c r="B710" s="1">
        <v>1</v>
      </c>
      <c r="C710" s="10">
        <v>350</v>
      </c>
      <c r="D710" s="21">
        <v>2670.07</v>
      </c>
      <c r="E710" s="1">
        <f t="shared" si="44"/>
        <v>3264.1605749999999</v>
      </c>
      <c r="F710" s="1">
        <f t="shared" si="45"/>
        <v>3256.1923743415537</v>
      </c>
      <c r="G710" s="1">
        <f t="shared" si="46"/>
        <v>3246.8452101091557</v>
      </c>
      <c r="H710" s="1">
        <f t="shared" si="43"/>
        <v>3207.7285767684411</v>
      </c>
    </row>
    <row r="711" spans="1:8" s="14" customFormat="1">
      <c r="A711" s="9">
        <v>39114</v>
      </c>
      <c r="B711" s="1">
        <v>1</v>
      </c>
      <c r="C711" s="10">
        <v>350</v>
      </c>
      <c r="D711" s="21">
        <v>2681.28</v>
      </c>
      <c r="E711" s="1">
        <f t="shared" si="44"/>
        <v>3277.8647999999998</v>
      </c>
      <c r="F711" s="1">
        <f t="shared" si="45"/>
        <v>3271.005510594603</v>
      </c>
      <c r="G711" s="1">
        <f t="shared" si="46"/>
        <v>3263.4005478515469</v>
      </c>
      <c r="H711" s="1">
        <f t="shared" si="43"/>
        <v>3215.9532946758159</v>
      </c>
    </row>
    <row r="712" spans="1:8" s="14" customFormat="1">
      <c r="A712" s="9">
        <v>39142</v>
      </c>
      <c r="B712" s="1">
        <v>1</v>
      </c>
      <c r="C712" s="10">
        <v>350</v>
      </c>
      <c r="D712" s="21">
        <v>2693.08</v>
      </c>
      <c r="E712" s="1">
        <f t="shared" si="44"/>
        <v>3292.2902999999997</v>
      </c>
      <c r="F712" s="1">
        <f t="shared" si="45"/>
        <v>3285.0696317964766</v>
      </c>
      <c r="G712" s="1">
        <f t="shared" si="46"/>
        <v>3278.0851066284272</v>
      </c>
      <c r="H712" s="1">
        <f t="shared" si="43"/>
        <v>3224.6545542734243</v>
      </c>
    </row>
    <row r="713" spans="1:8" s="14" customFormat="1">
      <c r="A713" s="9">
        <v>39173</v>
      </c>
      <c r="B713" s="1">
        <v>1</v>
      </c>
      <c r="C713" s="10">
        <v>380</v>
      </c>
      <c r="D713" s="21">
        <v>2700.08</v>
      </c>
      <c r="E713" s="1">
        <f t="shared" si="44"/>
        <v>3300.8477999999996</v>
      </c>
      <c r="F713" s="1">
        <f t="shared" si="45"/>
        <v>3296.5662732176852</v>
      </c>
      <c r="G713" s="1">
        <f t="shared" si="46"/>
        <v>3290.3206233229234</v>
      </c>
      <c r="H713" s="1">
        <f t="shared" si="43"/>
        <v>3233.7555449128936</v>
      </c>
    </row>
    <row r="714" spans="1:8" s="14" customFormat="1">
      <c r="A714" s="9">
        <v>39203</v>
      </c>
      <c r="B714" s="1">
        <v>1</v>
      </c>
      <c r="C714" s="10">
        <v>380</v>
      </c>
      <c r="D714" s="21">
        <v>2707.1</v>
      </c>
      <c r="E714" s="1">
        <f t="shared" si="44"/>
        <v>3309.4297499999998</v>
      </c>
      <c r="F714" s="1">
        <f t="shared" si="45"/>
        <v>3305.1359895686664</v>
      </c>
      <c r="G714" s="1">
        <f t="shared" si="46"/>
        <v>3300.848533719578</v>
      </c>
      <c r="H714" s="1">
        <f t="shared" si="43"/>
        <v>3243.2331973690007</v>
      </c>
    </row>
    <row r="715" spans="1:8" s="14" customFormat="1">
      <c r="A715" s="9">
        <v>39234</v>
      </c>
      <c r="B715" s="1">
        <v>1</v>
      </c>
      <c r="C715" s="10">
        <v>380</v>
      </c>
      <c r="D715" s="21">
        <v>2715.49</v>
      </c>
      <c r="E715" s="1">
        <f t="shared" si="44"/>
        <v>3319.6865249999996</v>
      </c>
      <c r="F715" s="1">
        <f t="shared" si="45"/>
        <v>3314.5541700972572</v>
      </c>
      <c r="G715" s="1">
        <f t="shared" si="46"/>
        <v>3309.9790679250586</v>
      </c>
      <c r="H715" s="1">
        <f t="shared" si="43"/>
        <v>3253.7674340075546</v>
      </c>
    </row>
    <row r="716" spans="1:8" s="14" customFormat="1">
      <c r="A716" s="9">
        <v>39264</v>
      </c>
      <c r="B716" s="1">
        <v>1</v>
      </c>
      <c r="C716" s="10">
        <v>380</v>
      </c>
      <c r="D716" s="21">
        <v>2724.18</v>
      </c>
      <c r="E716" s="1">
        <f t="shared" si="44"/>
        <v>3330.3100499999996</v>
      </c>
      <c r="F716" s="1">
        <f t="shared" si="45"/>
        <v>3324.9940446649034</v>
      </c>
      <c r="G716" s="1">
        <f t="shared" si="46"/>
        <v>3319.7978301641197</v>
      </c>
      <c r="H716" s="1">
        <f t="shared" si="43"/>
        <v>3264.9063286902947</v>
      </c>
    </row>
    <row r="717" spans="1:8" s="14" customFormat="1">
      <c r="A717" s="9">
        <v>39295</v>
      </c>
      <c r="B717" s="1">
        <v>1</v>
      </c>
      <c r="C717" s="10">
        <v>380</v>
      </c>
      <c r="D717" s="21">
        <v>2740.25</v>
      </c>
      <c r="E717" s="1">
        <f t="shared" si="44"/>
        <v>3349.9556249999996</v>
      </c>
      <c r="F717" s="1">
        <f t="shared" si="45"/>
        <v>3340.1183938584463</v>
      </c>
      <c r="G717" s="1">
        <f t="shared" si="46"/>
        <v>3333.2938364103979</v>
      </c>
      <c r="H717" s="1">
        <f t="shared" ref="H717:H780" si="47">GEOMEAN(E706:E717)</f>
        <v>3277.7438188355604</v>
      </c>
    </row>
    <row r="718" spans="1:8" s="14" customFormat="1">
      <c r="A718" s="9">
        <v>39326</v>
      </c>
      <c r="B718" s="1">
        <v>1</v>
      </c>
      <c r="C718" s="10">
        <v>380</v>
      </c>
      <c r="D718" s="21">
        <v>2747.1</v>
      </c>
      <c r="E718" s="1">
        <f t="shared" si="44"/>
        <v>3358.3297499999999</v>
      </c>
      <c r="F718" s="1">
        <f t="shared" si="45"/>
        <v>3354.1400740901299</v>
      </c>
      <c r="G718" s="1">
        <f t="shared" si="46"/>
        <v>3346.1778465439938</v>
      </c>
      <c r="H718" s="1">
        <f t="shared" si="47"/>
        <v>3290.8783097223654</v>
      </c>
    </row>
    <row r="719" spans="1:8" s="14" customFormat="1">
      <c r="A719" s="9">
        <v>39356</v>
      </c>
      <c r="B719" s="1">
        <v>1</v>
      </c>
      <c r="C719" s="10">
        <v>380</v>
      </c>
      <c r="D719" s="21">
        <v>2755.34</v>
      </c>
      <c r="E719" s="1">
        <f t="shared" si="44"/>
        <v>3368.4031500000001</v>
      </c>
      <c r="F719" s="1">
        <f t="shared" si="45"/>
        <v>3363.3626787247777</v>
      </c>
      <c r="G719" s="1">
        <f t="shared" si="46"/>
        <v>3358.8877094903341</v>
      </c>
      <c r="H719" s="1">
        <f t="shared" si="47"/>
        <v>3303.7085822815088</v>
      </c>
    </row>
    <row r="720" spans="1:8" s="14" customFormat="1">
      <c r="A720" s="9">
        <v>39387</v>
      </c>
      <c r="B720" s="1">
        <v>1</v>
      </c>
      <c r="C720" s="10">
        <v>380</v>
      </c>
      <c r="D720" s="21">
        <v>2767.19</v>
      </c>
      <c r="E720" s="1">
        <f t="shared" si="44"/>
        <v>3382.8897749999996</v>
      </c>
      <c r="F720" s="1">
        <f t="shared" si="45"/>
        <v>3375.6386913016609</v>
      </c>
      <c r="G720" s="1">
        <f t="shared" si="46"/>
        <v>3369.8591545224513</v>
      </c>
      <c r="H720" s="1">
        <f t="shared" si="47"/>
        <v>3316.6170713887268</v>
      </c>
    </row>
    <row r="721" spans="1:8" s="14" customFormat="1">
      <c r="A721" s="9">
        <v>39417</v>
      </c>
      <c r="B721" s="1">
        <v>1</v>
      </c>
      <c r="C721" s="10">
        <v>380</v>
      </c>
      <c r="D721" s="21">
        <v>2794.03</v>
      </c>
      <c r="E721" s="1">
        <f t="shared" si="44"/>
        <v>3415.7016749999998</v>
      </c>
      <c r="F721" s="1">
        <f t="shared" si="45"/>
        <v>3399.2561349224438</v>
      </c>
      <c r="G721" s="1">
        <f t="shared" si="46"/>
        <v>3388.9405338955371</v>
      </c>
      <c r="H721" s="1">
        <f t="shared" si="47"/>
        <v>3330.5396629627821</v>
      </c>
    </row>
    <row r="722" spans="1:8" s="14" customFormat="1">
      <c r="A722" s="9">
        <v>39448</v>
      </c>
      <c r="B722" s="1">
        <v>1</v>
      </c>
      <c r="C722" s="10">
        <v>380</v>
      </c>
      <c r="D722" s="21">
        <v>2813.31</v>
      </c>
      <c r="E722" s="1">
        <f t="shared" si="44"/>
        <v>3439.2714749999996</v>
      </c>
      <c r="F722" s="1">
        <f t="shared" si="45"/>
        <v>3427.4663146320227</v>
      </c>
      <c r="G722" s="1">
        <f t="shared" si="46"/>
        <v>3412.5425820985488</v>
      </c>
      <c r="H722" s="1">
        <f t="shared" si="47"/>
        <v>3345.0749666238835</v>
      </c>
    </row>
    <row r="723" spans="1:8" s="14" customFormat="1">
      <c r="A723" s="9">
        <v>39479</v>
      </c>
      <c r="B723" s="1">
        <v>1</v>
      </c>
      <c r="C723" s="10">
        <v>380</v>
      </c>
      <c r="D723" s="21">
        <v>2826.81</v>
      </c>
      <c r="E723" s="1">
        <f t="shared" si="44"/>
        <v>3455.7752249999999</v>
      </c>
      <c r="F723" s="1">
        <f t="shared" si="45"/>
        <v>3447.5134742817477</v>
      </c>
      <c r="G723" s="1">
        <f t="shared" si="46"/>
        <v>3436.8767571554436</v>
      </c>
      <c r="H723" s="1">
        <f t="shared" si="47"/>
        <v>3359.8410045755531</v>
      </c>
    </row>
    <row r="724" spans="1:8" s="14" customFormat="1">
      <c r="A724" s="9">
        <v>39508</v>
      </c>
      <c r="B724" s="1">
        <v>1</v>
      </c>
      <c r="C724" s="10">
        <v>415</v>
      </c>
      <c r="D724" s="21">
        <v>2841.23</v>
      </c>
      <c r="E724" s="1">
        <f t="shared" si="44"/>
        <v>3473.403675</v>
      </c>
      <c r="F724" s="1">
        <f t="shared" si="45"/>
        <v>3464.5782378940371</v>
      </c>
      <c r="G724" s="1">
        <f t="shared" si="46"/>
        <v>3456.1220274588663</v>
      </c>
      <c r="H724" s="1">
        <f t="shared" si="47"/>
        <v>3374.8682309116771</v>
      </c>
    </row>
    <row r="725" spans="1:8" s="14" customFormat="1">
      <c r="A725" s="9">
        <v>39539</v>
      </c>
      <c r="B725" s="1">
        <v>1</v>
      </c>
      <c r="C725" s="10">
        <v>415</v>
      </c>
      <c r="D725" s="21">
        <v>2859.41</v>
      </c>
      <c r="E725" s="1">
        <f t="shared" si="44"/>
        <v>3495.6287249999996</v>
      </c>
      <c r="F725" s="1">
        <f t="shared" si="45"/>
        <v>3484.4984803914845</v>
      </c>
      <c r="G725" s="1">
        <f t="shared" si="46"/>
        <v>3474.8976329842603</v>
      </c>
      <c r="H725" s="1">
        <f t="shared" si="47"/>
        <v>3391.0313443884188</v>
      </c>
    </row>
    <row r="726" spans="1:8" s="14" customFormat="1">
      <c r="A726" s="9">
        <v>39569</v>
      </c>
      <c r="B726" s="1">
        <v>1</v>
      </c>
      <c r="C726" s="10">
        <v>415</v>
      </c>
      <c r="D726" s="21">
        <v>2886.86</v>
      </c>
      <c r="E726" s="1">
        <f t="shared" si="44"/>
        <v>3529.1863499999999</v>
      </c>
      <c r="F726" s="1">
        <f t="shared" si="45"/>
        <v>3512.3674609781224</v>
      </c>
      <c r="G726" s="1">
        <f t="shared" si="46"/>
        <v>3499.3312077486148</v>
      </c>
      <c r="H726" s="1">
        <f t="shared" si="47"/>
        <v>3409.2479612842071</v>
      </c>
    </row>
    <row r="727" spans="1:8">
      <c r="A727" s="9">
        <v>39600</v>
      </c>
      <c r="B727" s="1">
        <v>1</v>
      </c>
      <c r="C727" s="10">
        <v>415</v>
      </c>
      <c r="D727" s="21">
        <v>2913.13</v>
      </c>
      <c r="E727" s="1">
        <f t="shared" si="44"/>
        <v>3561.3014250000001</v>
      </c>
      <c r="F727" s="1">
        <f t="shared" si="45"/>
        <v>3545.2075224654409</v>
      </c>
      <c r="G727" s="1">
        <f t="shared" si="46"/>
        <v>3528.6036139726007</v>
      </c>
      <c r="H727" s="1">
        <f t="shared" si="47"/>
        <v>3429.2664264888012</v>
      </c>
    </row>
    <row r="728" spans="1:8">
      <c r="A728" s="9">
        <v>39630</v>
      </c>
      <c r="B728" s="1">
        <v>1</v>
      </c>
      <c r="C728" s="10">
        <v>415</v>
      </c>
      <c r="D728" s="21">
        <v>2930.03</v>
      </c>
      <c r="E728" s="1">
        <f t="shared" si="44"/>
        <v>3581.961675</v>
      </c>
      <c r="F728" s="1">
        <f t="shared" si="45"/>
        <v>3571.6166112102355</v>
      </c>
      <c r="G728" s="1">
        <f t="shared" si="46"/>
        <v>3557.4168109840375</v>
      </c>
      <c r="H728" s="1">
        <f t="shared" si="47"/>
        <v>3450.1468712589026</v>
      </c>
    </row>
    <row r="729" spans="1:8">
      <c r="A729" s="9">
        <v>39661</v>
      </c>
      <c r="B729" s="1">
        <v>1</v>
      </c>
      <c r="C729" s="10">
        <v>415</v>
      </c>
      <c r="D729" s="21">
        <v>2936.18</v>
      </c>
      <c r="E729" s="1">
        <f t="shared" si="44"/>
        <v>3589.4800499999997</v>
      </c>
      <c r="F729" s="1">
        <f t="shared" si="45"/>
        <v>3585.7188919764867</v>
      </c>
      <c r="G729" s="1">
        <f t="shared" si="46"/>
        <v>3577.5611911897981</v>
      </c>
      <c r="H729" s="1">
        <f t="shared" si="47"/>
        <v>3470.0597858258184</v>
      </c>
    </row>
    <row r="730" spans="1:8">
      <c r="A730" s="9">
        <v>39692</v>
      </c>
      <c r="B730" s="1">
        <v>1</v>
      </c>
      <c r="C730" s="10">
        <v>415</v>
      </c>
      <c r="D730" s="21">
        <v>2940.58</v>
      </c>
      <c r="E730" s="1">
        <f t="shared" si="44"/>
        <v>3594.8590499999996</v>
      </c>
      <c r="F730" s="1">
        <f t="shared" si="45"/>
        <v>3592.1685431695646</v>
      </c>
      <c r="G730" s="1">
        <f t="shared" si="46"/>
        <v>3588.7630262361049</v>
      </c>
      <c r="H730" s="1">
        <f t="shared" si="47"/>
        <v>3489.7970258428281</v>
      </c>
    </row>
    <row r="731" spans="1:8">
      <c r="A731" s="9">
        <v>39722</v>
      </c>
      <c r="B731" s="1">
        <v>1</v>
      </c>
      <c r="C731" s="10">
        <v>415</v>
      </c>
      <c r="D731" s="21">
        <v>2955.28</v>
      </c>
      <c r="E731" s="1">
        <f t="shared" si="44"/>
        <v>3612.8298</v>
      </c>
      <c r="F731" s="1">
        <f t="shared" si="45"/>
        <v>3603.8332234774252</v>
      </c>
      <c r="G731" s="1">
        <f t="shared" si="46"/>
        <v>3599.0424665459445</v>
      </c>
      <c r="H731" s="1">
        <f t="shared" si="47"/>
        <v>3510.2290388292217</v>
      </c>
    </row>
    <row r="732" spans="1:8">
      <c r="A732" s="9">
        <v>39753</v>
      </c>
      <c r="B732" s="1">
        <v>1</v>
      </c>
      <c r="C732" s="10">
        <v>415</v>
      </c>
      <c r="D732" s="21">
        <v>2966.51</v>
      </c>
      <c r="E732" s="1">
        <f t="shared" si="44"/>
        <v>3626.5584749999998</v>
      </c>
      <c r="F732" s="1">
        <f t="shared" si="45"/>
        <v>3619.6876287771788</v>
      </c>
      <c r="G732" s="1">
        <f t="shared" si="46"/>
        <v>3611.3924404039326</v>
      </c>
      <c r="H732" s="1">
        <f t="shared" si="47"/>
        <v>3530.6339344237758</v>
      </c>
    </row>
    <row r="733" spans="1:8">
      <c r="A733" s="9">
        <v>39783</v>
      </c>
      <c r="B733" s="1">
        <v>1</v>
      </c>
      <c r="C733" s="10">
        <v>415</v>
      </c>
      <c r="D733" s="21">
        <v>2975.11</v>
      </c>
      <c r="E733" s="1">
        <f t="shared" si="44"/>
        <v>3637.0719749999998</v>
      </c>
      <c r="F733" s="1">
        <f t="shared" si="45"/>
        <v>3631.8114206441442</v>
      </c>
      <c r="G733" s="1">
        <f t="shared" si="46"/>
        <v>3625.4731586196267</v>
      </c>
      <c r="H733" s="1">
        <f t="shared" si="47"/>
        <v>3549.158172633629</v>
      </c>
    </row>
    <row r="734" spans="1:8">
      <c r="A734" s="9">
        <v>39814</v>
      </c>
      <c r="B734" s="1">
        <v>1</v>
      </c>
      <c r="C734" s="10">
        <v>415</v>
      </c>
      <c r="D734" s="21">
        <v>2994.15</v>
      </c>
      <c r="E734" s="1">
        <f t="shared" si="44"/>
        <v>3660.348375</v>
      </c>
      <c r="F734" s="1">
        <f t="shared" si="45"/>
        <v>3648.6916139144028</v>
      </c>
      <c r="G734" s="1">
        <f t="shared" si="46"/>
        <v>3641.2989326111788</v>
      </c>
      <c r="H734" s="1">
        <f t="shared" si="47"/>
        <v>3567.631733920121</v>
      </c>
    </row>
    <row r="735" spans="1:8">
      <c r="A735" s="9">
        <v>39845</v>
      </c>
      <c r="B735" s="1">
        <v>1</v>
      </c>
      <c r="C735" s="10">
        <v>465</v>
      </c>
      <c r="D735" s="21">
        <v>3003.43</v>
      </c>
      <c r="E735" s="1">
        <f t="shared" si="44"/>
        <v>3671.6931749999994</v>
      </c>
      <c r="F735" s="1">
        <f t="shared" si="45"/>
        <v>3666.0163865713748</v>
      </c>
      <c r="G735" s="1">
        <f t="shared" si="46"/>
        <v>3656.3427456711397</v>
      </c>
      <c r="H735" s="1">
        <f t="shared" si="47"/>
        <v>3585.695665790437</v>
      </c>
    </row>
    <row r="736" spans="1:8">
      <c r="A736" s="9">
        <v>39873</v>
      </c>
      <c r="B736" s="1">
        <v>1</v>
      </c>
      <c r="C736" s="10">
        <v>465</v>
      </c>
      <c r="D736" s="21">
        <v>3009.44</v>
      </c>
      <c r="E736" s="1">
        <f t="shared" si="44"/>
        <v>3679.0403999999999</v>
      </c>
      <c r="F736" s="1">
        <f t="shared" si="45"/>
        <v>3675.3649515700163</v>
      </c>
      <c r="G736" s="1">
        <f t="shared" si="46"/>
        <v>3670.3525934427548</v>
      </c>
      <c r="H736" s="1">
        <f t="shared" si="47"/>
        <v>3602.9234454349598</v>
      </c>
    </row>
    <row r="737" spans="1:8">
      <c r="A737" s="9">
        <v>39904</v>
      </c>
      <c r="B737" s="1">
        <v>1</v>
      </c>
      <c r="C737" s="10">
        <v>465</v>
      </c>
      <c r="D737" s="21">
        <v>3025.99</v>
      </c>
      <c r="E737" s="1">
        <f t="shared" si="44"/>
        <v>3699.2727749999995</v>
      </c>
      <c r="F737" s="1">
        <f t="shared" si="45"/>
        <v>3689.1427174677192</v>
      </c>
      <c r="G737" s="1">
        <f t="shared" si="46"/>
        <v>3683.3170084871977</v>
      </c>
      <c r="H737" s="1">
        <f t="shared" si="47"/>
        <v>3619.9643129626761</v>
      </c>
    </row>
    <row r="738" spans="1:8">
      <c r="A738" s="9">
        <v>39934</v>
      </c>
      <c r="B738" s="1">
        <v>1</v>
      </c>
      <c r="C738" s="10">
        <v>465</v>
      </c>
      <c r="D738" s="21">
        <v>3044.15</v>
      </c>
      <c r="E738" s="1">
        <f t="shared" si="44"/>
        <v>3721.473375</v>
      </c>
      <c r="F738" s="1">
        <f t="shared" si="45"/>
        <v>3710.3564706136881</v>
      </c>
      <c r="G738" s="1">
        <f t="shared" si="46"/>
        <v>3699.8882737866811</v>
      </c>
      <c r="H738" s="1">
        <f t="shared" si="47"/>
        <v>3636.0036977859249</v>
      </c>
    </row>
    <row r="739" spans="1:8">
      <c r="A739" s="9">
        <v>39965</v>
      </c>
      <c r="B739" s="1">
        <v>1</v>
      </c>
      <c r="C739" s="10">
        <v>465</v>
      </c>
      <c r="D739" s="21">
        <v>3056.93</v>
      </c>
      <c r="E739" s="1">
        <f t="shared" si="44"/>
        <v>3737.0969249999994</v>
      </c>
      <c r="F739" s="1">
        <f t="shared" si="45"/>
        <v>3729.2769682851217</v>
      </c>
      <c r="G739" s="1">
        <f t="shared" si="46"/>
        <v>3719.2486276409213</v>
      </c>
      <c r="H739" s="1">
        <f t="shared" si="47"/>
        <v>3650.6325232791105</v>
      </c>
    </row>
    <row r="740" spans="1:8">
      <c r="A740" s="9">
        <v>39995</v>
      </c>
      <c r="B740" s="1">
        <v>1</v>
      </c>
      <c r="C740" s="10">
        <v>465</v>
      </c>
      <c r="D740" s="21">
        <v>3063.96</v>
      </c>
      <c r="E740" s="1">
        <f t="shared" si="44"/>
        <v>3745.6911</v>
      </c>
      <c r="F740" s="1">
        <f t="shared" si="45"/>
        <v>3741.3915448412858</v>
      </c>
      <c r="G740" s="1">
        <f t="shared" si="46"/>
        <v>3734.7403378096592</v>
      </c>
      <c r="H740" s="1">
        <f t="shared" si="47"/>
        <v>3664.2551249252151</v>
      </c>
    </row>
    <row r="741" spans="1:8">
      <c r="A741" s="9">
        <v>40026</v>
      </c>
      <c r="B741" s="1">
        <v>1</v>
      </c>
      <c r="C741" s="10">
        <v>465</v>
      </c>
      <c r="D741" s="21">
        <v>3066.41</v>
      </c>
      <c r="E741" s="1">
        <f t="shared" si="44"/>
        <v>3748.6862249999995</v>
      </c>
      <c r="F741" s="1">
        <f t="shared" si="45"/>
        <v>3747.1883632498507</v>
      </c>
      <c r="G741" s="1">
        <f t="shared" si="46"/>
        <v>3743.8215263135344</v>
      </c>
      <c r="H741" s="1">
        <f t="shared" si="47"/>
        <v>3677.5309193767307</v>
      </c>
    </row>
    <row r="742" spans="1:8">
      <c r="A742" s="9">
        <v>40057</v>
      </c>
      <c r="B742" s="1">
        <v>1</v>
      </c>
      <c r="C742" s="10">
        <v>465</v>
      </c>
      <c r="D742" s="21">
        <v>3071.32</v>
      </c>
      <c r="E742" s="1">
        <f t="shared" si="44"/>
        <v>3754.6887000000002</v>
      </c>
      <c r="F742" s="1">
        <f t="shared" si="45"/>
        <v>3751.6862620497941</v>
      </c>
      <c r="G742" s="1">
        <f t="shared" si="46"/>
        <v>3749.6868092853078</v>
      </c>
      <c r="H742" s="1">
        <f t="shared" si="47"/>
        <v>3690.8863439656161</v>
      </c>
    </row>
    <row r="743" spans="1:8">
      <c r="A743" s="9">
        <v>40087</v>
      </c>
      <c r="B743" s="1">
        <v>1</v>
      </c>
      <c r="C743" s="10">
        <v>465</v>
      </c>
      <c r="D743" s="21">
        <v>3078.69</v>
      </c>
      <c r="E743" s="1">
        <f t="shared" si="44"/>
        <v>3763.6985249999998</v>
      </c>
      <c r="F743" s="1">
        <f t="shared" si="45"/>
        <v>3759.1909132184505</v>
      </c>
      <c r="G743" s="1">
        <f t="shared" si="46"/>
        <v>3755.686083815508</v>
      </c>
      <c r="H743" s="1">
        <f t="shared" si="47"/>
        <v>3703.4909045427312</v>
      </c>
    </row>
    <row r="744" spans="1:8">
      <c r="A744" s="9">
        <v>40118</v>
      </c>
      <c r="B744" s="1">
        <v>1</v>
      </c>
      <c r="C744" s="10">
        <v>465</v>
      </c>
      <c r="D744" s="21">
        <v>3090.08</v>
      </c>
      <c r="E744" s="1">
        <f t="shared" si="44"/>
        <v>3777.6227999999996</v>
      </c>
      <c r="F744" s="1">
        <f t="shared" si="45"/>
        <v>3770.6542350587342</v>
      </c>
      <c r="G744" s="1">
        <f t="shared" si="46"/>
        <v>3765.324861148028</v>
      </c>
      <c r="H744" s="1">
        <f t="shared" si="47"/>
        <v>3716.1075494561032</v>
      </c>
    </row>
    <row r="745" spans="1:8">
      <c r="A745" s="9">
        <v>40148</v>
      </c>
      <c r="B745" s="1">
        <v>1</v>
      </c>
      <c r="C745" s="10">
        <v>465</v>
      </c>
      <c r="D745" s="21">
        <v>3097.5</v>
      </c>
      <c r="E745" s="1">
        <f t="shared" si="44"/>
        <v>3786.6937499999999</v>
      </c>
      <c r="F745" s="1">
        <f t="shared" si="45"/>
        <v>3782.1555555816976</v>
      </c>
      <c r="G745" s="1">
        <f t="shared" si="46"/>
        <v>3775.9931769606774</v>
      </c>
      <c r="H745" s="1">
        <f t="shared" si="47"/>
        <v>3728.6129065829614</v>
      </c>
    </row>
    <row r="746" spans="1:8">
      <c r="A746" s="9">
        <v>40179</v>
      </c>
      <c r="B746" s="1">
        <v>1</v>
      </c>
      <c r="C746" s="10">
        <v>510</v>
      </c>
      <c r="D746" s="21">
        <v>3124.76</v>
      </c>
      <c r="E746" s="1">
        <f t="shared" si="44"/>
        <v>3820.0191</v>
      </c>
      <c r="F746" s="1">
        <f t="shared" si="45"/>
        <v>3803.3199248617811</v>
      </c>
      <c r="G746" s="1">
        <f t="shared" si="46"/>
        <v>3794.7348524363197</v>
      </c>
      <c r="H746" s="1">
        <f t="shared" si="47"/>
        <v>3741.9032817952379</v>
      </c>
    </row>
    <row r="747" spans="1:8">
      <c r="A747" s="9">
        <v>40210</v>
      </c>
      <c r="B747" s="1">
        <v>1</v>
      </c>
      <c r="C747" s="10">
        <v>510</v>
      </c>
      <c r="D747" s="21">
        <v>3146.63</v>
      </c>
      <c r="E747" s="1">
        <f t="shared" si="44"/>
        <v>3846.7551749999998</v>
      </c>
      <c r="F747" s="1">
        <f t="shared" si="45"/>
        <v>3833.3638284832605</v>
      </c>
      <c r="G747" s="1">
        <f t="shared" si="46"/>
        <v>3817.7435724243282</v>
      </c>
      <c r="H747" s="1">
        <f t="shared" si="47"/>
        <v>3756.4554125958934</v>
      </c>
    </row>
    <row r="748" spans="1:8">
      <c r="A748" s="9">
        <v>40238</v>
      </c>
      <c r="B748" s="1">
        <v>1</v>
      </c>
      <c r="C748" s="10">
        <v>510</v>
      </c>
      <c r="D748" s="21">
        <v>3168.97</v>
      </c>
      <c r="E748" s="1">
        <f t="shared" si="44"/>
        <v>3874.0658249999997</v>
      </c>
      <c r="F748" s="1">
        <f t="shared" si="45"/>
        <v>3860.386348619707</v>
      </c>
      <c r="G748" s="1">
        <f t="shared" si="46"/>
        <v>3846.8834233857301</v>
      </c>
      <c r="H748" s="1">
        <f t="shared" si="47"/>
        <v>3772.6594856094439</v>
      </c>
    </row>
    <row r="749" spans="1:8">
      <c r="A749" s="9">
        <v>40269</v>
      </c>
      <c r="B749" s="1">
        <v>1</v>
      </c>
      <c r="C749" s="10">
        <v>510</v>
      </c>
      <c r="D749" s="21">
        <v>3192.1</v>
      </c>
      <c r="E749" s="1">
        <f t="shared" si="44"/>
        <v>3902.3422499999997</v>
      </c>
      <c r="F749" s="1">
        <f t="shared" si="45"/>
        <v>3888.1783328672827</v>
      </c>
      <c r="G749" s="1">
        <f t="shared" si="46"/>
        <v>3874.3212872389549</v>
      </c>
      <c r="H749" s="1">
        <f t="shared" si="47"/>
        <v>3789.4980815014205</v>
      </c>
    </row>
    <row r="750" spans="1:8">
      <c r="A750" s="9">
        <v>40299</v>
      </c>
      <c r="B750" s="1">
        <v>1</v>
      </c>
      <c r="C750" s="10">
        <v>510</v>
      </c>
      <c r="D750" s="21">
        <v>3205.83</v>
      </c>
      <c r="E750" s="1">
        <f t="shared" si="44"/>
        <v>3919.1271749999996</v>
      </c>
      <c r="F750" s="1">
        <f t="shared" si="45"/>
        <v>3910.725707349678</v>
      </c>
      <c r="G750" s="1">
        <f t="shared" si="46"/>
        <v>3898.4673623824588</v>
      </c>
      <c r="H750" s="1">
        <f t="shared" si="47"/>
        <v>3805.8753621059836</v>
      </c>
    </row>
    <row r="751" spans="1:8">
      <c r="A751" s="9">
        <v>40330</v>
      </c>
      <c r="B751" s="1">
        <v>1</v>
      </c>
      <c r="C751" s="10">
        <v>510</v>
      </c>
      <c r="D751" s="21">
        <v>3202.3</v>
      </c>
      <c r="E751" s="1">
        <f t="shared" si="44"/>
        <v>3914.8117499999998</v>
      </c>
      <c r="F751" s="1">
        <f t="shared" si="45"/>
        <v>3916.9688681982529</v>
      </c>
      <c r="G751" s="1">
        <f t="shared" si="46"/>
        <v>3912.087247483938</v>
      </c>
      <c r="H751" s="1">
        <f t="shared" si="47"/>
        <v>3820.6384176844354</v>
      </c>
    </row>
    <row r="752" spans="1:8">
      <c r="A752" s="9">
        <v>40360</v>
      </c>
      <c r="B752" s="1">
        <v>1</v>
      </c>
      <c r="C752" s="10">
        <v>510</v>
      </c>
      <c r="D752" s="21">
        <v>3200.06</v>
      </c>
      <c r="E752" s="1">
        <f t="shared" ref="E752:E815" si="48">D752*(1.2225)</f>
        <v>3912.0733499999997</v>
      </c>
      <c r="F752" s="1">
        <f t="shared" si="45"/>
        <v>3913.4423104783159</v>
      </c>
      <c r="G752" s="1">
        <f t="shared" si="46"/>
        <v>3915.3363484895372</v>
      </c>
      <c r="H752" s="1">
        <f t="shared" si="47"/>
        <v>3834.5010188360197</v>
      </c>
    </row>
    <row r="753" spans="1:8">
      <c r="A753" s="9">
        <v>40391</v>
      </c>
      <c r="B753" s="1">
        <v>1</v>
      </c>
      <c r="C753" s="10">
        <v>510</v>
      </c>
      <c r="D753" s="21">
        <v>3197.82</v>
      </c>
      <c r="E753" s="1">
        <f t="shared" si="48"/>
        <v>3909.3349499999999</v>
      </c>
      <c r="F753" s="1">
        <f t="shared" si="45"/>
        <v>3910.7039103105953</v>
      </c>
      <c r="G753" s="1">
        <f t="shared" si="46"/>
        <v>3912.0727110518756</v>
      </c>
      <c r="H753" s="1">
        <f t="shared" si="47"/>
        <v>3847.9330469467304</v>
      </c>
    </row>
    <row r="754" spans="1:8">
      <c r="A754" s="9">
        <v>40422</v>
      </c>
      <c r="B754" s="1">
        <v>1</v>
      </c>
      <c r="C754" s="10">
        <v>510</v>
      </c>
      <c r="D754" s="21">
        <v>3215.09</v>
      </c>
      <c r="E754" s="1">
        <f t="shared" si="48"/>
        <v>3930.447525</v>
      </c>
      <c r="F754" s="1">
        <f t="shared" si="45"/>
        <v>3919.8770234056451</v>
      </c>
      <c r="G754" s="1">
        <f t="shared" si="46"/>
        <v>3917.2740708567944</v>
      </c>
      <c r="H754" s="1">
        <f t="shared" si="47"/>
        <v>3862.6306211094534</v>
      </c>
    </row>
    <row r="755" spans="1:8">
      <c r="A755" s="9">
        <v>40452</v>
      </c>
      <c r="B755" s="1">
        <v>1</v>
      </c>
      <c r="C755" s="10">
        <v>510</v>
      </c>
      <c r="D755" s="21">
        <v>3244.67</v>
      </c>
      <c r="E755" s="1">
        <f t="shared" si="48"/>
        <v>3966.6090749999998</v>
      </c>
      <c r="F755" s="1">
        <f t="shared" si="45"/>
        <v>3948.4869027864697</v>
      </c>
      <c r="G755" s="1">
        <f t="shared" si="46"/>
        <v>3935.3928772731824</v>
      </c>
      <c r="H755" s="1">
        <f t="shared" si="47"/>
        <v>3879.569711682987</v>
      </c>
    </row>
    <row r="756" spans="1:8">
      <c r="A756" s="9">
        <v>40483</v>
      </c>
      <c r="B756" s="1">
        <v>1</v>
      </c>
      <c r="C756" s="10">
        <v>510</v>
      </c>
      <c r="D756" s="21">
        <v>3278.09</v>
      </c>
      <c r="E756" s="1">
        <f t="shared" si="48"/>
        <v>4007.465025</v>
      </c>
      <c r="F756" s="1">
        <f t="shared" si="45"/>
        <v>3986.9847172907625</v>
      </c>
      <c r="G756" s="1">
        <f t="shared" si="46"/>
        <v>3968.0491978038763</v>
      </c>
      <c r="H756" s="1">
        <f t="shared" si="47"/>
        <v>3898.7120098247133</v>
      </c>
    </row>
    <row r="757" spans="1:8">
      <c r="A757" s="9">
        <v>40513</v>
      </c>
      <c r="B757" s="1">
        <v>1</v>
      </c>
      <c r="C757" s="10">
        <v>510</v>
      </c>
      <c r="D757" s="21">
        <v>3297.76</v>
      </c>
      <c r="E757" s="1">
        <f t="shared" si="48"/>
        <v>4031.5115999999998</v>
      </c>
      <c r="F757" s="1">
        <f t="shared" si="45"/>
        <v>4019.4703301407499</v>
      </c>
      <c r="G757" s="1">
        <f t="shared" si="46"/>
        <v>4001.7720986042041</v>
      </c>
      <c r="H757" s="1">
        <f t="shared" si="47"/>
        <v>3919.1191463888572</v>
      </c>
    </row>
    <row r="758" spans="1:8">
      <c r="A758" s="9">
        <v>40544</v>
      </c>
      <c r="B758" s="1">
        <v>1</v>
      </c>
      <c r="C758" s="10">
        <v>540</v>
      </c>
      <c r="D758" s="21">
        <v>3328.76</v>
      </c>
      <c r="E758" s="1">
        <f t="shared" si="48"/>
        <v>4069.4090999999999</v>
      </c>
      <c r="F758" s="1">
        <f t="shared" si="45"/>
        <v>4050.4160270021102</v>
      </c>
      <c r="G758" s="1">
        <f t="shared" si="46"/>
        <v>4036.0481197955874</v>
      </c>
      <c r="H758" s="1">
        <f t="shared" si="47"/>
        <v>3939.8282047376265</v>
      </c>
    </row>
    <row r="759" spans="1:8">
      <c r="A759" s="9">
        <v>40575</v>
      </c>
      <c r="B759" s="1">
        <v>1</v>
      </c>
      <c r="C759" s="10">
        <v>540</v>
      </c>
      <c r="D759" s="21">
        <v>3346.74</v>
      </c>
      <c r="E759" s="1">
        <f t="shared" si="48"/>
        <v>4091.3896499999996</v>
      </c>
      <c r="F759" s="1">
        <f t="shared" si="45"/>
        <v>4080.3845741983455</v>
      </c>
      <c r="G759" s="1">
        <f t="shared" si="46"/>
        <v>4064.02810450379</v>
      </c>
      <c r="H759" s="1">
        <f t="shared" si="47"/>
        <v>3960.1227056819835</v>
      </c>
    </row>
    <row r="760" spans="1:8">
      <c r="A760" s="9">
        <v>40603</v>
      </c>
      <c r="B760" s="1">
        <v>1</v>
      </c>
      <c r="C760" s="10">
        <v>545</v>
      </c>
      <c r="D760" s="21">
        <v>3368.83</v>
      </c>
      <c r="E760" s="1">
        <f t="shared" si="48"/>
        <v>4118.3946749999996</v>
      </c>
      <c r="F760" s="1">
        <f t="shared" si="45"/>
        <v>4104.8699550546189</v>
      </c>
      <c r="G760" s="1">
        <f t="shared" si="46"/>
        <v>4093.0154683250253</v>
      </c>
      <c r="H760" s="1">
        <f t="shared" si="47"/>
        <v>3980.3572841845712</v>
      </c>
    </row>
    <row r="761" spans="1:8">
      <c r="A761" s="9">
        <v>40634</v>
      </c>
      <c r="B761" s="1">
        <v>1</v>
      </c>
      <c r="C761" s="10">
        <v>545</v>
      </c>
      <c r="D761" s="21">
        <v>3393.09</v>
      </c>
      <c r="E761" s="1">
        <f t="shared" si="48"/>
        <v>4148.0525250000001</v>
      </c>
      <c r="F761" s="1">
        <f t="shared" si="45"/>
        <v>4133.1969987626171</v>
      </c>
      <c r="G761" s="1">
        <f t="shared" si="46"/>
        <v>4119.2139631239088</v>
      </c>
      <c r="H761" s="1">
        <f t="shared" si="47"/>
        <v>4000.6629521813334</v>
      </c>
    </row>
    <row r="762" spans="1:8">
      <c r="A762" s="9">
        <v>40664</v>
      </c>
      <c r="B762" s="1">
        <v>1</v>
      </c>
      <c r="C762" s="10">
        <v>545</v>
      </c>
      <c r="D762" s="21">
        <v>3412.43</v>
      </c>
      <c r="E762" s="1">
        <f t="shared" si="48"/>
        <v>4171.6956749999999</v>
      </c>
      <c r="F762" s="1">
        <f t="shared" si="45"/>
        <v>4159.8573026265376</v>
      </c>
      <c r="G762" s="1">
        <f t="shared" si="46"/>
        <v>4145.9902517475002</v>
      </c>
      <c r="H762" s="1">
        <f t="shared" si="47"/>
        <v>4021.5385519990318</v>
      </c>
    </row>
    <row r="763" spans="1:8">
      <c r="A763" s="9">
        <v>40695</v>
      </c>
      <c r="B763" s="1">
        <v>1</v>
      </c>
      <c r="C763" s="10">
        <v>545</v>
      </c>
      <c r="D763" s="21">
        <v>3419.94</v>
      </c>
      <c r="E763" s="1">
        <f t="shared" si="48"/>
        <v>4180.8766500000002</v>
      </c>
      <c r="F763" s="1">
        <f t="shared" si="45"/>
        <v>4176.2836396147104</v>
      </c>
      <c r="G763" s="1">
        <f t="shared" si="46"/>
        <v>4166.8519838023904</v>
      </c>
      <c r="H763" s="1">
        <f t="shared" si="47"/>
        <v>4043.6349568443816</v>
      </c>
    </row>
    <row r="764" spans="1:8">
      <c r="A764" s="9">
        <v>40725</v>
      </c>
      <c r="B764" s="1">
        <v>1</v>
      </c>
      <c r="C764" s="10">
        <v>545</v>
      </c>
      <c r="D764" s="21">
        <v>3419.94</v>
      </c>
      <c r="E764" s="1">
        <f t="shared" si="48"/>
        <v>4180.8766500000002</v>
      </c>
      <c r="F764" s="1">
        <f t="shared" si="45"/>
        <v>4180.8766500000002</v>
      </c>
      <c r="G764" s="1">
        <f t="shared" si="46"/>
        <v>4177.8140821613861</v>
      </c>
      <c r="H764" s="1">
        <f t="shared" si="47"/>
        <v>4066.0898649641267</v>
      </c>
    </row>
    <row r="765" spans="1:8">
      <c r="A765" s="9">
        <v>40756</v>
      </c>
      <c r="B765" s="1">
        <v>1</v>
      </c>
      <c r="C765" s="10">
        <v>545</v>
      </c>
      <c r="D765" s="21">
        <v>3434.3</v>
      </c>
      <c r="E765" s="1">
        <f t="shared" si="48"/>
        <v>4198.4317499999997</v>
      </c>
      <c r="F765" s="1">
        <f t="shared" si="45"/>
        <v>4189.6450052711671</v>
      </c>
      <c r="G765" s="1">
        <f t="shared" si="46"/>
        <v>4186.7201788099374</v>
      </c>
      <c r="H765" s="1">
        <f t="shared" si="47"/>
        <v>4090.3360585519722</v>
      </c>
    </row>
    <row r="766" spans="1:8">
      <c r="A766" s="9">
        <v>40787</v>
      </c>
      <c r="B766" s="1">
        <v>1</v>
      </c>
      <c r="C766" s="10">
        <v>545</v>
      </c>
      <c r="D766" s="21">
        <v>3449.76</v>
      </c>
      <c r="E766" s="1">
        <f t="shared" si="48"/>
        <v>4217.3316000000004</v>
      </c>
      <c r="F766" s="1">
        <f t="shared" si="45"/>
        <v>4207.8710638181756</v>
      </c>
      <c r="G766" s="1">
        <f t="shared" si="46"/>
        <v>4198.8536153318282</v>
      </c>
      <c r="H766" s="1">
        <f t="shared" si="47"/>
        <v>4114.4201323567695</v>
      </c>
    </row>
    <row r="767" spans="1:8">
      <c r="A767" s="9">
        <v>40817</v>
      </c>
      <c r="B767" s="1">
        <v>1</v>
      </c>
      <c r="C767" s="10">
        <v>545</v>
      </c>
      <c r="D767" s="21">
        <v>3460.8</v>
      </c>
      <c r="E767" s="1">
        <f t="shared" si="48"/>
        <v>4230.8279999999995</v>
      </c>
      <c r="F767" s="1">
        <f t="shared" si="45"/>
        <v>4224.074409686079</v>
      </c>
      <c r="G767" s="1">
        <f t="shared" si="46"/>
        <v>4215.509501633147</v>
      </c>
      <c r="H767" s="1">
        <f t="shared" si="47"/>
        <v>4136.5898987426699</v>
      </c>
    </row>
    <row r="768" spans="1:8">
      <c r="A768" s="9">
        <v>40848</v>
      </c>
      <c r="B768" s="1">
        <v>1</v>
      </c>
      <c r="C768" s="10">
        <v>545</v>
      </c>
      <c r="D768" s="21">
        <v>3480.52</v>
      </c>
      <c r="E768" s="1">
        <f t="shared" si="48"/>
        <v>4254.9357</v>
      </c>
      <c r="F768" s="1">
        <f t="shared" si="45"/>
        <v>4242.8647277234277</v>
      </c>
      <c r="G768" s="1">
        <f t="shared" si="46"/>
        <v>4234.3365549772288</v>
      </c>
      <c r="H768" s="1">
        <f t="shared" si="47"/>
        <v>4157.2971940138978</v>
      </c>
    </row>
    <row r="769" spans="1:8">
      <c r="A769" s="9">
        <v>40878</v>
      </c>
      <c r="B769" s="1">
        <v>1</v>
      </c>
      <c r="C769" s="10">
        <v>545</v>
      </c>
      <c r="D769" s="21">
        <v>3498.27</v>
      </c>
      <c r="E769" s="1">
        <f t="shared" si="48"/>
        <v>4276.6350750000001</v>
      </c>
      <c r="F769" s="1">
        <f t="shared" si="45"/>
        <v>4265.771589816979</v>
      </c>
      <c r="G769" s="1">
        <f t="shared" si="46"/>
        <v>4254.0917760425382</v>
      </c>
      <c r="H769" s="1">
        <f t="shared" si="47"/>
        <v>4177.7963116397323</v>
      </c>
    </row>
    <row r="770" spans="1:8">
      <c r="A770" s="9">
        <v>40909</v>
      </c>
      <c r="B770" s="1">
        <v>1</v>
      </c>
      <c r="C770" s="10">
        <v>622</v>
      </c>
      <c r="D770" s="21">
        <v>3516.11</v>
      </c>
      <c r="E770" s="1">
        <f t="shared" si="48"/>
        <v>4298.4444750000002</v>
      </c>
      <c r="F770" s="1">
        <f t="shared" si="45"/>
        <v>4287.52590776137</v>
      </c>
      <c r="G770" s="1">
        <f t="shared" si="46"/>
        <v>4276.6348634960896</v>
      </c>
      <c r="H770" s="1">
        <f t="shared" si="47"/>
        <v>4196.9029463904717</v>
      </c>
    </row>
    <row r="771" spans="1:8">
      <c r="A771" s="9">
        <v>40940</v>
      </c>
      <c r="B771" s="1">
        <v>1</v>
      </c>
      <c r="C771" s="10">
        <v>622</v>
      </c>
      <c r="D771" s="21">
        <v>3529.82</v>
      </c>
      <c r="E771" s="1">
        <f t="shared" si="48"/>
        <v>4315.2049500000003</v>
      </c>
      <c r="F771" s="1">
        <f t="shared" ref="F771:F834" si="49">SQRT(E771*E770)</f>
        <v>4306.8165593417316</v>
      </c>
      <c r="G771" s="1">
        <f t="shared" si="46"/>
        <v>4296.7324718556265</v>
      </c>
      <c r="H771" s="1">
        <f t="shared" si="47"/>
        <v>4215.5716481750205</v>
      </c>
    </row>
    <row r="772" spans="1:8">
      <c r="A772" s="9">
        <v>40969</v>
      </c>
      <c r="B772" s="1">
        <v>1</v>
      </c>
      <c r="C772" s="10">
        <v>622</v>
      </c>
      <c r="D772" s="21">
        <v>3536.17</v>
      </c>
      <c r="E772" s="1">
        <f t="shared" si="48"/>
        <v>4322.9678249999997</v>
      </c>
      <c r="F772" s="1">
        <f t="shared" si="49"/>
        <v>4319.0846434320702</v>
      </c>
      <c r="G772" s="1">
        <f t="shared" ref="G772:G835" si="50">GEOMEAN(E770:E772)</f>
        <v>4312.1935985604259</v>
      </c>
      <c r="H772" s="1">
        <f t="shared" si="47"/>
        <v>4232.6365540721126</v>
      </c>
    </row>
    <row r="773" spans="1:8">
      <c r="A773" s="9">
        <v>41000</v>
      </c>
      <c r="B773" s="1">
        <v>1</v>
      </c>
      <c r="C773" s="10">
        <v>622</v>
      </c>
      <c r="D773" s="21">
        <v>3558.81</v>
      </c>
      <c r="E773" s="1">
        <f t="shared" si="48"/>
        <v>4350.6452249999993</v>
      </c>
      <c r="F773" s="1">
        <f t="shared" si="49"/>
        <v>4336.784445377114</v>
      </c>
      <c r="G773" s="1">
        <f t="shared" si="50"/>
        <v>4329.5793162868713</v>
      </c>
      <c r="H773" s="1">
        <f t="shared" si="47"/>
        <v>4249.4895299073378</v>
      </c>
    </row>
    <row r="774" spans="1:8">
      <c r="A774" s="9">
        <v>41030</v>
      </c>
      <c r="B774" s="1">
        <v>1</v>
      </c>
      <c r="C774" s="10">
        <v>622</v>
      </c>
      <c r="D774" s="21">
        <v>3578.38</v>
      </c>
      <c r="E774" s="1">
        <f t="shared" si="48"/>
        <v>4374.5695500000002</v>
      </c>
      <c r="F774" s="1">
        <f t="shared" si="49"/>
        <v>4362.590987491023</v>
      </c>
      <c r="G774" s="1">
        <f t="shared" si="50"/>
        <v>4349.3430773629225</v>
      </c>
      <c r="H774" s="1">
        <f t="shared" si="47"/>
        <v>4266.338619122107</v>
      </c>
    </row>
    <row r="775" spans="1:8">
      <c r="A775" s="9">
        <v>41061</v>
      </c>
      <c r="B775" s="1">
        <v>1</v>
      </c>
      <c r="C775" s="10">
        <v>622</v>
      </c>
      <c r="D775" s="21">
        <v>3587.67</v>
      </c>
      <c r="E775" s="1">
        <f t="shared" si="48"/>
        <v>4385.9265749999995</v>
      </c>
      <c r="F775" s="1">
        <f t="shared" si="49"/>
        <v>4380.2443817132844</v>
      </c>
      <c r="G775" s="1">
        <f t="shared" si="50"/>
        <v>4370.3556885589906</v>
      </c>
      <c r="H775" s="1">
        <f t="shared" si="47"/>
        <v>4283.3953012946131</v>
      </c>
    </row>
    <row r="776" spans="1:8">
      <c r="A776" s="9">
        <v>41091</v>
      </c>
      <c r="B776" s="1">
        <v>1</v>
      </c>
      <c r="C776" s="10">
        <v>622</v>
      </c>
      <c r="D776" s="21">
        <v>3603.1</v>
      </c>
      <c r="E776" s="1">
        <f t="shared" si="48"/>
        <v>4404.7897499999999</v>
      </c>
      <c r="F776" s="1">
        <f t="shared" si="49"/>
        <v>4395.3480433081295</v>
      </c>
      <c r="G776" s="1">
        <f t="shared" si="50"/>
        <v>4388.4109359066761</v>
      </c>
      <c r="H776" s="1">
        <f t="shared" si="47"/>
        <v>4302.0584668658485</v>
      </c>
    </row>
    <row r="777" spans="1:8">
      <c r="A777" s="9">
        <v>41122</v>
      </c>
      <c r="B777" s="1">
        <v>1</v>
      </c>
      <c r="C777" s="10">
        <v>622</v>
      </c>
      <c r="D777" s="21">
        <v>3619.31</v>
      </c>
      <c r="E777" s="1">
        <f t="shared" si="48"/>
        <v>4424.6064749999996</v>
      </c>
      <c r="F777" s="1">
        <f t="shared" si="49"/>
        <v>4414.6869933058251</v>
      </c>
      <c r="G777" s="1">
        <f t="shared" si="50"/>
        <v>4405.0792930974412</v>
      </c>
      <c r="H777" s="1">
        <f t="shared" si="47"/>
        <v>4320.9105031976187</v>
      </c>
    </row>
    <row r="778" spans="1:8">
      <c r="A778" s="9">
        <v>41153</v>
      </c>
      <c r="B778" s="1">
        <v>1</v>
      </c>
      <c r="C778" s="10">
        <v>622</v>
      </c>
      <c r="D778" s="21">
        <v>3642.12</v>
      </c>
      <c r="E778" s="1">
        <f t="shared" si="48"/>
        <v>4452.4916999999996</v>
      </c>
      <c r="F778" s="1">
        <f t="shared" si="49"/>
        <v>4438.5271887985264</v>
      </c>
      <c r="G778" s="1">
        <f t="shared" si="50"/>
        <v>4427.2527616260622</v>
      </c>
      <c r="H778" s="1">
        <f t="shared" si="47"/>
        <v>4340.4929163883426</v>
      </c>
    </row>
    <row r="779" spans="1:8">
      <c r="A779" s="9">
        <v>41183</v>
      </c>
      <c r="B779" s="1">
        <v>1</v>
      </c>
      <c r="C779" s="10">
        <v>622</v>
      </c>
      <c r="D779" s="21">
        <v>3667.97</v>
      </c>
      <c r="E779" s="1">
        <f t="shared" si="48"/>
        <v>4484.0933249999998</v>
      </c>
      <c r="F779" s="1">
        <f t="shared" si="49"/>
        <v>4468.2645749315134</v>
      </c>
      <c r="G779" s="1">
        <f t="shared" si="50"/>
        <v>4453.6642192708032</v>
      </c>
      <c r="H779" s="1">
        <f t="shared" si="47"/>
        <v>4361.5731222582181</v>
      </c>
    </row>
    <row r="780" spans="1:8">
      <c r="A780" s="9">
        <v>41214</v>
      </c>
      <c r="B780" s="1">
        <v>1</v>
      </c>
      <c r="C780" s="10">
        <v>622</v>
      </c>
      <c r="D780" s="21">
        <v>3687.78</v>
      </c>
      <c r="E780" s="1">
        <f t="shared" si="48"/>
        <v>4508.3110500000003</v>
      </c>
      <c r="F780" s="1">
        <f t="shared" si="49"/>
        <v>4496.1858820925927</v>
      </c>
      <c r="G780" s="1">
        <f t="shared" si="50"/>
        <v>4481.5737180694759</v>
      </c>
      <c r="H780" s="1">
        <f t="shared" si="47"/>
        <v>4382.6477259848862</v>
      </c>
    </row>
    <row r="781" spans="1:8">
      <c r="A781" s="9">
        <v>41244</v>
      </c>
      <c r="B781" s="1">
        <v>1</v>
      </c>
      <c r="C781" s="10">
        <v>622</v>
      </c>
      <c r="D781" s="21">
        <v>3715.07</v>
      </c>
      <c r="E781" s="1">
        <f t="shared" si="48"/>
        <v>4541.6730749999997</v>
      </c>
      <c r="F781" s="1">
        <f t="shared" si="49"/>
        <v>4524.9613158025977</v>
      </c>
      <c r="G781" s="1">
        <f t="shared" si="50"/>
        <v>4511.2974333392413</v>
      </c>
      <c r="H781" s="1">
        <f t="shared" ref="H781:H844" si="51">GEOMEAN(E770:E781)</f>
        <v>4404.6631743016487</v>
      </c>
    </row>
    <row r="782" spans="1:8">
      <c r="A782" s="9">
        <v>41275</v>
      </c>
      <c r="B782" s="1">
        <v>1</v>
      </c>
      <c r="C782" s="10">
        <v>678</v>
      </c>
      <c r="D782" s="21">
        <v>3749.25</v>
      </c>
      <c r="E782" s="1">
        <f t="shared" si="48"/>
        <v>4583.4581250000001</v>
      </c>
      <c r="F782" s="1">
        <f t="shared" si="49"/>
        <v>4562.5177650834939</v>
      </c>
      <c r="G782" s="1">
        <f t="shared" si="50"/>
        <v>4544.3768258134223</v>
      </c>
      <c r="H782" s="1">
        <f t="shared" si="51"/>
        <v>4428.2914759284422</v>
      </c>
    </row>
    <row r="783" spans="1:8">
      <c r="A783" s="9">
        <v>41306</v>
      </c>
      <c r="B783" s="1">
        <v>1</v>
      </c>
      <c r="C783" s="10">
        <v>678</v>
      </c>
      <c r="D783" s="21">
        <v>3768.75</v>
      </c>
      <c r="E783" s="1">
        <f t="shared" si="48"/>
        <v>4607.296875</v>
      </c>
      <c r="F783" s="1">
        <f t="shared" si="49"/>
        <v>4595.3620418859118</v>
      </c>
      <c r="G783" s="1">
        <f t="shared" si="50"/>
        <v>4577.3955676597434</v>
      </c>
      <c r="H783" s="1">
        <f t="shared" si="51"/>
        <v>4452.5273566130109</v>
      </c>
    </row>
    <row r="784" spans="1:8">
      <c r="A784" s="9">
        <v>41334</v>
      </c>
      <c r="B784" s="1">
        <v>1</v>
      </c>
      <c r="C784" s="10">
        <v>678</v>
      </c>
      <c r="D784" s="21">
        <v>3791.36</v>
      </c>
      <c r="E784" s="1">
        <f t="shared" si="48"/>
        <v>4634.9376000000002</v>
      </c>
      <c r="F784" s="1">
        <f t="shared" si="49"/>
        <v>4621.0965711938979</v>
      </c>
      <c r="G784" s="1">
        <f t="shared" si="50"/>
        <v>4608.5162050446179</v>
      </c>
      <c r="H784" s="1">
        <f t="shared" si="51"/>
        <v>4478.4571220055841</v>
      </c>
    </row>
    <row r="785" spans="1:8">
      <c r="A785" s="9">
        <v>41365</v>
      </c>
      <c r="B785" s="1">
        <v>1</v>
      </c>
      <c r="C785" s="10">
        <v>678</v>
      </c>
      <c r="D785" s="21">
        <v>3813.73</v>
      </c>
      <c r="E785" s="1">
        <f t="shared" si="48"/>
        <v>4662.2849249999999</v>
      </c>
      <c r="F785" s="1">
        <f t="shared" si="49"/>
        <v>4648.5911522520109</v>
      </c>
      <c r="G785" s="1">
        <f t="shared" si="50"/>
        <v>4634.7854325399894</v>
      </c>
      <c r="H785" s="1">
        <f t="shared" si="51"/>
        <v>4504.3505524142665</v>
      </c>
    </row>
    <row r="786" spans="1:8">
      <c r="A786" s="9">
        <v>41395</v>
      </c>
      <c r="B786" s="1">
        <v>1</v>
      </c>
      <c r="C786" s="10">
        <v>678</v>
      </c>
      <c r="D786" s="21">
        <v>3827.08</v>
      </c>
      <c r="E786" s="1">
        <f t="shared" si="48"/>
        <v>4678.6052999999993</v>
      </c>
      <c r="F786" s="1">
        <f t="shared" si="49"/>
        <v>4670.437983767165</v>
      </c>
      <c r="G786" s="1">
        <f t="shared" si="50"/>
        <v>4658.5744128848009</v>
      </c>
      <c r="H786" s="1">
        <f t="shared" si="51"/>
        <v>4529.6426281649983</v>
      </c>
    </row>
    <row r="787" spans="1:8">
      <c r="A787" s="9">
        <v>41426</v>
      </c>
      <c r="B787" s="1">
        <v>1</v>
      </c>
      <c r="C787" s="10">
        <v>678</v>
      </c>
      <c r="D787" s="21">
        <v>3837.8</v>
      </c>
      <c r="E787" s="1">
        <f t="shared" si="48"/>
        <v>4691.7105000000001</v>
      </c>
      <c r="F787" s="1">
        <f t="shared" si="49"/>
        <v>4685.1533178078225</v>
      </c>
      <c r="G787" s="1">
        <f t="shared" si="50"/>
        <v>4677.518084085852</v>
      </c>
      <c r="H787" s="1">
        <f t="shared" si="51"/>
        <v>4555.1543057915642</v>
      </c>
    </row>
    <row r="788" spans="1:8">
      <c r="A788" s="9">
        <v>41456</v>
      </c>
      <c r="B788" s="1">
        <v>1</v>
      </c>
      <c r="C788" s="10">
        <v>678</v>
      </c>
      <c r="D788" s="21">
        <v>3832.81</v>
      </c>
      <c r="E788" s="1">
        <f t="shared" si="48"/>
        <v>4685.6102249999994</v>
      </c>
      <c r="F788" s="1">
        <f t="shared" si="49"/>
        <v>4688.6593703893504</v>
      </c>
      <c r="G788" s="1">
        <f t="shared" si="50"/>
        <v>4685.3056152545205</v>
      </c>
      <c r="H788" s="1">
        <f t="shared" si="51"/>
        <v>4578.67524623996</v>
      </c>
    </row>
    <row r="789" spans="1:8">
      <c r="A789" s="9">
        <v>41487</v>
      </c>
      <c r="B789" s="1">
        <v>1</v>
      </c>
      <c r="C789" s="10">
        <v>678</v>
      </c>
      <c r="D789" s="21">
        <v>3838.94</v>
      </c>
      <c r="E789" s="1">
        <f t="shared" si="48"/>
        <v>4693.1041500000001</v>
      </c>
      <c r="F789" s="1">
        <f t="shared" si="49"/>
        <v>4689.3556905218793</v>
      </c>
      <c r="G789" s="1">
        <f t="shared" si="50"/>
        <v>4690.1404956631786</v>
      </c>
      <c r="H789" s="1">
        <f t="shared" si="51"/>
        <v>4601.2090963114742</v>
      </c>
    </row>
    <row r="790" spans="1:8">
      <c r="A790" s="9">
        <v>41518</v>
      </c>
      <c r="B790" s="1">
        <v>1</v>
      </c>
      <c r="C790" s="10">
        <v>678</v>
      </c>
      <c r="D790" s="21">
        <v>3849.31</v>
      </c>
      <c r="E790" s="1">
        <f t="shared" si="48"/>
        <v>4705.7814749999998</v>
      </c>
      <c r="F790" s="1">
        <f t="shared" si="49"/>
        <v>4699.4385376676246</v>
      </c>
      <c r="G790" s="1">
        <f t="shared" si="50"/>
        <v>4694.8245715460416</v>
      </c>
      <c r="H790" s="1">
        <f t="shared" si="51"/>
        <v>4622.4727127656943</v>
      </c>
    </row>
    <row r="791" spans="1:8">
      <c r="A791" s="9">
        <v>41548</v>
      </c>
      <c r="B791" s="1">
        <v>1</v>
      </c>
      <c r="C791" s="10">
        <v>678</v>
      </c>
      <c r="D791" s="21">
        <v>3872.79</v>
      </c>
      <c r="E791" s="1">
        <f t="shared" si="48"/>
        <v>4734.4857749999992</v>
      </c>
      <c r="F791" s="1">
        <f t="shared" si="49"/>
        <v>4720.1118052061029</v>
      </c>
      <c r="G791" s="1">
        <f t="shared" si="50"/>
        <v>4711.092028337911</v>
      </c>
      <c r="H791" s="1">
        <f t="shared" si="51"/>
        <v>4643.4510379343765</v>
      </c>
    </row>
    <row r="792" spans="1:8">
      <c r="A792" s="9">
        <v>41579</v>
      </c>
      <c r="B792" s="1">
        <v>1</v>
      </c>
      <c r="C792" s="10">
        <v>678</v>
      </c>
      <c r="D792" s="21">
        <v>3893.7</v>
      </c>
      <c r="E792" s="1">
        <f t="shared" si="48"/>
        <v>4760.0482499999998</v>
      </c>
      <c r="F792" s="1">
        <f t="shared" si="49"/>
        <v>4747.2498067764081</v>
      </c>
      <c r="G792" s="1">
        <f t="shared" si="50"/>
        <v>4733.3865846591088</v>
      </c>
      <c r="H792" s="1">
        <f t="shared" si="51"/>
        <v>4664.523951459737</v>
      </c>
    </row>
    <row r="793" spans="1:8">
      <c r="A793" s="9">
        <v>41609</v>
      </c>
      <c r="B793" s="1">
        <v>1</v>
      </c>
      <c r="C793" s="10">
        <v>678</v>
      </c>
      <c r="D793" s="21">
        <v>3921.74</v>
      </c>
      <c r="E793" s="1">
        <f t="shared" si="48"/>
        <v>4794.3271499999992</v>
      </c>
      <c r="F793" s="1">
        <f t="shared" si="49"/>
        <v>4777.1569537000751</v>
      </c>
      <c r="G793" s="1">
        <f t="shared" si="50"/>
        <v>4762.8906656721638</v>
      </c>
      <c r="H793" s="1">
        <f t="shared" si="51"/>
        <v>4685.6154585109534</v>
      </c>
    </row>
    <row r="794" spans="1:8">
      <c r="A794" s="9">
        <v>41640</v>
      </c>
      <c r="B794" s="1">
        <v>1</v>
      </c>
      <c r="C794" s="10">
        <v>724</v>
      </c>
      <c r="D794" s="21">
        <v>3946.44</v>
      </c>
      <c r="E794" s="1">
        <f t="shared" si="48"/>
        <v>4824.5228999999999</v>
      </c>
      <c r="F794" s="1">
        <f t="shared" si="49"/>
        <v>4809.4013271161648</v>
      </c>
      <c r="G794" s="1">
        <f t="shared" si="50"/>
        <v>4792.8937060552134</v>
      </c>
      <c r="H794" s="1">
        <f t="shared" si="51"/>
        <v>4705.6729060749994</v>
      </c>
    </row>
    <row r="795" spans="1:8">
      <c r="A795" s="9">
        <v>41671</v>
      </c>
      <c r="B795" s="1">
        <v>1</v>
      </c>
      <c r="C795" s="10">
        <v>724</v>
      </c>
      <c r="D795" s="21">
        <v>3971.7</v>
      </c>
      <c r="E795" s="1">
        <f t="shared" si="48"/>
        <v>4855.4032499999994</v>
      </c>
      <c r="F795" s="1">
        <f t="shared" si="49"/>
        <v>4839.9384467531627</v>
      </c>
      <c r="G795" s="1">
        <f t="shared" si="50"/>
        <v>4824.6866697402384</v>
      </c>
      <c r="H795" s="1">
        <f t="shared" si="51"/>
        <v>4726.285960785729</v>
      </c>
    </row>
    <row r="796" spans="1:8">
      <c r="A796" s="9">
        <v>41699</v>
      </c>
      <c r="B796" s="1">
        <v>1</v>
      </c>
      <c r="C796" s="10">
        <v>724</v>
      </c>
      <c r="D796" s="21">
        <v>4004.27</v>
      </c>
      <c r="E796" s="1">
        <f t="shared" si="48"/>
        <v>4895.2200749999993</v>
      </c>
      <c r="F796" s="1">
        <f t="shared" si="49"/>
        <v>4875.2710141714415</v>
      </c>
      <c r="G796" s="1">
        <f t="shared" si="50"/>
        <v>4858.2959396594415</v>
      </c>
      <c r="H796" s="1">
        <f t="shared" si="51"/>
        <v>4747.8539997232001</v>
      </c>
    </row>
    <row r="797" spans="1:8">
      <c r="A797" s="9">
        <v>41730</v>
      </c>
      <c r="B797" s="1">
        <v>1</v>
      </c>
      <c r="C797" s="10">
        <v>724</v>
      </c>
      <c r="D797" s="21">
        <v>4035.5</v>
      </c>
      <c r="E797" s="1">
        <f t="shared" si="48"/>
        <v>4933.3987499999994</v>
      </c>
      <c r="F797" s="1">
        <f t="shared" si="49"/>
        <v>4914.272336672022</v>
      </c>
      <c r="G797" s="1">
        <f t="shared" si="50"/>
        <v>4894.5704260011562</v>
      </c>
      <c r="H797" s="1">
        <f t="shared" si="51"/>
        <v>4770.2701308604892</v>
      </c>
    </row>
    <row r="798" spans="1:8">
      <c r="A798" s="9">
        <v>41760</v>
      </c>
      <c r="B798" s="1">
        <v>1</v>
      </c>
      <c r="C798" s="10">
        <v>724</v>
      </c>
      <c r="D798" s="21">
        <v>4059.71</v>
      </c>
      <c r="E798" s="1">
        <f t="shared" si="48"/>
        <v>4962.9954749999997</v>
      </c>
      <c r="F798" s="1">
        <f t="shared" si="49"/>
        <v>4948.1749840340781</v>
      </c>
      <c r="G798" s="1">
        <f t="shared" si="50"/>
        <v>4930.4600018922338</v>
      </c>
      <c r="H798" s="1">
        <f t="shared" si="51"/>
        <v>4793.7854789208677</v>
      </c>
    </row>
    <row r="799" spans="1:8">
      <c r="A799" s="9">
        <v>41791</v>
      </c>
      <c r="B799" s="1">
        <v>1</v>
      </c>
      <c r="C799" s="10">
        <v>724</v>
      </c>
      <c r="D799" s="21">
        <v>4070.27</v>
      </c>
      <c r="E799" s="1">
        <f t="shared" si="48"/>
        <v>4975.9050749999997</v>
      </c>
      <c r="F799" s="1">
        <f t="shared" si="49"/>
        <v>4969.4460829406862</v>
      </c>
      <c r="G799" s="1">
        <f t="shared" si="50"/>
        <v>4957.4011343219854</v>
      </c>
      <c r="H799" s="1">
        <f t="shared" si="51"/>
        <v>4817.33670602028</v>
      </c>
    </row>
    <row r="800" spans="1:8">
      <c r="A800" s="9">
        <v>41821</v>
      </c>
      <c r="B800" s="1">
        <v>1</v>
      </c>
      <c r="C800" s="10">
        <v>724</v>
      </c>
      <c r="D800" s="21">
        <v>4075.56</v>
      </c>
      <c r="E800" s="1">
        <f t="shared" si="48"/>
        <v>4982.3720999999996</v>
      </c>
      <c r="F800" s="1">
        <f t="shared" si="49"/>
        <v>4979.1375375589296</v>
      </c>
      <c r="G800" s="1">
        <f t="shared" si="50"/>
        <v>4973.7510249229153</v>
      </c>
      <c r="H800" s="1">
        <f t="shared" si="51"/>
        <v>4842.0525922799561</v>
      </c>
    </row>
    <row r="801" spans="1:8">
      <c r="A801" s="9">
        <v>41852</v>
      </c>
      <c r="B801" s="1">
        <v>1</v>
      </c>
      <c r="C801" s="10">
        <v>724</v>
      </c>
      <c r="D801" s="21">
        <v>4082.9</v>
      </c>
      <c r="E801" s="1">
        <f t="shared" si="48"/>
        <v>4991.3452499999994</v>
      </c>
      <c r="F801" s="1">
        <f t="shared" si="49"/>
        <v>4986.8566567595981</v>
      </c>
      <c r="G801" s="1">
        <f t="shared" si="50"/>
        <v>4983.2034539468641</v>
      </c>
      <c r="H801" s="1">
        <f t="shared" si="51"/>
        <v>4866.9769243526207</v>
      </c>
    </row>
    <row r="802" spans="1:8">
      <c r="A802" s="9">
        <v>41883</v>
      </c>
      <c r="B802" s="1">
        <v>1</v>
      </c>
      <c r="C802" s="10">
        <v>724</v>
      </c>
      <c r="D802" s="21">
        <v>4102.8999999999996</v>
      </c>
      <c r="E802" s="1">
        <f t="shared" si="48"/>
        <v>5015.7952499999992</v>
      </c>
      <c r="F802" s="1">
        <f t="shared" si="49"/>
        <v>5003.5553155791185</v>
      </c>
      <c r="G802" s="1">
        <f t="shared" si="50"/>
        <v>4996.4842555543337</v>
      </c>
      <c r="H802" s="1">
        <f t="shared" si="51"/>
        <v>4892.9219804043141</v>
      </c>
    </row>
    <row r="803" spans="1:8">
      <c r="A803" s="9">
        <v>41913</v>
      </c>
      <c r="B803" s="1">
        <v>1</v>
      </c>
      <c r="C803" s="10">
        <v>724</v>
      </c>
      <c r="D803" s="21">
        <v>4118.49</v>
      </c>
      <c r="E803" s="1">
        <f t="shared" si="48"/>
        <v>5034.8540249999996</v>
      </c>
      <c r="F803" s="1">
        <f t="shared" si="49"/>
        <v>5025.315602331696</v>
      </c>
      <c r="G803" s="1">
        <f t="shared" si="50"/>
        <v>5013.9665403776107</v>
      </c>
      <c r="H803" s="1">
        <f t="shared" si="51"/>
        <v>4918.0672511123885</v>
      </c>
    </row>
    <row r="804" spans="1:8">
      <c r="A804" s="9">
        <v>41944</v>
      </c>
      <c r="B804" s="1">
        <v>1</v>
      </c>
      <c r="C804" s="10">
        <v>724</v>
      </c>
      <c r="D804" s="21">
        <v>4140.32</v>
      </c>
      <c r="E804" s="1">
        <f t="shared" si="48"/>
        <v>5061.5411999999997</v>
      </c>
      <c r="F804" s="1">
        <f t="shared" si="49"/>
        <v>5048.179977330773</v>
      </c>
      <c r="G804" s="1">
        <f t="shared" si="50"/>
        <v>5037.3619020187634</v>
      </c>
      <c r="H804" s="1">
        <f t="shared" si="51"/>
        <v>4943.3012947010111</v>
      </c>
    </row>
    <row r="805" spans="1:8">
      <c r="A805" s="9">
        <v>41974</v>
      </c>
      <c r="B805" s="1">
        <v>1</v>
      </c>
      <c r="C805" s="10">
        <v>724</v>
      </c>
      <c r="D805" s="21">
        <v>4165.99</v>
      </c>
      <c r="E805" s="1">
        <f t="shared" si="48"/>
        <v>5092.9227749999991</v>
      </c>
      <c r="F805" s="1">
        <f t="shared" si="49"/>
        <v>5077.2077418676517</v>
      </c>
      <c r="G805" s="1">
        <f t="shared" si="50"/>
        <v>5063.050396429785</v>
      </c>
      <c r="H805" s="1">
        <f t="shared" si="51"/>
        <v>4968.2529643232147</v>
      </c>
    </row>
    <row r="806" spans="1:8">
      <c r="A806" s="9">
        <v>42005</v>
      </c>
      <c r="B806" s="1">
        <v>1</v>
      </c>
      <c r="C806" s="10">
        <v>788</v>
      </c>
      <c r="D806" s="21">
        <v>4227.6400000000003</v>
      </c>
      <c r="E806" s="1">
        <f t="shared" si="48"/>
        <v>5168.2898999999998</v>
      </c>
      <c r="F806" s="1">
        <f t="shared" si="49"/>
        <v>5130.4679454716861</v>
      </c>
      <c r="G806" s="1">
        <f t="shared" si="50"/>
        <v>5107.3886980638663</v>
      </c>
      <c r="H806" s="1">
        <f t="shared" si="51"/>
        <v>4996.8319235865638</v>
      </c>
    </row>
    <row r="807" spans="1:8">
      <c r="A807" s="9">
        <v>42036</v>
      </c>
      <c r="B807" s="1">
        <v>1</v>
      </c>
      <c r="C807" s="10">
        <v>788</v>
      </c>
      <c r="D807" s="21">
        <v>4276.6899999999996</v>
      </c>
      <c r="E807" s="1">
        <f t="shared" si="48"/>
        <v>5228.2535249999992</v>
      </c>
      <c r="F807" s="1">
        <f t="shared" si="49"/>
        <v>5198.1852494785999</v>
      </c>
      <c r="G807" s="1">
        <f t="shared" si="50"/>
        <v>5162.8582182368773</v>
      </c>
      <c r="H807" s="1">
        <f t="shared" si="51"/>
        <v>5027.7346955839939</v>
      </c>
    </row>
    <row r="808" spans="1:8">
      <c r="A808" s="9">
        <v>42064</v>
      </c>
      <c r="B808" s="1">
        <v>1</v>
      </c>
      <c r="C808" s="10">
        <v>788</v>
      </c>
      <c r="D808" s="21">
        <v>4341.26</v>
      </c>
      <c r="E808" s="1">
        <f t="shared" si="48"/>
        <v>5307.1903499999999</v>
      </c>
      <c r="F808" s="1">
        <f t="shared" si="49"/>
        <v>5267.5740768624682</v>
      </c>
      <c r="G808" s="1">
        <f t="shared" si="50"/>
        <v>5234.2692211731064</v>
      </c>
      <c r="H808" s="1">
        <f t="shared" si="51"/>
        <v>5061.7037460930705</v>
      </c>
    </row>
    <row r="809" spans="1:8">
      <c r="A809" s="9">
        <v>42095</v>
      </c>
      <c r="B809" s="1">
        <v>1</v>
      </c>
      <c r="C809" s="10">
        <v>788</v>
      </c>
      <c r="D809" s="21">
        <v>4372.08</v>
      </c>
      <c r="E809" s="1">
        <f t="shared" si="48"/>
        <v>5344.8678</v>
      </c>
      <c r="F809" s="1">
        <f t="shared" si="49"/>
        <v>5325.9957576199522</v>
      </c>
      <c r="G809" s="1">
        <f t="shared" si="50"/>
        <v>5293.2136498105137</v>
      </c>
      <c r="H809" s="1">
        <f t="shared" si="51"/>
        <v>5095.6073103489571</v>
      </c>
    </row>
    <row r="810" spans="1:8">
      <c r="A810" s="9">
        <v>42125</v>
      </c>
      <c r="B810" s="1">
        <v>1</v>
      </c>
      <c r="C810" s="10">
        <v>788</v>
      </c>
      <c r="D810" s="21">
        <v>4415.37</v>
      </c>
      <c r="E810" s="1">
        <f t="shared" si="48"/>
        <v>5397.7898249999998</v>
      </c>
      <c r="F810" s="1">
        <f t="shared" si="49"/>
        <v>5371.2636340818472</v>
      </c>
      <c r="G810" s="1">
        <f t="shared" si="50"/>
        <v>5349.8203805048952</v>
      </c>
      <c r="H810" s="1">
        <f t="shared" si="51"/>
        <v>5131.3931832615626</v>
      </c>
    </row>
    <row r="811" spans="1:8">
      <c r="A811" s="9">
        <v>42156</v>
      </c>
      <c r="B811" s="1">
        <v>1</v>
      </c>
      <c r="C811" s="10">
        <v>788</v>
      </c>
      <c r="D811" s="21">
        <v>4449.3599999999997</v>
      </c>
      <c r="E811" s="1">
        <f t="shared" si="48"/>
        <v>5439.342599999999</v>
      </c>
      <c r="F811" s="1">
        <f t="shared" si="49"/>
        <v>5418.5263809424268</v>
      </c>
      <c r="G811" s="1">
        <f t="shared" si="50"/>
        <v>5393.8614168324311</v>
      </c>
      <c r="H811" s="1">
        <f t="shared" si="51"/>
        <v>5169.6144370754673</v>
      </c>
    </row>
    <row r="812" spans="1:8">
      <c r="A812" s="9">
        <v>42186</v>
      </c>
      <c r="B812" s="1">
        <v>1</v>
      </c>
      <c r="C812" s="10">
        <v>788</v>
      </c>
      <c r="D812" s="21">
        <v>4475.17</v>
      </c>
      <c r="E812" s="1">
        <f t="shared" si="48"/>
        <v>5470.8953249999995</v>
      </c>
      <c r="F812" s="1">
        <f t="shared" si="49"/>
        <v>5455.0961496029877</v>
      </c>
      <c r="G812" s="1">
        <f t="shared" si="50"/>
        <v>5435.9267584211893</v>
      </c>
      <c r="H812" s="1">
        <f t="shared" si="51"/>
        <v>5210.0673897629995</v>
      </c>
    </row>
    <row r="813" spans="1:8">
      <c r="A813" s="9">
        <v>42217</v>
      </c>
      <c r="B813" s="1">
        <v>1</v>
      </c>
      <c r="C813" s="10">
        <v>788</v>
      </c>
      <c r="D813" s="21">
        <v>4486.3599999999997</v>
      </c>
      <c r="E813" s="1">
        <f t="shared" si="48"/>
        <v>5484.5750999999991</v>
      </c>
      <c r="F813" s="1">
        <f t="shared" si="49"/>
        <v>5477.7309421147547</v>
      </c>
      <c r="G813" s="1">
        <f t="shared" si="50"/>
        <v>5464.9048191123456</v>
      </c>
      <c r="H813" s="1">
        <f t="shared" si="51"/>
        <v>5251.1423175748805</v>
      </c>
    </row>
    <row r="814" spans="1:8">
      <c r="A814" s="9">
        <v>42248</v>
      </c>
      <c r="B814" s="1">
        <v>1</v>
      </c>
      <c r="C814" s="10">
        <v>788</v>
      </c>
      <c r="D814" s="21">
        <v>4509.24</v>
      </c>
      <c r="E814" s="1">
        <f t="shared" si="48"/>
        <v>5512.5458999999992</v>
      </c>
      <c r="F814" s="1">
        <f t="shared" si="49"/>
        <v>5498.5427142786739</v>
      </c>
      <c r="G814" s="1">
        <f t="shared" si="50"/>
        <v>5489.3114284850135</v>
      </c>
      <c r="H814" s="1">
        <f t="shared" si="51"/>
        <v>5292.6294661242118</v>
      </c>
    </row>
    <row r="815" spans="1:8">
      <c r="A815" s="9">
        <v>42278</v>
      </c>
      <c r="B815" s="1">
        <v>1</v>
      </c>
      <c r="C815" s="10">
        <v>788</v>
      </c>
      <c r="D815" s="21">
        <v>4543.96</v>
      </c>
      <c r="E815" s="1">
        <f t="shared" si="48"/>
        <v>5554.9910999999993</v>
      </c>
      <c r="F815" s="1">
        <f t="shared" si="49"/>
        <v>5533.7278043685419</v>
      </c>
      <c r="G815" s="1">
        <f t="shared" si="50"/>
        <v>5517.2948184061961</v>
      </c>
      <c r="H815" s="1">
        <f t="shared" si="51"/>
        <v>5336.1684489957424</v>
      </c>
    </row>
    <row r="816" spans="1:8">
      <c r="A816" s="9">
        <v>42309</v>
      </c>
      <c r="B816" s="1">
        <v>1</v>
      </c>
      <c r="C816" s="10">
        <v>788</v>
      </c>
      <c r="D816" s="21">
        <v>4594.3999999999996</v>
      </c>
      <c r="E816" s="1">
        <f t="shared" ref="E816:E871" si="52">D816*(1.2225)</f>
        <v>5616.6539999999995</v>
      </c>
      <c r="F816" s="1">
        <f t="shared" si="49"/>
        <v>5585.7374608711598</v>
      </c>
      <c r="G816" s="1">
        <f t="shared" si="50"/>
        <v>5561.232930176222</v>
      </c>
      <c r="H816" s="1">
        <f t="shared" si="51"/>
        <v>5382.6454219384168</v>
      </c>
    </row>
    <row r="817" spans="1:10">
      <c r="A817" s="9">
        <v>42339</v>
      </c>
      <c r="B817" s="1">
        <v>1</v>
      </c>
      <c r="C817" s="10">
        <v>788</v>
      </c>
      <c r="D817" s="21">
        <v>4635.75</v>
      </c>
      <c r="E817" s="1">
        <f t="shared" si="52"/>
        <v>5667.2043749999993</v>
      </c>
      <c r="F817" s="1">
        <f t="shared" si="49"/>
        <v>5641.8725722636846</v>
      </c>
      <c r="G817" s="1">
        <f t="shared" si="50"/>
        <v>5612.7621384056138</v>
      </c>
      <c r="H817" s="1">
        <f t="shared" si="51"/>
        <v>5430.7847177901658</v>
      </c>
    </row>
    <row r="818" spans="1:10">
      <c r="A818" s="9">
        <v>42370</v>
      </c>
      <c r="B818" s="1">
        <v>1</v>
      </c>
      <c r="C818" s="10">
        <v>880</v>
      </c>
      <c r="D818" s="21">
        <v>4705.75</v>
      </c>
      <c r="E818" s="1">
        <f t="shared" si="52"/>
        <v>5752.7793750000001</v>
      </c>
      <c r="F818" s="1">
        <f t="shared" si="49"/>
        <v>5709.8315598982217</v>
      </c>
      <c r="G818" s="1">
        <f t="shared" si="50"/>
        <v>5678.601875224309</v>
      </c>
      <c r="H818" s="1">
        <f t="shared" si="51"/>
        <v>5479.490247156682</v>
      </c>
    </row>
    <row r="819" spans="1:10">
      <c r="A819" s="9">
        <v>42401</v>
      </c>
      <c r="B819" s="1">
        <v>1</v>
      </c>
      <c r="C819" s="10">
        <v>880</v>
      </c>
      <c r="D819" s="21">
        <v>4750.45</v>
      </c>
      <c r="E819" s="1">
        <f t="shared" si="52"/>
        <v>5807.4251249999998</v>
      </c>
      <c r="F819" s="1">
        <f t="shared" si="49"/>
        <v>5780.0376712402831</v>
      </c>
      <c r="G819" s="1">
        <f t="shared" si="50"/>
        <v>5742.1791452570978</v>
      </c>
      <c r="H819" s="1">
        <f t="shared" si="51"/>
        <v>5527.6738020711991</v>
      </c>
      <c r="J819" s="68"/>
    </row>
    <row r="820" spans="1:10">
      <c r="A820" s="9">
        <v>42430</v>
      </c>
      <c r="B820" s="1">
        <v>1</v>
      </c>
      <c r="C820" s="10">
        <v>880</v>
      </c>
      <c r="D820" s="21">
        <v>4771.3599999999997</v>
      </c>
      <c r="E820" s="1">
        <f t="shared" si="52"/>
        <v>5832.9875999999995</v>
      </c>
      <c r="F820" s="1">
        <f t="shared" si="49"/>
        <v>5820.1923286136725</v>
      </c>
      <c r="G820" s="1">
        <f t="shared" si="50"/>
        <v>5797.6340239957062</v>
      </c>
      <c r="H820" s="1">
        <f t="shared" si="51"/>
        <v>5571.3606482856458</v>
      </c>
      <c r="J820" s="68"/>
    </row>
    <row r="821" spans="1:10">
      <c r="A821" s="9">
        <v>42461</v>
      </c>
      <c r="B821" s="1">
        <v>1</v>
      </c>
      <c r="C821" s="10">
        <v>880</v>
      </c>
      <c r="D821" s="21">
        <v>4801.8900000000003</v>
      </c>
      <c r="E821" s="1">
        <f t="shared" si="52"/>
        <v>5870.3105249999999</v>
      </c>
      <c r="F821" s="1">
        <f t="shared" si="49"/>
        <v>5851.6193058395793</v>
      </c>
      <c r="G821" s="1">
        <f t="shared" si="50"/>
        <v>5836.8506696944723</v>
      </c>
      <c r="H821" s="1">
        <f t="shared" si="51"/>
        <v>5615.0670677017979</v>
      </c>
      <c r="J821" s="68"/>
    </row>
    <row r="822" spans="1:10">
      <c r="A822" s="9">
        <v>42491</v>
      </c>
      <c r="B822" s="1">
        <v>1</v>
      </c>
      <c r="C822" s="10">
        <v>880</v>
      </c>
      <c r="D822" s="21">
        <v>4848.95</v>
      </c>
      <c r="E822" s="1">
        <f t="shared" si="52"/>
        <v>5927.8413749999991</v>
      </c>
      <c r="F822" s="1">
        <f t="shared" si="49"/>
        <v>5899.0058157449685</v>
      </c>
      <c r="G822" s="1">
        <f t="shared" si="50"/>
        <v>5876.9171365611082</v>
      </c>
      <c r="H822" s="1">
        <f t="shared" si="51"/>
        <v>5659.0691170869613</v>
      </c>
      <c r="J822" s="68"/>
    </row>
    <row r="823" spans="1:10">
      <c r="A823" s="9">
        <v>42522</v>
      </c>
      <c r="B823" s="1">
        <v>1</v>
      </c>
      <c r="C823" s="10">
        <v>880</v>
      </c>
      <c r="D823" s="21">
        <v>4871.74</v>
      </c>
      <c r="E823" s="1">
        <f t="shared" si="52"/>
        <v>5955.7021499999992</v>
      </c>
      <c r="F823" s="1">
        <f t="shared" si="49"/>
        <v>5941.7554326938134</v>
      </c>
      <c r="G823" s="1">
        <f t="shared" si="50"/>
        <v>5917.8443686210749</v>
      </c>
      <c r="H823" s="1">
        <f t="shared" si="51"/>
        <v>5701.9999773019008</v>
      </c>
      <c r="J823" s="68"/>
    </row>
    <row r="824" spans="1:10">
      <c r="A824" s="9">
        <v>42552</v>
      </c>
      <c r="B824" s="1">
        <v>1</v>
      </c>
      <c r="C824" s="10">
        <v>880</v>
      </c>
      <c r="D824" s="21">
        <v>4902.92</v>
      </c>
      <c r="E824" s="1">
        <f t="shared" si="52"/>
        <v>5993.8197</v>
      </c>
      <c r="F824" s="1">
        <f t="shared" si="49"/>
        <v>5974.7305273127049</v>
      </c>
      <c r="G824" s="1">
        <f t="shared" si="50"/>
        <v>5959.0597437961478</v>
      </c>
      <c r="H824" s="1">
        <f t="shared" si="51"/>
        <v>5745.5417353168059</v>
      </c>
      <c r="J824" s="68"/>
    </row>
    <row r="825" spans="1:10">
      <c r="A825" s="9">
        <v>42583</v>
      </c>
      <c r="B825" s="1">
        <v>1</v>
      </c>
      <c r="C825" s="10">
        <v>880</v>
      </c>
      <c r="D825" s="21">
        <v>4918.12</v>
      </c>
      <c r="E825" s="1">
        <f t="shared" si="52"/>
        <v>6012.4016999999994</v>
      </c>
      <c r="F825" s="1">
        <f t="shared" si="49"/>
        <v>6003.1035101665111</v>
      </c>
      <c r="G825" s="1">
        <f t="shared" si="50"/>
        <v>5987.2612858344273</v>
      </c>
      <c r="H825" s="1">
        <f t="shared" si="51"/>
        <v>5789.7045276160652</v>
      </c>
      <c r="J825" s="68"/>
    </row>
    <row r="826" spans="1:10">
      <c r="A826" s="9">
        <v>42614</v>
      </c>
      <c r="B826" s="1">
        <v>1</v>
      </c>
      <c r="C826" s="10">
        <v>880</v>
      </c>
      <c r="D826" s="21">
        <v>4922.05</v>
      </c>
      <c r="E826" s="1">
        <f t="shared" si="52"/>
        <v>6017.2061249999997</v>
      </c>
      <c r="F826" s="1">
        <f t="shared" si="49"/>
        <v>6014.8034327981495</v>
      </c>
      <c r="G826" s="1">
        <f t="shared" si="50"/>
        <v>6007.8007054462387</v>
      </c>
      <c r="H826" s="1">
        <f t="shared" si="51"/>
        <v>5832.1223053239346</v>
      </c>
      <c r="J826" s="68"/>
    </row>
    <row r="827" spans="1:10">
      <c r="A827" s="9">
        <v>42644</v>
      </c>
      <c r="B827" s="1">
        <v>1</v>
      </c>
      <c r="C827" s="10">
        <v>880</v>
      </c>
      <c r="D827" s="21">
        <v>4930.42</v>
      </c>
      <c r="E827" s="1">
        <f t="shared" si="52"/>
        <v>6027.4384499999996</v>
      </c>
      <c r="F827" s="1">
        <f t="shared" si="49"/>
        <v>6022.3201143247525</v>
      </c>
      <c r="G827" s="1">
        <f t="shared" si="50"/>
        <v>6019.012159547663</v>
      </c>
      <c r="H827" s="1">
        <f t="shared" si="51"/>
        <v>5871.9282610870696</v>
      </c>
      <c r="J827" s="68"/>
    </row>
    <row r="828" spans="1:10">
      <c r="A828" s="9">
        <v>42675</v>
      </c>
      <c r="B828" s="1">
        <v>1</v>
      </c>
      <c r="C828" s="10">
        <v>880</v>
      </c>
      <c r="D828" s="21">
        <v>4933.87</v>
      </c>
      <c r="E828" s="1">
        <f t="shared" si="52"/>
        <v>6031.6560749999999</v>
      </c>
      <c r="F828" s="1">
        <f t="shared" si="49"/>
        <v>6029.546893725189</v>
      </c>
      <c r="G828" s="1">
        <f t="shared" si="50"/>
        <v>6025.4304945050972</v>
      </c>
      <c r="H828" s="1">
        <f t="shared" si="51"/>
        <v>5906.9140187980656</v>
      </c>
      <c r="J828" s="68"/>
    </row>
    <row r="829" spans="1:10">
      <c r="A829" s="9">
        <v>42705</v>
      </c>
      <c r="B829" s="1">
        <v>1</v>
      </c>
      <c r="C829" s="10">
        <v>880</v>
      </c>
      <c r="D829" s="21">
        <v>4940.78</v>
      </c>
      <c r="E829" s="1">
        <f t="shared" si="52"/>
        <v>6040.1035499999989</v>
      </c>
      <c r="F829" s="1">
        <f t="shared" si="49"/>
        <v>6035.8783346739647</v>
      </c>
      <c r="G829" s="1">
        <f t="shared" si="50"/>
        <v>6033.0637274993715</v>
      </c>
      <c r="H829" s="1">
        <f t="shared" si="51"/>
        <v>5938.3657366379848</v>
      </c>
      <c r="J829" s="68"/>
    </row>
    <row r="830" spans="1:10">
      <c r="A830" s="9">
        <v>42736</v>
      </c>
      <c r="B830" s="1">
        <v>1</v>
      </c>
      <c r="C830" s="10">
        <v>937</v>
      </c>
      <c r="D830" s="21">
        <v>4961.53</v>
      </c>
      <c r="E830" s="1">
        <f t="shared" si="52"/>
        <v>6065.4704249999995</v>
      </c>
      <c r="F830" s="1">
        <f t="shared" si="49"/>
        <v>6052.7736985998818</v>
      </c>
      <c r="G830" s="1">
        <f t="shared" si="50"/>
        <v>6045.7262884252186</v>
      </c>
      <c r="H830" s="1">
        <f t="shared" si="51"/>
        <v>5964.6162307989871</v>
      </c>
      <c r="J830" s="68"/>
    </row>
    <row r="831" spans="1:10">
      <c r="A831" s="9">
        <v>42767</v>
      </c>
      <c r="B831" s="1">
        <v>1</v>
      </c>
      <c r="C831" s="10">
        <v>937</v>
      </c>
      <c r="D831" s="21">
        <v>4973.4399999999996</v>
      </c>
      <c r="E831" s="1">
        <f t="shared" si="52"/>
        <v>6080.0303999999987</v>
      </c>
      <c r="F831" s="1">
        <f t="shared" si="49"/>
        <v>6072.7460488893248</v>
      </c>
      <c r="G831" s="1">
        <f t="shared" si="50"/>
        <v>6061.8456617827796</v>
      </c>
      <c r="H831" s="1">
        <f t="shared" si="51"/>
        <v>5987.4608070184277</v>
      </c>
      <c r="J831" s="68"/>
    </row>
    <row r="832" spans="1:10">
      <c r="A832" s="9">
        <v>42795</v>
      </c>
      <c r="B832" s="1">
        <v>1</v>
      </c>
      <c r="C832" s="10">
        <v>937</v>
      </c>
      <c r="D832" s="21">
        <v>4989.3599999999997</v>
      </c>
      <c r="E832" s="1">
        <f t="shared" si="52"/>
        <v>6099.4925999999996</v>
      </c>
      <c r="F832" s="1">
        <f t="shared" si="49"/>
        <v>6089.7537251168897</v>
      </c>
      <c r="G832" s="1">
        <f t="shared" si="50"/>
        <v>6081.6485088149902</v>
      </c>
      <c r="H832" s="1">
        <f t="shared" si="51"/>
        <v>6009.7938033781684</v>
      </c>
      <c r="J832" s="68"/>
    </row>
    <row r="833" spans="1:10">
      <c r="A833" s="9">
        <v>42826</v>
      </c>
      <c r="B833" s="1">
        <v>1</v>
      </c>
      <c r="C833" s="10">
        <v>937</v>
      </c>
      <c r="D833" s="21">
        <v>4993.3500000000004</v>
      </c>
      <c r="E833" s="1">
        <f t="shared" si="52"/>
        <v>6104.3703750000004</v>
      </c>
      <c r="F833" s="1">
        <f t="shared" si="49"/>
        <v>6101.9310000992082</v>
      </c>
      <c r="G833" s="1">
        <f t="shared" si="50"/>
        <v>6094.622048829955</v>
      </c>
      <c r="H833" s="1">
        <f t="shared" si="51"/>
        <v>6029.4063638400457</v>
      </c>
      <c r="J833" s="68"/>
    </row>
    <row r="834" spans="1:10">
      <c r="A834" s="9">
        <v>42856</v>
      </c>
      <c r="B834" s="1">
        <v>1</v>
      </c>
      <c r="C834" s="10">
        <v>937</v>
      </c>
      <c r="D834" s="21">
        <v>5011.33</v>
      </c>
      <c r="E834" s="1">
        <f t="shared" si="52"/>
        <v>6126.3509249999997</v>
      </c>
      <c r="F834" s="1">
        <f t="shared" si="49"/>
        <v>6115.3507743565988</v>
      </c>
      <c r="G834" s="1">
        <f t="shared" si="50"/>
        <v>6110.0601404191884</v>
      </c>
      <c r="H834" s="1">
        <f t="shared" si="51"/>
        <v>6045.9793988931797</v>
      </c>
      <c r="J834" s="68"/>
    </row>
    <row r="835" spans="1:10">
      <c r="A835" s="9">
        <v>42887</v>
      </c>
      <c r="B835" s="1">
        <v>1</v>
      </c>
      <c r="C835" s="10">
        <v>937</v>
      </c>
      <c r="D835" s="21">
        <v>4996.3</v>
      </c>
      <c r="E835" s="1">
        <f t="shared" si="52"/>
        <v>6107.9767499999998</v>
      </c>
      <c r="F835" s="1">
        <f t="shared" ref="F835:F871" si="53">SQRT(E835*E834)</f>
        <v>6117.1569386636629</v>
      </c>
      <c r="G835" s="1">
        <f t="shared" si="50"/>
        <v>6112.8917776019525</v>
      </c>
      <c r="H835" s="1">
        <f t="shared" si="51"/>
        <v>6058.7127615445843</v>
      </c>
      <c r="J835" s="68"/>
    </row>
    <row r="836" spans="1:10">
      <c r="A836" s="9">
        <v>42917</v>
      </c>
      <c r="B836" s="1">
        <v>1</v>
      </c>
      <c r="C836" s="10">
        <v>937</v>
      </c>
      <c r="D836" s="21">
        <v>5004.79</v>
      </c>
      <c r="E836" s="1">
        <f t="shared" si="52"/>
        <v>6118.355775</v>
      </c>
      <c r="F836" s="1">
        <f t="shared" si="53"/>
        <v>6113.1640597916421</v>
      </c>
      <c r="G836" s="1">
        <f t="shared" ref="G836:G868" si="54">GEOMEAN(E834:E836)</f>
        <v>6117.5565246733786</v>
      </c>
      <c r="H836" s="1">
        <f t="shared" si="51"/>
        <v>6069.1045337501619</v>
      </c>
      <c r="J836" s="68"/>
    </row>
    <row r="837" spans="1:10">
      <c r="A837" s="9">
        <v>42948</v>
      </c>
      <c r="B837" s="1">
        <v>1</v>
      </c>
      <c r="C837" s="10">
        <v>937</v>
      </c>
      <c r="D837" s="21">
        <v>5003.29</v>
      </c>
      <c r="E837" s="1">
        <f t="shared" si="52"/>
        <v>6116.5220249999993</v>
      </c>
      <c r="F837" s="1">
        <f t="shared" si="53"/>
        <v>6117.4388312898927</v>
      </c>
      <c r="G837" s="1">
        <f t="shared" si="54"/>
        <v>6114.2831766422159</v>
      </c>
      <c r="H837" s="1">
        <f t="shared" si="51"/>
        <v>6077.7942983706725</v>
      </c>
      <c r="J837" s="68"/>
    </row>
    <row r="838" spans="1:10">
      <c r="A838" s="9">
        <v>42979</v>
      </c>
      <c r="B838" s="1">
        <v>1</v>
      </c>
      <c r="C838" s="10">
        <v>937</v>
      </c>
      <c r="D838" s="21">
        <v>5002.29</v>
      </c>
      <c r="E838" s="1">
        <f t="shared" si="52"/>
        <v>6115.2995249999994</v>
      </c>
      <c r="F838" s="1">
        <f t="shared" si="53"/>
        <v>6115.9107444545434</v>
      </c>
      <c r="G838" s="1">
        <f t="shared" si="54"/>
        <v>6116.7256460516992</v>
      </c>
      <c r="H838" s="1">
        <f t="shared" si="51"/>
        <v>6085.9900001568194</v>
      </c>
      <c r="J838" s="68"/>
    </row>
    <row r="839" spans="1:10">
      <c r="A839" s="9">
        <v>43009</v>
      </c>
      <c r="B839" s="1">
        <v>1</v>
      </c>
      <c r="C839" s="10">
        <v>937</v>
      </c>
      <c r="D839" s="1">
        <v>5020.8</v>
      </c>
      <c r="E839" s="1">
        <f t="shared" si="52"/>
        <v>6137.9279999999999</v>
      </c>
      <c r="F839" s="1">
        <f t="shared" si="53"/>
        <v>6126.6033152868804</v>
      </c>
      <c r="G839" s="1">
        <f t="shared" si="54"/>
        <v>6123.2410403150034</v>
      </c>
      <c r="H839" s="1">
        <f t="shared" si="51"/>
        <v>6095.2096979377811</v>
      </c>
      <c r="J839" s="68"/>
    </row>
    <row r="840" spans="1:10">
      <c r="A840" s="9">
        <v>43040</v>
      </c>
      <c r="B840" s="1">
        <v>1</v>
      </c>
      <c r="C840" s="10">
        <v>937</v>
      </c>
      <c r="D840" s="1">
        <v>5029.84</v>
      </c>
      <c r="E840" s="1">
        <f t="shared" si="52"/>
        <v>6148.9794000000002</v>
      </c>
      <c r="F840" s="1">
        <f t="shared" si="53"/>
        <v>6143.451214967301</v>
      </c>
      <c r="G840" s="1">
        <f t="shared" si="54"/>
        <v>6134.0529481513595</v>
      </c>
      <c r="H840" s="1">
        <f t="shared" si="51"/>
        <v>6105.0026560716224</v>
      </c>
      <c r="J840" s="68"/>
    </row>
    <row r="841" spans="1:10">
      <c r="A841" s="9">
        <v>43070</v>
      </c>
      <c r="B841" s="1">
        <v>1</v>
      </c>
      <c r="C841" s="10">
        <v>937</v>
      </c>
      <c r="D841" s="1">
        <v>5042.92</v>
      </c>
      <c r="E841" s="1">
        <f t="shared" si="52"/>
        <v>6164.9696999999996</v>
      </c>
      <c r="F841" s="1">
        <f t="shared" si="53"/>
        <v>6156.9693589398494</v>
      </c>
      <c r="G841" s="1">
        <f t="shared" si="54"/>
        <v>6150.6156848854816</v>
      </c>
      <c r="H841" s="1">
        <f t="shared" si="51"/>
        <v>6115.4216171756289</v>
      </c>
      <c r="J841" s="68"/>
    </row>
    <row r="842" spans="1:10">
      <c r="A842" s="9">
        <v>43101</v>
      </c>
      <c r="B842" s="1">
        <v>1</v>
      </c>
      <c r="C842" s="10">
        <v>954</v>
      </c>
      <c r="D842" s="1">
        <v>5054.5200000000004</v>
      </c>
      <c r="E842" s="1">
        <f t="shared" si="52"/>
        <v>6179.1507000000001</v>
      </c>
      <c r="F842" s="1">
        <f t="shared" si="53"/>
        <v>6172.0561271940642</v>
      </c>
      <c r="G842" s="1">
        <f t="shared" si="54"/>
        <v>6164.35427798003</v>
      </c>
      <c r="H842" s="1">
        <f t="shared" si="51"/>
        <v>6124.8919109583503</v>
      </c>
      <c r="J842" s="68"/>
    </row>
    <row r="843" spans="1:10">
      <c r="A843" s="9">
        <v>43132</v>
      </c>
      <c r="B843" s="1">
        <v>1</v>
      </c>
      <c r="C843" s="10">
        <v>954</v>
      </c>
      <c r="D843" s="1">
        <v>5063.62</v>
      </c>
      <c r="E843" s="1">
        <f t="shared" si="52"/>
        <v>6190.2754499999992</v>
      </c>
      <c r="F843" s="1">
        <f t="shared" si="53"/>
        <v>6184.7105736695803</v>
      </c>
      <c r="G843" s="1">
        <f t="shared" si="54"/>
        <v>6178.1232688313157</v>
      </c>
      <c r="H843" s="1">
        <f t="shared" si="51"/>
        <v>6134.0707508041996</v>
      </c>
      <c r="J843" s="68"/>
    </row>
    <row r="844" spans="1:10">
      <c r="A844" s="9">
        <v>43160</v>
      </c>
      <c r="B844" s="1">
        <v>1</v>
      </c>
      <c r="C844" s="10">
        <v>954</v>
      </c>
      <c r="D844" s="1">
        <v>5067.16</v>
      </c>
      <c r="E844" s="1">
        <f t="shared" si="52"/>
        <v>6194.6030999999994</v>
      </c>
      <c r="F844" s="1">
        <f t="shared" si="53"/>
        <v>6192.4388969471374</v>
      </c>
      <c r="G844" s="1">
        <f t="shared" si="54"/>
        <v>6188.0063258707396</v>
      </c>
      <c r="H844" s="1">
        <f t="shared" si="51"/>
        <v>6141.9851525340355</v>
      </c>
      <c r="J844" s="68"/>
    </row>
    <row r="845" spans="1:10">
      <c r="A845" s="9">
        <v>43191</v>
      </c>
      <c r="B845" s="1">
        <v>1</v>
      </c>
      <c r="C845" s="10">
        <v>954</v>
      </c>
      <c r="D845" s="1">
        <v>5077.8</v>
      </c>
      <c r="E845" s="1">
        <f t="shared" si="52"/>
        <v>6207.6104999999998</v>
      </c>
      <c r="F845" s="1">
        <f t="shared" si="53"/>
        <v>6201.1033894696948</v>
      </c>
      <c r="G845" s="1">
        <f t="shared" si="54"/>
        <v>6197.4919734948653</v>
      </c>
      <c r="H845" s="1">
        <f t="shared" ref="H845:H868" si="55">GEOMEAN(E834:E845)</f>
        <v>6150.5751255315035</v>
      </c>
      <c r="J845" s="68"/>
    </row>
    <row r="846" spans="1:10">
      <c r="A846" s="9">
        <v>43221</v>
      </c>
      <c r="B846" s="1">
        <v>1</v>
      </c>
      <c r="C846" s="10">
        <v>954</v>
      </c>
      <c r="D846" s="1">
        <v>5099.63</v>
      </c>
      <c r="E846" s="1">
        <f t="shared" si="52"/>
        <v>6234.2976749999998</v>
      </c>
      <c r="F846" s="1">
        <f t="shared" si="53"/>
        <v>6220.9397768709823</v>
      </c>
      <c r="G846" s="1">
        <f t="shared" si="54"/>
        <v>6212.1484667258037</v>
      </c>
      <c r="H846" s="1">
        <f t="shared" si="55"/>
        <v>6159.5341337972959</v>
      </c>
      <c r="J846" s="68"/>
    </row>
    <row r="847" spans="1:10">
      <c r="A847" s="9">
        <v>43252</v>
      </c>
      <c r="B847" s="1">
        <v>1</v>
      </c>
      <c r="C847" s="10">
        <v>954</v>
      </c>
      <c r="D847" s="1">
        <v>5172.55</v>
      </c>
      <c r="E847" s="1">
        <f t="shared" si="52"/>
        <v>6323.4423749999996</v>
      </c>
      <c r="F847" s="1">
        <f t="shared" si="53"/>
        <v>6278.7118182362037</v>
      </c>
      <c r="G847" s="1">
        <f t="shared" si="54"/>
        <v>6254.9213489595741</v>
      </c>
      <c r="H847" s="1">
        <f t="shared" si="55"/>
        <v>6177.3548390486458</v>
      </c>
      <c r="J847" s="68"/>
    </row>
    <row r="848" spans="1:10">
      <c r="A848" s="9">
        <v>43282</v>
      </c>
      <c r="B848" s="1">
        <v>1</v>
      </c>
      <c r="C848" s="10">
        <v>954</v>
      </c>
      <c r="D848" s="1">
        <v>5185.4799999999996</v>
      </c>
      <c r="E848" s="1">
        <f t="shared" si="52"/>
        <v>6339.2492999999995</v>
      </c>
      <c r="F848" s="1">
        <f t="shared" si="53"/>
        <v>6331.3409045248136</v>
      </c>
      <c r="G848" s="1">
        <f t="shared" si="54"/>
        <v>6298.8264701644594</v>
      </c>
      <c r="H848" s="1">
        <f t="shared" si="55"/>
        <v>6195.6395121771911</v>
      </c>
      <c r="J848" s="68"/>
    </row>
    <row r="849" spans="1:10">
      <c r="A849" s="9">
        <v>43313</v>
      </c>
      <c r="B849" s="1">
        <v>1</v>
      </c>
      <c r="C849" s="10">
        <v>954</v>
      </c>
      <c r="D849" s="1">
        <v>5185.4799999999996</v>
      </c>
      <c r="E849" s="1">
        <f t="shared" si="52"/>
        <v>6339.2492999999995</v>
      </c>
      <c r="F849" s="1">
        <f t="shared" si="53"/>
        <v>6339.2492999999995</v>
      </c>
      <c r="G849" s="1">
        <f t="shared" si="54"/>
        <v>6333.9759395249193</v>
      </c>
      <c r="H849" s="1">
        <f t="shared" si="55"/>
        <v>6214.1335330350812</v>
      </c>
      <c r="J849" s="68"/>
    </row>
    <row r="850" spans="1:10">
      <c r="A850" s="9">
        <v>43344</v>
      </c>
      <c r="B850" s="1">
        <v>1</v>
      </c>
      <c r="C850" s="10">
        <v>954</v>
      </c>
      <c r="D850" s="1">
        <v>5201.04</v>
      </c>
      <c r="E850" s="1">
        <f t="shared" si="52"/>
        <v>6358.2713999999996</v>
      </c>
      <c r="F850" s="1">
        <f t="shared" si="53"/>
        <v>6348.7532257648836</v>
      </c>
      <c r="G850" s="1">
        <f t="shared" si="54"/>
        <v>6345.5836684005344</v>
      </c>
      <c r="H850" s="1">
        <f t="shared" si="55"/>
        <v>6234.3429934631176</v>
      </c>
      <c r="J850" s="68"/>
    </row>
    <row r="851" spans="1:10">
      <c r="A851" s="9">
        <v>43374</v>
      </c>
      <c r="B851" s="1">
        <v>1</v>
      </c>
      <c r="C851" s="10">
        <v>954</v>
      </c>
      <c r="D851" s="1">
        <v>5221.84</v>
      </c>
      <c r="E851" s="1">
        <f t="shared" si="52"/>
        <v>6383.6993999999995</v>
      </c>
      <c r="F851" s="1">
        <f t="shared" si="53"/>
        <v>6370.9727138967683</v>
      </c>
      <c r="G851" s="1">
        <f t="shared" si="54"/>
        <v>6360.3806424908098</v>
      </c>
      <c r="H851" s="1">
        <f t="shared" si="55"/>
        <v>6254.7733725597363</v>
      </c>
      <c r="J851" s="68"/>
    </row>
    <row r="852" spans="1:10">
      <c r="A852" s="9">
        <v>43405</v>
      </c>
      <c r="B852" s="1">
        <v>1</v>
      </c>
      <c r="C852" s="10">
        <v>954</v>
      </c>
      <c r="D852" s="1">
        <v>5208.79</v>
      </c>
      <c r="E852" s="1">
        <f t="shared" si="52"/>
        <v>6367.7457749999994</v>
      </c>
      <c r="F852" s="1">
        <f t="shared" si="53"/>
        <v>6375.7175975116743</v>
      </c>
      <c r="G852" s="1">
        <f t="shared" si="54"/>
        <v>6369.8968859394554</v>
      </c>
      <c r="H852" s="1">
        <f t="shared" si="55"/>
        <v>6273.0218727141537</v>
      </c>
      <c r="J852" s="68"/>
    </row>
    <row r="853" spans="1:10">
      <c r="A853" s="9">
        <v>43435</v>
      </c>
      <c r="B853" s="1">
        <v>1</v>
      </c>
      <c r="C853" s="10">
        <v>954</v>
      </c>
      <c r="D853" s="1">
        <v>5216.08</v>
      </c>
      <c r="E853" s="1">
        <f t="shared" si="52"/>
        <v>6376.657799999999</v>
      </c>
      <c r="F853" s="1">
        <f t="shared" si="53"/>
        <v>6372.2002294788872</v>
      </c>
      <c r="G853" s="1">
        <f t="shared" si="54"/>
        <v>6376.0309829370408</v>
      </c>
      <c r="H853" s="1">
        <f t="shared" si="55"/>
        <v>6290.6952851885771</v>
      </c>
      <c r="J853" s="68"/>
    </row>
    <row r="854" spans="1:10">
      <c r="A854" s="9">
        <v>43466</v>
      </c>
      <c r="B854" s="1">
        <v>1</v>
      </c>
      <c r="C854" s="10">
        <v>998</v>
      </c>
      <c r="D854" s="1">
        <v>5234.8599999999997</v>
      </c>
      <c r="E854" s="1">
        <f t="shared" si="52"/>
        <v>6399.6163499999993</v>
      </c>
      <c r="F854" s="1">
        <f t="shared" si="53"/>
        <v>6388.1267610493624</v>
      </c>
      <c r="G854" s="1">
        <f t="shared" si="54"/>
        <v>6381.3258612578793</v>
      </c>
      <c r="H854" s="1">
        <f t="shared" si="55"/>
        <v>6309.1000074970752</v>
      </c>
      <c r="J854" s="68"/>
    </row>
    <row r="855" spans="1:10">
      <c r="A855" s="9">
        <v>43497</v>
      </c>
      <c r="B855" s="1">
        <v>1</v>
      </c>
      <c r="C855" s="10">
        <v>998</v>
      </c>
      <c r="D855" s="1">
        <v>5263.13</v>
      </c>
      <c r="E855" s="1">
        <f t="shared" si="52"/>
        <v>6434.1764249999997</v>
      </c>
      <c r="F855" s="1">
        <f t="shared" si="53"/>
        <v>6416.873120782001</v>
      </c>
      <c r="G855" s="1">
        <f t="shared" si="54"/>
        <v>6403.4399121342149</v>
      </c>
      <c r="H855" s="1">
        <f t="shared" si="55"/>
        <v>6329.450301501698</v>
      </c>
      <c r="J855" s="68"/>
    </row>
    <row r="856" spans="1:10">
      <c r="A856" s="9">
        <v>43525</v>
      </c>
      <c r="B856" s="1">
        <v>1</v>
      </c>
      <c r="C856" s="10">
        <v>998</v>
      </c>
      <c r="D856" s="1">
        <v>5303.66</v>
      </c>
      <c r="E856" s="1">
        <f t="shared" si="52"/>
        <v>6483.7243499999995</v>
      </c>
      <c r="F856" s="1">
        <f t="shared" si="53"/>
        <v>6458.9028757962014</v>
      </c>
      <c r="G856" s="1">
        <f t="shared" si="54"/>
        <v>6439.0799243568372</v>
      </c>
      <c r="H856" s="1">
        <f t="shared" si="55"/>
        <v>6353.556782336741</v>
      </c>
      <c r="J856" s="68"/>
    </row>
    <row r="857" spans="1:10">
      <c r="A857" s="9">
        <v>43556</v>
      </c>
      <c r="B857" s="1">
        <v>1</v>
      </c>
      <c r="C857" s="10">
        <v>998</v>
      </c>
      <c r="D857" s="1">
        <v>5335.48</v>
      </c>
      <c r="E857" s="1">
        <f t="shared" si="52"/>
        <v>6522.6242999999995</v>
      </c>
      <c r="F857" s="1">
        <f t="shared" si="53"/>
        <v>6503.1452390217846</v>
      </c>
      <c r="G857" s="1">
        <f t="shared" si="54"/>
        <v>6480.0738803500972</v>
      </c>
      <c r="H857" s="1">
        <f t="shared" si="55"/>
        <v>6379.8197350881301</v>
      </c>
      <c r="J857" s="68"/>
    </row>
    <row r="858" spans="1:10">
      <c r="A858" s="9">
        <v>43586</v>
      </c>
      <c r="B858" s="1">
        <v>1</v>
      </c>
      <c r="C858" s="10">
        <v>998</v>
      </c>
      <c r="D858" s="1">
        <v>5343.48</v>
      </c>
      <c r="E858" s="1">
        <f t="shared" si="52"/>
        <v>6532.4042999999992</v>
      </c>
      <c r="F858" s="1">
        <f t="shared" si="53"/>
        <v>6527.5124683607064</v>
      </c>
      <c r="G858" s="1">
        <f t="shared" si="54"/>
        <v>6512.8836688150168</v>
      </c>
      <c r="H858" s="1">
        <f t="shared" si="55"/>
        <v>6404.7011182236383</v>
      </c>
      <c r="J858" s="68"/>
    </row>
    <row r="859" spans="1:10">
      <c r="A859" s="9">
        <v>43617</v>
      </c>
      <c r="B859" s="1">
        <v>1</v>
      </c>
      <c r="C859" s="10">
        <v>998</v>
      </c>
      <c r="D859" s="1">
        <v>5344.01</v>
      </c>
      <c r="E859" s="1">
        <f t="shared" si="52"/>
        <v>6533.0522249999995</v>
      </c>
      <c r="F859" s="1">
        <f t="shared" si="53"/>
        <v>6532.7282544672371</v>
      </c>
      <c r="G859" s="1">
        <f t="shared" si="54"/>
        <v>6529.358531767748</v>
      </c>
      <c r="H859" s="1">
        <f t="shared" si="55"/>
        <v>6422.1298368384123</v>
      </c>
      <c r="J859" s="68"/>
    </row>
    <row r="860" spans="1:10">
      <c r="A860" s="9">
        <v>43647</v>
      </c>
      <c r="B860" s="1">
        <v>1</v>
      </c>
      <c r="C860" s="10">
        <v>998</v>
      </c>
      <c r="D860" s="1">
        <v>5349.35</v>
      </c>
      <c r="E860" s="1">
        <f t="shared" si="52"/>
        <v>6539.5803750000005</v>
      </c>
      <c r="F860" s="1">
        <f t="shared" si="53"/>
        <v>6536.3154850007113</v>
      </c>
      <c r="G860" s="1">
        <f t="shared" si="54"/>
        <v>6535.0114965400344</v>
      </c>
      <c r="H860" s="1">
        <f t="shared" si="55"/>
        <v>6438.8022286429677</v>
      </c>
      <c r="J860" s="68"/>
    </row>
    <row r="861" spans="1:10">
      <c r="A861" s="9">
        <v>43678</v>
      </c>
      <c r="B861" s="1">
        <v>1</v>
      </c>
      <c r="C861" s="10">
        <v>998</v>
      </c>
      <c r="D861" s="1">
        <v>5355.77</v>
      </c>
      <c r="E861" s="1">
        <f t="shared" si="52"/>
        <v>6547.428825</v>
      </c>
      <c r="F861" s="1">
        <f t="shared" si="53"/>
        <v>6543.5034232954531</v>
      </c>
      <c r="G861" s="1">
        <f t="shared" si="54"/>
        <v>6540.0178341586288</v>
      </c>
      <c r="H861" s="1">
        <f t="shared" si="55"/>
        <v>6456.163178749357</v>
      </c>
      <c r="J861" s="68"/>
    </row>
    <row r="862" spans="1:10">
      <c r="A862" s="9">
        <v>43709</v>
      </c>
      <c r="B862" s="1">
        <v>1</v>
      </c>
      <c r="C862" s="10">
        <v>998</v>
      </c>
      <c r="D862" s="1">
        <v>5353.09</v>
      </c>
      <c r="E862" s="1">
        <f t="shared" si="52"/>
        <v>6544.1525249999995</v>
      </c>
      <c r="F862" s="1">
        <f t="shared" si="53"/>
        <v>6545.7904700182344</v>
      </c>
      <c r="G862" s="1">
        <f t="shared" si="54"/>
        <v>6543.7197833763057</v>
      </c>
      <c r="H862" s="1">
        <f t="shared" si="55"/>
        <v>6471.6848620527089</v>
      </c>
      <c r="J862" s="68"/>
    </row>
    <row r="863" spans="1:10">
      <c r="A863" s="9">
        <v>43739</v>
      </c>
      <c r="B863" s="1">
        <v>1</v>
      </c>
      <c r="C863" s="10">
        <v>998</v>
      </c>
      <c r="D863" s="1">
        <v>5355.23</v>
      </c>
      <c r="E863" s="1">
        <f t="shared" si="52"/>
        <v>6546.7686749999993</v>
      </c>
      <c r="F863" s="1">
        <f t="shared" si="53"/>
        <v>6545.4604692941311</v>
      </c>
      <c r="G863" s="1">
        <f t="shared" si="54"/>
        <v>6546.1165221042529</v>
      </c>
      <c r="H863" s="1">
        <f t="shared" si="55"/>
        <v>6485.3025554106052</v>
      </c>
      <c r="J863" s="68"/>
    </row>
    <row r="864" spans="1:10">
      <c r="A864" s="9">
        <v>43770</v>
      </c>
      <c r="B864" s="1">
        <v>1</v>
      </c>
      <c r="C864" s="10">
        <v>998</v>
      </c>
      <c r="D864" s="1">
        <v>5384.15</v>
      </c>
      <c r="E864" s="1">
        <f t="shared" si="52"/>
        <v>6582.1233749999992</v>
      </c>
      <c r="F864" s="1">
        <f t="shared" si="53"/>
        <v>6564.4222233518212</v>
      </c>
      <c r="G864" s="1">
        <f t="shared" si="54"/>
        <v>6557.6586909459566</v>
      </c>
      <c r="H864" s="1">
        <f t="shared" si="55"/>
        <v>6503.2223080406038</v>
      </c>
      <c r="J864" s="68"/>
    </row>
    <row r="865" spans="1:10">
      <c r="A865" s="9">
        <v>43800</v>
      </c>
      <c r="B865" s="1">
        <v>1</v>
      </c>
      <c r="C865" s="10">
        <v>998</v>
      </c>
      <c r="D865" s="1">
        <v>5449.84</v>
      </c>
      <c r="E865" s="1">
        <f t="shared" si="52"/>
        <v>6662.4294</v>
      </c>
      <c r="F865" s="1">
        <f t="shared" si="53"/>
        <v>6622.1546560033785</v>
      </c>
      <c r="G865" s="1">
        <f t="shared" si="54"/>
        <v>6596.9300339010369</v>
      </c>
      <c r="H865" s="1">
        <f t="shared" si="55"/>
        <v>6527.0242466647505</v>
      </c>
      <c r="J865" s="68"/>
    </row>
    <row r="866" spans="1:10">
      <c r="A866" s="9">
        <v>43831</v>
      </c>
      <c r="B866" s="1">
        <v>1</v>
      </c>
      <c r="C866" s="10">
        <v>1039</v>
      </c>
      <c r="D866" s="1">
        <v>5460.19</v>
      </c>
      <c r="E866" s="1">
        <f t="shared" si="52"/>
        <v>6675.0822749999988</v>
      </c>
      <c r="F866" s="1">
        <f t="shared" si="53"/>
        <v>6668.7528366538581</v>
      </c>
      <c r="G866" s="1">
        <f t="shared" si="54"/>
        <v>6639.7504005599776</v>
      </c>
      <c r="H866" s="1">
        <f t="shared" si="55"/>
        <v>6549.9871754884061</v>
      </c>
      <c r="J866" s="68"/>
    </row>
    <row r="867" spans="1:10">
      <c r="A867" s="9">
        <v>43862</v>
      </c>
      <c r="B867" s="1">
        <v>1</v>
      </c>
      <c r="C867" s="10">
        <v>1045</v>
      </c>
      <c r="D867" s="1">
        <v>5469.47</v>
      </c>
      <c r="E867" s="1">
        <f t="shared" si="52"/>
        <v>6686.4270749999996</v>
      </c>
      <c r="F867" s="1">
        <f t="shared" si="53"/>
        <v>6680.7522668792762</v>
      </c>
      <c r="G867" s="1">
        <f t="shared" si="54"/>
        <v>6674.6390524027202</v>
      </c>
      <c r="H867" s="1">
        <f t="shared" si="55"/>
        <v>6571.0112683211755</v>
      </c>
      <c r="J867" s="68"/>
    </row>
    <row r="868" spans="1:10">
      <c r="A868" s="9">
        <v>43891</v>
      </c>
      <c r="B868" s="1">
        <v>1</v>
      </c>
      <c r="C868" s="10">
        <v>1045</v>
      </c>
      <c r="D868" s="1">
        <v>5479.32</v>
      </c>
      <c r="E868" s="1">
        <f t="shared" si="52"/>
        <v>6698.4686999999994</v>
      </c>
      <c r="F868" s="1">
        <f t="shared" si="53"/>
        <v>6692.4451792091686</v>
      </c>
      <c r="G868" s="1">
        <f t="shared" si="54"/>
        <v>6686.6525320926085</v>
      </c>
      <c r="H868" s="1">
        <f t="shared" si="55"/>
        <v>6588.8779220451652</v>
      </c>
      <c r="J868" s="68"/>
    </row>
    <row r="869" spans="1:10">
      <c r="A869" s="9">
        <v>43922</v>
      </c>
      <c r="B869" s="1">
        <v>1</v>
      </c>
      <c r="C869" s="10">
        <v>1045</v>
      </c>
      <c r="D869" s="22">
        <v>5466.72</v>
      </c>
      <c r="E869" s="1">
        <f t="shared" si="52"/>
        <v>6683.0652</v>
      </c>
      <c r="F869" s="1">
        <f t="shared" si="53"/>
        <v>6690.76251725162</v>
      </c>
      <c r="G869" s="1">
        <f t="shared" ref="G869:G871" si="56">GEOMEAN(E867:E869)</f>
        <v>6689.3170575825297</v>
      </c>
      <c r="H869" s="1">
        <f t="shared" ref="H869:H871" si="57">GEOMEAN(E858:E869)</f>
        <v>6602.233890502016</v>
      </c>
      <c r="J869" s="68"/>
    </row>
    <row r="870" spans="1:10">
      <c r="A870" s="9">
        <v>43952</v>
      </c>
      <c r="B870" s="1">
        <v>1</v>
      </c>
      <c r="C870" s="10">
        <v>1045</v>
      </c>
      <c r="D870" s="22">
        <v>5453.05</v>
      </c>
      <c r="E870" s="1">
        <f t="shared" si="52"/>
        <v>6666.3536249999997</v>
      </c>
      <c r="F870" s="1">
        <f t="shared" si="53"/>
        <v>6674.7041823687841</v>
      </c>
      <c r="G870" s="1">
        <f t="shared" si="56"/>
        <v>6682.6163055933821</v>
      </c>
      <c r="H870" s="1">
        <f t="shared" si="57"/>
        <v>6613.4109969546598</v>
      </c>
      <c r="J870" s="68"/>
    </row>
    <row r="871" spans="1:10">
      <c r="A871" s="9">
        <v>43983</v>
      </c>
      <c r="B871" s="1">
        <v>1</v>
      </c>
      <c r="C871" s="10">
        <v>1045</v>
      </c>
      <c r="D871" s="22">
        <v>5469.41</v>
      </c>
      <c r="E871" s="1">
        <f t="shared" si="52"/>
        <v>6686.353724999999</v>
      </c>
      <c r="F871" s="1">
        <f t="shared" si="53"/>
        <v>6676.3461858029796</v>
      </c>
      <c r="G871" s="1">
        <f t="shared" si="56"/>
        <v>6678.5851062934553</v>
      </c>
      <c r="H871" s="1">
        <f t="shared" si="57"/>
        <v>6626.2062235793637</v>
      </c>
      <c r="J871" s="68"/>
    </row>
    <row r="872" spans="1:10">
      <c r="A872" s="9">
        <v>44013</v>
      </c>
      <c r="B872" s="1">
        <v>1</v>
      </c>
      <c r="C872" s="10">
        <v>1045</v>
      </c>
      <c r="D872" s="22">
        <v>5493.48</v>
      </c>
      <c r="E872" s="1">
        <f t="shared" ref="E872:E877" si="58">D872*(1.2225)</f>
        <v>6715.7792999999992</v>
      </c>
      <c r="F872" s="1">
        <f t="shared" ref="F872:F877" si="59">SQRT(E872*E871)</f>
        <v>6701.050360863801</v>
      </c>
      <c r="G872" s="1">
        <f t="shared" ref="G872:G877" si="60">GEOMEAN(E870:E872)</f>
        <v>6689.4647631841963</v>
      </c>
      <c r="H872" s="1">
        <f t="shared" ref="H872:H877" si="61">GEOMEAN(E861:E872)</f>
        <v>6640.9033425969883</v>
      </c>
      <c r="J872" s="68"/>
    </row>
    <row r="873" spans="1:10">
      <c r="A873" s="9">
        <v>44044</v>
      </c>
      <c r="B873" s="1">
        <v>1</v>
      </c>
      <c r="C873" s="10">
        <v>1045</v>
      </c>
      <c r="D873" s="22">
        <v>5513.26</v>
      </c>
      <c r="E873" s="1">
        <f t="shared" si="58"/>
        <v>6739.9603499999994</v>
      </c>
      <c r="F873" s="1">
        <f t="shared" si="59"/>
        <v>6727.8589611666766</v>
      </c>
      <c r="G873" s="1">
        <f t="shared" si="60"/>
        <v>6713.9953342637855</v>
      </c>
      <c r="H873" s="1">
        <f t="shared" si="61"/>
        <v>6656.9614014929784</v>
      </c>
      <c r="J873" s="68"/>
    </row>
    <row r="874" spans="1:10">
      <c r="A874" s="9">
        <v>44075</v>
      </c>
      <c r="B874" s="1">
        <v>1</v>
      </c>
      <c r="C874" s="10">
        <v>1045</v>
      </c>
      <c r="D874" s="22">
        <v>5561.23</v>
      </c>
      <c r="E874" s="1">
        <f t="shared" si="58"/>
        <v>6798.6036749999994</v>
      </c>
      <c r="F874" s="1">
        <f t="shared" si="59"/>
        <v>6769.2185076908454</v>
      </c>
      <c r="G874" s="1">
        <f t="shared" si="60"/>
        <v>6751.3583570374267</v>
      </c>
      <c r="H874" s="1">
        <f t="shared" si="61"/>
        <v>6678.156076315986</v>
      </c>
      <c r="J874" s="68"/>
    </row>
    <row r="875" spans="1:10">
      <c r="A875" s="9">
        <v>44105</v>
      </c>
      <c r="B875" s="1">
        <v>1</v>
      </c>
      <c r="C875" s="10">
        <v>1045</v>
      </c>
      <c r="D875" s="22">
        <v>5610.72</v>
      </c>
      <c r="E875" s="1">
        <f t="shared" si="58"/>
        <v>6859.1052</v>
      </c>
      <c r="F875" s="1">
        <f t="shared" si="59"/>
        <v>6828.7874340860544</v>
      </c>
      <c r="G875" s="1">
        <f t="shared" si="60"/>
        <v>6799.0490880092166</v>
      </c>
      <c r="H875" s="1">
        <f>GEOMEAN(E864:E875)</f>
        <v>6704.143018774902</v>
      </c>
      <c r="J875" s="68"/>
    </row>
    <row r="876" spans="1:10">
      <c r="A876" s="9">
        <v>44136</v>
      </c>
      <c r="B876" s="1">
        <v>1</v>
      </c>
      <c r="C876" s="10">
        <v>1045</v>
      </c>
      <c r="D876" s="22">
        <v>5664.02</v>
      </c>
      <c r="E876" s="1">
        <f t="shared" si="58"/>
        <v>6924.2644499999997</v>
      </c>
      <c r="F876" s="1">
        <f t="shared" si="59"/>
        <v>6891.6078164075861</v>
      </c>
      <c r="G876" s="1">
        <f t="shared" si="60"/>
        <v>6860.4659234902028</v>
      </c>
      <c r="H876" s="1">
        <f t="shared" si="61"/>
        <v>6732.5136009847038</v>
      </c>
      <c r="J876" s="68"/>
    </row>
    <row r="877" spans="1:10">
      <c r="A877" s="9">
        <v>44166</v>
      </c>
      <c r="B877" s="1">
        <v>1</v>
      </c>
      <c r="C877" s="10">
        <v>1045</v>
      </c>
      <c r="D877" s="22">
        <v>5746.71</v>
      </c>
      <c r="E877" s="1">
        <f t="shared" si="58"/>
        <v>7025.3529749999998</v>
      </c>
      <c r="F877" s="1">
        <f t="shared" si="59"/>
        <v>6974.6255708456665</v>
      </c>
      <c r="G877" s="1">
        <f t="shared" si="60"/>
        <v>6935.9042071314625</v>
      </c>
      <c r="H877" s="1">
        <f t="shared" si="61"/>
        <v>6762.3378864596098</v>
      </c>
      <c r="J877" s="68"/>
    </row>
    <row r="878" spans="1:10">
      <c r="A878" s="9">
        <v>44197</v>
      </c>
      <c r="B878" s="1">
        <v>1</v>
      </c>
      <c r="C878" s="10">
        <v>1100</v>
      </c>
      <c r="D878" s="50">
        <v>5762.23</v>
      </c>
      <c r="E878" s="1">
        <f t="shared" ref="E878:E883" si="62">D878*(1.2225)</f>
        <v>7044.3261749999992</v>
      </c>
      <c r="F878" s="1">
        <f t="shared" ref="F878:F883" si="63">SQRT(E878*E877)</f>
        <v>7034.8331785769178</v>
      </c>
      <c r="G878" s="1">
        <f t="shared" ref="G878:G883" si="64">GEOMEAN(E876:E878)</f>
        <v>6997.7821379845036</v>
      </c>
      <c r="H878" s="1">
        <f t="shared" ref="H878:H883" si="65">GEOMEAN(E867:E878)</f>
        <v>6792.7469540618795</v>
      </c>
      <c r="J878" s="68"/>
    </row>
    <row r="879" spans="1:10">
      <c r="A879" s="9">
        <v>44228</v>
      </c>
      <c r="B879" s="1">
        <v>1</v>
      </c>
      <c r="C879" s="10">
        <v>1100</v>
      </c>
      <c r="D879" s="50">
        <v>5809.48</v>
      </c>
      <c r="E879" s="1">
        <f t="shared" si="62"/>
        <v>7102.0892999999987</v>
      </c>
      <c r="F879" s="1">
        <f t="shared" si="63"/>
        <v>7073.1487721648709</v>
      </c>
      <c r="G879" s="1">
        <f t="shared" si="64"/>
        <v>7057.1808185251257</v>
      </c>
      <c r="H879" s="1">
        <f t="shared" si="65"/>
        <v>6826.9717291856805</v>
      </c>
      <c r="J879" s="68"/>
    </row>
    <row r="880" spans="1:10">
      <c r="A880" s="9">
        <v>44256</v>
      </c>
      <c r="B880" s="1">
        <v>1</v>
      </c>
      <c r="C880" s="10">
        <v>1100</v>
      </c>
      <c r="D880" s="50">
        <v>5859.44</v>
      </c>
      <c r="E880" s="1">
        <f t="shared" si="62"/>
        <v>7163.165399999999</v>
      </c>
      <c r="F880" s="1">
        <f t="shared" si="63"/>
        <v>7132.5619759992414</v>
      </c>
      <c r="G880" s="1">
        <f t="shared" si="64"/>
        <v>7103.0279183851544</v>
      </c>
      <c r="H880" s="1">
        <f t="shared" si="65"/>
        <v>6865.2373776920895</v>
      </c>
      <c r="J880" s="68"/>
    </row>
    <row r="881" spans="1:11">
      <c r="A881" s="9">
        <v>44287</v>
      </c>
      <c r="B881" s="1">
        <v>1</v>
      </c>
      <c r="C881" s="10">
        <v>1100</v>
      </c>
      <c r="D881" s="50">
        <v>5881.71</v>
      </c>
      <c r="E881" s="1">
        <f t="shared" si="62"/>
        <v>7190.3904749999992</v>
      </c>
      <c r="F881" s="1">
        <f t="shared" si="63"/>
        <v>7176.7650277133607</v>
      </c>
      <c r="G881" s="1">
        <f t="shared" si="64"/>
        <v>7151.7862807534284</v>
      </c>
      <c r="H881" s="1">
        <f t="shared" si="65"/>
        <v>6907.2253166019364</v>
      </c>
      <c r="J881" s="68"/>
    </row>
    <row r="882" spans="1:11">
      <c r="A882" s="9">
        <v>44317</v>
      </c>
      <c r="B882" s="1">
        <v>1</v>
      </c>
      <c r="C882" s="10">
        <v>1100</v>
      </c>
      <c r="D882" s="50">
        <v>5938.17</v>
      </c>
      <c r="E882" s="1">
        <f t="shared" si="62"/>
        <v>7259.4128249999994</v>
      </c>
      <c r="F882" s="1">
        <f t="shared" si="63"/>
        <v>7224.8192247953748</v>
      </c>
      <c r="G882" s="1">
        <f t="shared" si="64"/>
        <v>7204.2092122408812</v>
      </c>
      <c r="H882" s="1">
        <f t="shared" si="65"/>
        <v>6956.4561516153635</v>
      </c>
      <c r="J882" s="68"/>
    </row>
    <row r="883" spans="1:11">
      <c r="A883" s="9">
        <v>44348</v>
      </c>
      <c r="B883" s="1">
        <v>1</v>
      </c>
      <c r="C883" s="10">
        <v>1100</v>
      </c>
      <c r="D883" s="50">
        <v>5973.8</v>
      </c>
      <c r="E883" s="1">
        <f t="shared" si="62"/>
        <v>7302.9704999999994</v>
      </c>
      <c r="F883" s="1">
        <f t="shared" si="63"/>
        <v>7281.1590909893366</v>
      </c>
      <c r="G883" s="1">
        <f t="shared" si="64"/>
        <v>7250.7762806560113</v>
      </c>
      <c r="H883" s="1">
        <f t="shared" si="65"/>
        <v>7007.7817627856921</v>
      </c>
      <c r="J883" s="68"/>
    </row>
    <row r="884" spans="1:11">
      <c r="A884" s="9">
        <v>44378</v>
      </c>
      <c r="B884" s="1">
        <v>1</v>
      </c>
      <c r="C884" s="10">
        <v>1100</v>
      </c>
      <c r="D884" s="22">
        <v>6034.73</v>
      </c>
      <c r="E884" s="1">
        <f t="shared" ref="E884:E885" si="66">D884*(1.2225)</f>
        <v>7377.4574249999987</v>
      </c>
      <c r="F884" s="1">
        <f t="shared" ref="F884:F885" si="67">SQRT(E884*E883)</f>
        <v>7340.1194772143153</v>
      </c>
      <c r="G884" s="1">
        <f t="shared" ref="G884:G885" si="68">GEOMEAN(E882:E884)</f>
        <v>7313.1180539499464</v>
      </c>
      <c r="H884" s="1">
        <f t="shared" ref="H884:H885" si="69">GEOMEAN(E873:E884)</f>
        <v>7062.8734785825272</v>
      </c>
      <c r="J884" s="68"/>
    </row>
    <row r="885" spans="1:11">
      <c r="A885" s="9">
        <v>44409</v>
      </c>
      <c r="B885" s="1">
        <v>1</v>
      </c>
      <c r="C885" s="10">
        <v>1100</v>
      </c>
      <c r="D885" s="22">
        <v>6087.84</v>
      </c>
      <c r="E885" s="1">
        <f t="shared" si="66"/>
        <v>7442.3843999999999</v>
      </c>
      <c r="F885" s="1">
        <f t="shared" si="67"/>
        <v>7409.8497995225352</v>
      </c>
      <c r="G885" s="1">
        <f t="shared" si="68"/>
        <v>7374.0506891074529</v>
      </c>
      <c r="H885" s="1">
        <f t="shared" si="69"/>
        <v>7121.4646504542434</v>
      </c>
      <c r="J885" s="68"/>
    </row>
    <row r="886" spans="1:11">
      <c r="A886" s="9">
        <v>44440</v>
      </c>
      <c r="B886" s="1">
        <v>1</v>
      </c>
      <c r="C886" s="10">
        <v>1100</v>
      </c>
      <c r="D886" s="22">
        <v>6160.89</v>
      </c>
      <c r="E886" s="1">
        <f t="shared" ref="E886:E905" si="70">D886*(1.2225)</f>
        <v>7531.6880249999995</v>
      </c>
      <c r="F886" s="1">
        <f t="shared" ref="F886:F905" si="71">SQRT(E886*E885)</f>
        <v>7486.9030622098217</v>
      </c>
      <c r="G886" s="1">
        <f t="shared" ref="G886:G889" si="72">GEOMEAN(E884:E886)</f>
        <v>7450.2419577932424</v>
      </c>
      <c r="H886" s="1">
        <f t="shared" ref="H886:H889" si="73">GEOMEAN(E875:E886)</f>
        <v>7182.49566750535</v>
      </c>
      <c r="J886" s="68"/>
    </row>
    <row r="887" spans="1:11">
      <c r="A887" s="9">
        <v>44470</v>
      </c>
      <c r="B887" s="1">
        <v>1</v>
      </c>
      <c r="C887" s="10">
        <v>1100</v>
      </c>
      <c r="D887" s="22">
        <v>6232.36</v>
      </c>
      <c r="E887" s="1">
        <f t="shared" si="70"/>
        <v>7619.0600999999988</v>
      </c>
      <c r="F887" s="1">
        <f t="shared" si="71"/>
        <v>7575.2480960642661</v>
      </c>
      <c r="G887" s="1">
        <f t="shared" si="72"/>
        <v>7530.6987199466175</v>
      </c>
      <c r="H887" s="1">
        <f t="shared" si="73"/>
        <v>7245.664164186539</v>
      </c>
      <c r="J887" s="68"/>
    </row>
    <row r="888" spans="1:11">
      <c r="A888" s="9">
        <v>44501</v>
      </c>
      <c r="B888" s="1">
        <v>1</v>
      </c>
      <c r="C888" s="10">
        <v>1100</v>
      </c>
      <c r="D888" s="22">
        <v>6284.71</v>
      </c>
      <c r="E888" s="1">
        <f t="shared" si="70"/>
        <v>7683.0579749999997</v>
      </c>
      <c r="F888" s="1">
        <f t="shared" si="71"/>
        <v>7650.9921228105632</v>
      </c>
      <c r="G888" s="1">
        <f t="shared" si="72"/>
        <v>7611.0155759561958</v>
      </c>
      <c r="H888" s="1">
        <f t="shared" si="73"/>
        <v>7308.7241816283249</v>
      </c>
      <c r="J888" s="68"/>
    </row>
    <row r="889" spans="1:11">
      <c r="A889" s="9">
        <v>44531</v>
      </c>
      <c r="B889" s="1">
        <v>1</v>
      </c>
      <c r="C889" s="10">
        <v>1100</v>
      </c>
      <c r="D889" s="22">
        <v>6330.59</v>
      </c>
      <c r="E889" s="1">
        <f t="shared" si="70"/>
        <v>7739.1462750000001</v>
      </c>
      <c r="F889" s="1">
        <f t="shared" si="71"/>
        <v>7711.0511285965604</v>
      </c>
      <c r="G889" s="1">
        <f t="shared" si="72"/>
        <v>7680.2647009413404</v>
      </c>
      <c r="H889" s="1">
        <f t="shared" si="73"/>
        <v>7367.8987335867405</v>
      </c>
      <c r="J889" s="68"/>
    </row>
    <row r="890" spans="1:11">
      <c r="A890" s="9">
        <v>44562</v>
      </c>
      <c r="B890" s="1">
        <v>1</v>
      </c>
      <c r="C890" s="10">
        <v>1212</v>
      </c>
      <c r="D890" s="63">
        <v>6373</v>
      </c>
      <c r="E890" s="1">
        <f t="shared" si="70"/>
        <v>7790.9924999999994</v>
      </c>
      <c r="F890" s="1">
        <f t="shared" si="71"/>
        <v>7765.0261161780991</v>
      </c>
      <c r="G890" s="1">
        <f t="shared" ref="G890:G905" si="74">GEOMEAN(E888:E890)</f>
        <v>7737.6066945028397</v>
      </c>
      <c r="H890" s="1">
        <f t="shared" ref="H890:H905" si="75">GEOMEAN(E879:E890)</f>
        <v>7430.0161703635422</v>
      </c>
      <c r="J890" s="68"/>
    </row>
    <row r="891" spans="1:11">
      <c r="A891" s="9">
        <v>44593</v>
      </c>
      <c r="B891" s="1">
        <v>1</v>
      </c>
      <c r="C891" s="10">
        <v>1212</v>
      </c>
      <c r="D891" s="63">
        <v>6436.73</v>
      </c>
      <c r="E891" s="1">
        <f t="shared" si="70"/>
        <v>7868.9024249999993</v>
      </c>
      <c r="F891" s="1">
        <f t="shared" si="71"/>
        <v>7829.8505590085688</v>
      </c>
      <c r="G891" s="1">
        <f t="shared" si="74"/>
        <v>7799.498289703487</v>
      </c>
      <c r="H891" s="1">
        <f t="shared" si="75"/>
        <v>7493.7711853139417</v>
      </c>
      <c r="J891" s="68"/>
      <c r="K891" s="75"/>
    </row>
    <row r="892" spans="1:11">
      <c r="A892" s="9">
        <v>44621</v>
      </c>
      <c r="B892" s="1">
        <v>1</v>
      </c>
      <c r="C892" s="10">
        <v>1212</v>
      </c>
      <c r="D892" s="63">
        <v>6546.8</v>
      </c>
      <c r="E892" s="1">
        <f t="shared" si="70"/>
        <v>8003.4629999999997</v>
      </c>
      <c r="F892" s="1">
        <f t="shared" si="71"/>
        <v>7935.8975175526157</v>
      </c>
      <c r="G892" s="1">
        <f t="shared" si="74"/>
        <v>7887.2988388864269</v>
      </c>
      <c r="H892" s="1">
        <f t="shared" si="75"/>
        <v>7563.3612077551115</v>
      </c>
      <c r="J892" s="68"/>
      <c r="K892" s="75"/>
    </row>
    <row r="893" spans="1:11">
      <c r="A893" s="9">
        <v>44652</v>
      </c>
      <c r="B893" s="1">
        <v>1</v>
      </c>
      <c r="C893" s="10">
        <v>1212</v>
      </c>
      <c r="D893" s="63">
        <v>6614.89</v>
      </c>
      <c r="E893" s="1">
        <f t="shared" si="70"/>
        <v>8086.7030249999998</v>
      </c>
      <c r="F893" s="1">
        <f t="shared" si="71"/>
        <v>8044.9753543796251</v>
      </c>
      <c r="G893" s="1">
        <f t="shared" si="74"/>
        <v>7985.8509229158281</v>
      </c>
      <c r="H893" s="1">
        <f t="shared" si="75"/>
        <v>7637.767371686492</v>
      </c>
      <c r="J893" s="68"/>
      <c r="K893" s="75"/>
    </row>
    <row r="894" spans="1:11">
      <c r="A894" s="9">
        <v>44682</v>
      </c>
      <c r="B894" s="1">
        <v>1</v>
      </c>
      <c r="C894" s="10">
        <v>1212</v>
      </c>
      <c r="D894" s="63">
        <v>6644.66</v>
      </c>
      <c r="E894" s="1">
        <f t="shared" si="70"/>
        <v>8123.096849999999</v>
      </c>
      <c r="F894" s="1">
        <f t="shared" si="71"/>
        <v>8104.8795098547243</v>
      </c>
      <c r="G894" s="1">
        <f t="shared" si="74"/>
        <v>8070.932015143756</v>
      </c>
      <c r="H894" s="1">
        <f t="shared" si="75"/>
        <v>7709.6519323100838</v>
      </c>
      <c r="J894" s="68"/>
      <c r="K894" s="75"/>
    </row>
    <row r="895" spans="1:11">
      <c r="A895" s="9">
        <v>44713</v>
      </c>
      <c r="B895" s="1">
        <v>1</v>
      </c>
      <c r="C895" s="10">
        <v>1212</v>
      </c>
      <c r="D895" s="63">
        <v>6685.86</v>
      </c>
      <c r="E895" s="1">
        <f t="shared" si="70"/>
        <v>8173.4638499999992</v>
      </c>
      <c r="F895" s="1">
        <f t="shared" si="71"/>
        <v>8148.2414331881364</v>
      </c>
      <c r="G895" s="1">
        <f t="shared" si="74"/>
        <v>8127.6767727068918</v>
      </c>
      <c r="H895" s="1">
        <f t="shared" si="75"/>
        <v>7782.342163907937</v>
      </c>
      <c r="J895" s="68"/>
      <c r="K895" s="75"/>
    </row>
    <row r="896" spans="1:11">
      <c r="A896" s="9">
        <v>44743</v>
      </c>
      <c r="B896" s="1">
        <v>1</v>
      </c>
      <c r="C896" s="10">
        <v>1212</v>
      </c>
      <c r="D896" s="63">
        <v>6645.74</v>
      </c>
      <c r="E896" s="1">
        <f t="shared" si="70"/>
        <v>8124.4171499999993</v>
      </c>
      <c r="F896" s="1">
        <f t="shared" si="71"/>
        <v>8148.9035997393548</v>
      </c>
      <c r="G896" s="1">
        <f t="shared" si="74"/>
        <v>8140.2922529985944</v>
      </c>
      <c r="H896" s="1">
        <f t="shared" si="75"/>
        <v>7845.1414766323569</v>
      </c>
      <c r="J896" s="68"/>
      <c r="K896" s="75"/>
    </row>
    <row r="897" spans="1:11">
      <c r="A897" s="9">
        <v>44774</v>
      </c>
      <c r="B897" s="1">
        <v>1</v>
      </c>
      <c r="C897" s="10">
        <v>1212</v>
      </c>
      <c r="D897" s="63">
        <v>6625.14</v>
      </c>
      <c r="E897" s="1">
        <f t="shared" si="70"/>
        <v>8099.2336500000001</v>
      </c>
      <c r="F897" s="1">
        <f t="shared" si="71"/>
        <v>8111.8156270909594</v>
      </c>
      <c r="G897" s="1">
        <f t="shared" si="74"/>
        <v>8132.3131962425541</v>
      </c>
      <c r="H897" s="1">
        <f t="shared" si="75"/>
        <v>7900.6307685291767</v>
      </c>
      <c r="J897" s="68"/>
      <c r="K897" s="75"/>
    </row>
    <row r="898" spans="1:11">
      <c r="A898" s="9">
        <v>44805</v>
      </c>
      <c r="B898" s="1">
        <v>1</v>
      </c>
      <c r="C898" s="10">
        <v>1212</v>
      </c>
      <c r="D898" s="63">
        <v>6603.94</v>
      </c>
      <c r="E898" s="1">
        <f t="shared" si="70"/>
        <v>8073.3166499999988</v>
      </c>
      <c r="F898" s="1">
        <f t="shared" si="71"/>
        <v>8086.2647667996416</v>
      </c>
      <c r="G898" s="1">
        <f t="shared" si="74"/>
        <v>8098.9622790752601</v>
      </c>
      <c r="H898" s="1">
        <f t="shared" si="75"/>
        <v>7946.4850579233798</v>
      </c>
      <c r="J898" s="68"/>
      <c r="K898" s="75"/>
    </row>
    <row r="899" spans="1:11">
      <c r="A899" s="9">
        <v>44835</v>
      </c>
      <c r="B899" s="1">
        <v>1</v>
      </c>
      <c r="C899" s="10">
        <v>1212</v>
      </c>
      <c r="D899" s="63">
        <v>6634.98</v>
      </c>
      <c r="E899" s="1">
        <f t="shared" si="70"/>
        <v>8111.2630499999987</v>
      </c>
      <c r="F899" s="1">
        <f t="shared" si="71"/>
        <v>8092.2676076668868</v>
      </c>
      <c r="G899" s="1">
        <f t="shared" si="74"/>
        <v>8094.5889558122471</v>
      </c>
      <c r="H899" s="1">
        <f t="shared" si="75"/>
        <v>7988.0479224027022</v>
      </c>
      <c r="J899" s="68"/>
      <c r="K899" s="75"/>
    </row>
    <row r="900" spans="1:11">
      <c r="A900" s="9">
        <v>44866</v>
      </c>
      <c r="B900" s="1">
        <v>1</v>
      </c>
      <c r="C900" s="10">
        <v>1212</v>
      </c>
      <c r="D900" s="63">
        <v>6660.19</v>
      </c>
      <c r="E900" s="1">
        <f t="shared" si="70"/>
        <v>8142.0822749999988</v>
      </c>
      <c r="F900" s="1">
        <f t="shared" si="71"/>
        <v>8126.6580528078957</v>
      </c>
      <c r="G900" s="1">
        <f t="shared" si="74"/>
        <v>8108.8385405047411</v>
      </c>
      <c r="H900" s="1">
        <f t="shared" si="75"/>
        <v>8026.7692147116932</v>
      </c>
      <c r="J900" s="68"/>
      <c r="K900" s="75"/>
    </row>
    <row r="901" spans="1:11">
      <c r="A901" s="9">
        <v>44896</v>
      </c>
      <c r="B901" s="1">
        <v>1</v>
      </c>
      <c r="C901" s="10">
        <v>1212</v>
      </c>
      <c r="D901" s="63">
        <v>6706.15</v>
      </c>
      <c r="E901" s="1">
        <f t="shared" si="70"/>
        <v>8198.2683749999997</v>
      </c>
      <c r="F901" s="1">
        <f t="shared" si="71"/>
        <v>8170.1270260492611</v>
      </c>
      <c r="G901" s="1">
        <f>GEOMEAN(E899:E901)</f>
        <v>8150.4583887230156</v>
      </c>
      <c r="H901" s="1">
        <f t="shared" si="75"/>
        <v>8065.41154692081</v>
      </c>
      <c r="I901" s="68"/>
      <c r="J901" s="68"/>
    </row>
    <row r="902" spans="1:11">
      <c r="A902" s="9">
        <v>44927</v>
      </c>
      <c r="B902" s="1">
        <v>1</v>
      </c>
      <c r="C902" s="10">
        <v>1302</v>
      </c>
      <c r="D902" s="63">
        <v>6737</v>
      </c>
      <c r="E902" s="1">
        <f t="shared" si="70"/>
        <v>8235.9825000000001</v>
      </c>
      <c r="F902" s="1">
        <f t="shared" si="71"/>
        <v>8217.1038004155362</v>
      </c>
      <c r="G902" s="1">
        <f t="shared" si="74"/>
        <v>8192.0201323675628</v>
      </c>
      <c r="H902" s="1">
        <f t="shared" si="75"/>
        <v>8102.8304547933958</v>
      </c>
      <c r="J902" s="68"/>
    </row>
    <row r="903" spans="1:11">
      <c r="A903" s="9">
        <v>44958</v>
      </c>
      <c r="B903" s="1">
        <v>1</v>
      </c>
      <c r="C903" s="10">
        <v>1302</v>
      </c>
      <c r="D903" s="63">
        <v>6788.87</v>
      </c>
      <c r="E903" s="1">
        <f t="shared" si="70"/>
        <v>8299.3935750000001</v>
      </c>
      <c r="F903" s="1">
        <f t="shared" si="71"/>
        <v>8267.6272439142067</v>
      </c>
      <c r="G903" s="1">
        <f t="shared" si="74"/>
        <v>8244.4426661282887</v>
      </c>
      <c r="H903" s="1">
        <f t="shared" si="75"/>
        <v>8138.8760610764484</v>
      </c>
      <c r="J903" s="68"/>
    </row>
    <row r="904" spans="1:11">
      <c r="A904" s="9">
        <v>44986</v>
      </c>
      <c r="B904" s="1">
        <v>1</v>
      </c>
      <c r="C904" s="10">
        <v>1302</v>
      </c>
      <c r="D904" s="63">
        <v>6832.32</v>
      </c>
      <c r="E904" s="1">
        <f t="shared" si="70"/>
        <v>8352.511199999999</v>
      </c>
      <c r="F904" s="1">
        <f t="shared" si="71"/>
        <v>8325.910027642356</v>
      </c>
      <c r="G904" s="1">
        <f t="shared" si="74"/>
        <v>8295.825610532358</v>
      </c>
      <c r="H904" s="1">
        <f t="shared" si="75"/>
        <v>8167.880255379775</v>
      </c>
    </row>
    <row r="905" spans="1:11">
      <c r="A905" s="9">
        <v>45017</v>
      </c>
      <c r="B905" s="1">
        <v>1</v>
      </c>
      <c r="C905" s="10">
        <v>1302</v>
      </c>
      <c r="D905" s="63">
        <v>6868.53</v>
      </c>
      <c r="E905" s="1">
        <f t="shared" si="70"/>
        <v>8396.7779249999985</v>
      </c>
      <c r="F905" s="1">
        <f t="shared" si="71"/>
        <v>8374.6153142980384</v>
      </c>
      <c r="G905" s="1">
        <f t="shared" si="74"/>
        <v>8349.4659520869282</v>
      </c>
      <c r="H905" s="1">
        <f t="shared" si="75"/>
        <v>8193.5314791031051</v>
      </c>
    </row>
    <row r="906" spans="1:11">
      <c r="A906" s="9"/>
      <c r="C906" s="10"/>
      <c r="D906" s="22"/>
    </row>
    <row r="907" spans="1:11">
      <c r="A907" s="9"/>
      <c r="C907" s="10"/>
      <c r="D907" s="22"/>
    </row>
    <row r="908" spans="1:11">
      <c r="A908" s="9"/>
      <c r="C908" s="10"/>
      <c r="D908" s="22"/>
    </row>
    <row r="909" spans="1:11">
      <c r="A909" s="9"/>
      <c r="C909" s="10"/>
      <c r="D909" s="22"/>
    </row>
    <row r="910" spans="1:11">
      <c r="A910" s="9"/>
      <c r="C910" s="10"/>
      <c r="D910" s="22"/>
    </row>
    <row r="911" spans="1:11">
      <c r="A911" s="9"/>
      <c r="C911" s="10"/>
      <c r="D911" s="22"/>
    </row>
    <row r="912" spans="1:11">
      <c r="A912" s="9"/>
      <c r="C912" s="10"/>
      <c r="D912" s="22"/>
    </row>
    <row r="913" spans="1:4">
      <c r="A913" s="9"/>
      <c r="C913" s="10"/>
      <c r="D913" s="22"/>
    </row>
    <row r="914" spans="1:4">
      <c r="A914" s="9"/>
      <c r="C914" s="10"/>
      <c r="D914" s="22"/>
    </row>
    <row r="915" spans="1:4">
      <c r="A915" s="9"/>
      <c r="C915" s="10"/>
      <c r="D915" s="22"/>
    </row>
    <row r="916" spans="1:4">
      <c r="A916" s="9"/>
      <c r="C916" s="10"/>
      <c r="D916" s="22"/>
    </row>
    <row r="917" spans="1:4">
      <c r="A917" s="9"/>
      <c r="C917" s="10"/>
      <c r="D917" s="22"/>
    </row>
    <row r="918" spans="1:4">
      <c r="A918" s="9"/>
      <c r="C918" s="10"/>
      <c r="D918" s="22"/>
    </row>
    <row r="919" spans="1:4">
      <c r="A919" s="9"/>
      <c r="C919" s="10"/>
      <c r="D919" s="22"/>
    </row>
    <row r="920" spans="1:4">
      <c r="A920" s="9"/>
      <c r="C920" s="10"/>
      <c r="D920" s="22"/>
    </row>
    <row r="921" spans="1:4">
      <c r="A921" s="9"/>
      <c r="C921" s="10"/>
      <c r="D921" s="22"/>
    </row>
    <row r="922" spans="1:4">
      <c r="A922" s="9"/>
      <c r="C922" s="10"/>
      <c r="D922" s="22"/>
    </row>
    <row r="923" spans="1:4">
      <c r="A923" s="9"/>
      <c r="C923" s="10"/>
      <c r="D923" s="22"/>
    </row>
    <row r="924" spans="1:4">
      <c r="A924" s="9"/>
      <c r="C924" s="10"/>
      <c r="D924" s="22"/>
    </row>
    <row r="925" spans="1:4">
      <c r="A925" s="9"/>
      <c r="C925" s="10"/>
      <c r="D925" s="22"/>
    </row>
    <row r="926" spans="1:4">
      <c r="A926" s="9"/>
      <c r="C926" s="10"/>
      <c r="D926" s="22"/>
    </row>
    <row r="927" spans="1:4">
      <c r="A927" s="9"/>
      <c r="C927" s="10"/>
      <c r="D927" s="22"/>
    </row>
    <row r="928" spans="1:4">
      <c r="A928" s="9"/>
      <c r="C928" s="10"/>
      <c r="D928" s="22"/>
    </row>
    <row r="929" spans="1:4">
      <c r="A929" s="9"/>
      <c r="C929" s="10"/>
      <c r="D929" s="22"/>
    </row>
    <row r="930" spans="1:4">
      <c r="A930" s="9"/>
      <c r="C930" s="10"/>
      <c r="D930" s="22"/>
    </row>
    <row r="931" spans="1:4">
      <c r="A931" s="9"/>
      <c r="C931" s="10"/>
      <c r="D931" s="22"/>
    </row>
    <row r="932" spans="1:4">
      <c r="A932" s="9"/>
      <c r="C932" s="10"/>
      <c r="D932" s="22"/>
    </row>
    <row r="933" spans="1:4">
      <c r="A933" s="9"/>
      <c r="C933" s="10"/>
      <c r="D933" s="22"/>
    </row>
    <row r="934" spans="1:4">
      <c r="A934" s="9"/>
      <c r="C934" s="10"/>
      <c r="D934" s="22"/>
    </row>
    <row r="935" spans="1:4">
      <c r="A935" s="9"/>
      <c r="C935" s="10"/>
      <c r="D935" s="22"/>
    </row>
    <row r="936" spans="1:4">
      <c r="A936" s="9"/>
      <c r="C936" s="10"/>
      <c r="D936" s="22"/>
    </row>
    <row r="937" spans="1:4">
      <c r="A937" s="9"/>
      <c r="C937" s="10"/>
      <c r="D937" s="22"/>
    </row>
    <row r="938" spans="1:4">
      <c r="A938" s="9"/>
      <c r="C938" s="10"/>
      <c r="D938" s="22"/>
    </row>
    <row r="939" spans="1:4">
      <c r="A939" s="9"/>
      <c r="C939" s="10"/>
      <c r="D939" s="22"/>
    </row>
    <row r="940" spans="1:4">
      <c r="A940" s="9"/>
      <c r="C940" s="10"/>
      <c r="D940" s="22"/>
    </row>
    <row r="941" spans="1:4">
      <c r="A941" s="9"/>
      <c r="C941" s="10"/>
      <c r="D941" s="22"/>
    </row>
    <row r="942" spans="1:4">
      <c r="A942" s="9"/>
      <c r="C942" s="10"/>
      <c r="D942" s="22"/>
    </row>
    <row r="943" spans="1:4">
      <c r="A943" s="9"/>
      <c r="C943" s="10"/>
      <c r="D943" s="22"/>
    </row>
    <row r="944" spans="1:4">
      <c r="A944" s="9"/>
      <c r="C944" s="10"/>
      <c r="D944" s="22"/>
    </row>
    <row r="945" spans="1:4">
      <c r="A945" s="9"/>
      <c r="C945" s="10"/>
      <c r="D945" s="22"/>
    </row>
    <row r="946" spans="1:4">
      <c r="A946" s="9"/>
      <c r="C946" s="10"/>
      <c r="D946" s="22"/>
    </row>
    <row r="947" spans="1:4">
      <c r="A947" s="9"/>
      <c r="C947" s="10"/>
      <c r="D947" s="22"/>
    </row>
    <row r="948" spans="1:4">
      <c r="A948" s="9"/>
      <c r="C948" s="10"/>
      <c r="D948" s="22"/>
    </row>
    <row r="949" spans="1:4">
      <c r="A949" s="9"/>
      <c r="C949" s="10"/>
      <c r="D949" s="22"/>
    </row>
    <row r="950" spans="1:4">
      <c r="A950" s="9"/>
      <c r="C950" s="10"/>
      <c r="D950" s="22"/>
    </row>
    <row r="951" spans="1:4">
      <c r="A951" s="9"/>
      <c r="C951" s="10"/>
      <c r="D951" s="22"/>
    </row>
    <row r="952" spans="1:4">
      <c r="A952" s="9"/>
      <c r="C952" s="10"/>
      <c r="D952" s="22"/>
    </row>
    <row r="953" spans="1:4">
      <c r="A953" s="9"/>
      <c r="C953" s="10"/>
      <c r="D953" s="22"/>
    </row>
    <row r="954" spans="1:4">
      <c r="A954" s="9"/>
      <c r="C954" s="10"/>
      <c r="D954" s="22"/>
    </row>
    <row r="955" spans="1:4">
      <c r="A955" s="9"/>
      <c r="C955" s="10"/>
      <c r="D955" s="22"/>
    </row>
    <row r="956" spans="1:4">
      <c r="A956" s="9"/>
      <c r="C956" s="10"/>
      <c r="D956" s="22"/>
    </row>
    <row r="957" spans="1:4">
      <c r="A957" s="9"/>
      <c r="C957" s="10"/>
      <c r="D957" s="22"/>
    </row>
    <row r="958" spans="1:4">
      <c r="A958" s="9"/>
      <c r="C958" s="10"/>
      <c r="D958" s="22"/>
    </row>
    <row r="959" spans="1:4">
      <c r="A959" s="9"/>
      <c r="C959" s="10"/>
      <c r="D959" s="22"/>
    </row>
    <row r="960" spans="1:4">
      <c r="A960" s="9"/>
      <c r="C960" s="10"/>
      <c r="D960" s="22"/>
    </row>
    <row r="961" spans="1:4">
      <c r="A961" s="9"/>
      <c r="C961" s="10"/>
      <c r="D961" s="22"/>
    </row>
    <row r="962" spans="1:4">
      <c r="A962" s="9"/>
      <c r="C962" s="10"/>
      <c r="D962" s="22"/>
    </row>
    <row r="963" spans="1:4">
      <c r="A963" s="9"/>
      <c r="C963" s="10"/>
      <c r="D963" s="22"/>
    </row>
    <row r="964" spans="1:4">
      <c r="A964" s="9"/>
      <c r="C964" s="10"/>
      <c r="D964" s="22"/>
    </row>
    <row r="965" spans="1:4">
      <c r="A965" s="9"/>
      <c r="C965" s="10"/>
      <c r="D965" s="22"/>
    </row>
    <row r="966" spans="1:4">
      <c r="A966" s="9"/>
      <c r="C966" s="10"/>
      <c r="D966" s="22"/>
    </row>
    <row r="967" spans="1:4">
      <c r="A967" s="9"/>
      <c r="C967" s="10"/>
      <c r="D967" s="22"/>
    </row>
    <row r="968" spans="1:4">
      <c r="A968" s="9"/>
      <c r="C968" s="10"/>
      <c r="D968" s="22"/>
    </row>
    <row r="969" spans="1:4">
      <c r="A969" s="9"/>
      <c r="C969" s="10"/>
      <c r="D969" s="22"/>
    </row>
    <row r="970" spans="1:4">
      <c r="A970" s="9"/>
      <c r="C970" s="10"/>
      <c r="D970" s="22"/>
    </row>
    <row r="971" spans="1:4">
      <c r="A971" s="9"/>
      <c r="C971" s="10"/>
      <c r="D971" s="22"/>
    </row>
    <row r="972" spans="1:4">
      <c r="A972" s="9"/>
      <c r="C972" s="10"/>
      <c r="D972" s="22"/>
    </row>
    <row r="973" spans="1:4">
      <c r="A973" s="9"/>
      <c r="C973" s="10"/>
      <c r="D973" s="22"/>
    </row>
    <row r="974" spans="1:4">
      <c r="A974" s="9"/>
      <c r="C974" s="10"/>
      <c r="D974" s="22"/>
    </row>
    <row r="975" spans="1:4">
      <c r="A975" s="9"/>
      <c r="C975" s="10"/>
      <c r="D975" s="22"/>
    </row>
    <row r="976" spans="1:4">
      <c r="A976" s="9"/>
      <c r="C976" s="10"/>
      <c r="D976" s="22"/>
    </row>
    <row r="977" spans="1:4">
      <c r="A977" s="9"/>
      <c r="C977" s="10"/>
      <c r="D977" s="22"/>
    </row>
    <row r="978" spans="1:4">
      <c r="A978" s="9"/>
      <c r="C978" s="10"/>
      <c r="D978" s="22"/>
    </row>
    <row r="979" spans="1:4">
      <c r="A979" s="9"/>
      <c r="C979" s="10"/>
      <c r="D979" s="22"/>
    </row>
    <row r="980" spans="1:4">
      <c r="A980" s="9"/>
      <c r="C980" s="10"/>
      <c r="D980" s="22"/>
    </row>
    <row r="981" spans="1:4">
      <c r="A981" s="9"/>
      <c r="C981" s="10"/>
      <c r="D981" s="22"/>
    </row>
    <row r="982" spans="1:4">
      <c r="A982" s="9"/>
      <c r="C982" s="10"/>
      <c r="D982" s="22"/>
    </row>
    <row r="983" spans="1:4">
      <c r="A983" s="9"/>
      <c r="C983" s="10"/>
      <c r="D983" s="22"/>
    </row>
    <row r="984" spans="1:4">
      <c r="A984" s="9"/>
      <c r="C984" s="10"/>
      <c r="D984" s="22"/>
    </row>
    <row r="985" spans="1:4">
      <c r="A985" s="9"/>
      <c r="C985" s="10"/>
      <c r="D985" s="22"/>
    </row>
    <row r="986" spans="1:4">
      <c r="A986" s="9"/>
      <c r="C986" s="10"/>
      <c r="D986" s="22"/>
    </row>
    <row r="987" spans="1:4">
      <c r="A987" s="9"/>
      <c r="C987" s="10"/>
      <c r="D987" s="22"/>
    </row>
    <row r="988" spans="1:4">
      <c r="A988" s="9"/>
      <c r="C988" s="10"/>
      <c r="D988" s="22"/>
    </row>
    <row r="989" spans="1:4">
      <c r="A989" s="9"/>
      <c r="C989" s="10"/>
      <c r="D989" s="22"/>
    </row>
    <row r="990" spans="1:4">
      <c r="A990" s="9"/>
      <c r="C990" s="10"/>
      <c r="D990" s="22"/>
    </row>
    <row r="991" spans="1:4">
      <c r="A991" s="9"/>
      <c r="C991" s="10"/>
      <c r="D991" s="22"/>
    </row>
    <row r="992" spans="1:4">
      <c r="A992" s="9"/>
      <c r="C992" s="10"/>
      <c r="D992" s="22"/>
    </row>
    <row r="993" spans="1:4">
      <c r="A993" s="9"/>
      <c r="C993" s="10"/>
      <c r="D993" s="22"/>
    </row>
    <row r="994" spans="1:4">
      <c r="A994" s="9"/>
      <c r="C994" s="10"/>
      <c r="D994" s="22"/>
    </row>
    <row r="995" spans="1:4">
      <c r="A995" s="9"/>
      <c r="C995" s="10"/>
      <c r="D995" s="22"/>
    </row>
    <row r="996" spans="1:4">
      <c r="A996" s="9"/>
      <c r="C996" s="10"/>
      <c r="D996" s="22"/>
    </row>
  </sheetData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243"/>
  <sheetViews>
    <sheetView topLeftCell="A199" zoomScaleNormal="100" workbookViewId="0">
      <selection activeCell="I21" sqref="I21"/>
    </sheetView>
  </sheetViews>
  <sheetFormatPr defaultColWidth="7" defaultRowHeight="12.75"/>
  <cols>
    <col min="1" max="1" width="7.140625" style="1" customWidth="1"/>
    <col min="2" max="2" width="9" style="1" customWidth="1"/>
    <col min="3" max="3" width="8.42578125" style="1" customWidth="1"/>
    <col min="4" max="4" width="7.140625" style="1" customWidth="1"/>
    <col min="5" max="5" width="7" style="1"/>
    <col min="6" max="6" width="7.140625" style="1" customWidth="1"/>
    <col min="7" max="9" width="9.85546875" style="1" customWidth="1"/>
    <col min="10" max="11" width="11.28515625" style="1" customWidth="1"/>
    <col min="12" max="12" width="8.5703125" style="1" customWidth="1"/>
    <col min="13" max="14" width="7" style="1"/>
    <col min="15" max="16" width="8.7109375" style="1" customWidth="1"/>
    <col min="17" max="18" width="11.7109375" style="1" customWidth="1"/>
    <col min="19" max="19" width="8.42578125" style="1" customWidth="1"/>
    <col min="20" max="1024" width="7" style="1"/>
  </cols>
  <sheetData>
    <row r="1" spans="1:19" ht="13.5" customHeight="1">
      <c r="A1" s="1" t="s">
        <v>82</v>
      </c>
      <c r="F1" s="1" t="s">
        <v>83</v>
      </c>
      <c r="G1"/>
      <c r="N1" s="1" t="s">
        <v>84</v>
      </c>
    </row>
    <row r="2" spans="1:19" ht="13.5" customHeight="1">
      <c r="A2" s="23" t="s">
        <v>85</v>
      </c>
      <c r="B2" s="23" t="s">
        <v>86</v>
      </c>
      <c r="C2" s="23" t="s">
        <v>87</v>
      </c>
      <c r="D2" s="23" t="s">
        <v>88</v>
      </c>
      <c r="F2" s="24" t="s">
        <v>0</v>
      </c>
      <c r="G2" s="24" t="s">
        <v>24</v>
      </c>
      <c r="H2" s="24" t="s">
        <v>26</v>
      </c>
      <c r="I2" s="24" t="s">
        <v>27</v>
      </c>
      <c r="J2" s="24" t="s">
        <v>89</v>
      </c>
      <c r="K2" s="24" t="s">
        <v>90</v>
      </c>
      <c r="L2" s="24" t="s">
        <v>91</v>
      </c>
      <c r="N2" s="24" t="s">
        <v>0</v>
      </c>
      <c r="O2" s="24" t="s">
        <v>26</v>
      </c>
      <c r="P2" s="24" t="s">
        <v>27</v>
      </c>
      <c r="Q2" s="24" t="s">
        <v>89</v>
      </c>
      <c r="R2" s="24" t="s">
        <v>90</v>
      </c>
      <c r="S2" s="24" t="s">
        <v>91</v>
      </c>
    </row>
    <row r="3" spans="1:19">
      <c r="A3" s="11">
        <v>29952</v>
      </c>
      <c r="B3" s="1">
        <v>1.4933999999999999E-11</v>
      </c>
      <c r="C3" s="1">
        <v>2750000000000</v>
      </c>
      <c r="D3" s="1">
        <f t="shared" ref="D3:D66" si="0">B3*C3</f>
        <v>41.0685</v>
      </c>
      <c r="F3" s="14">
        <v>1976</v>
      </c>
      <c r="G3" s="1" t="s">
        <v>48</v>
      </c>
      <c r="H3" s="1">
        <v>1.0789999999999999E-12</v>
      </c>
      <c r="I3" s="25">
        <v>2750000000000</v>
      </c>
      <c r="J3" s="1">
        <f t="shared" ref="J3:J24" si="1">H3*I3</f>
        <v>2.9672499999999999</v>
      </c>
      <c r="K3" s="14">
        <f>PNAD!F2*(PNAD!$K$5*PNAD!$K$6)/(INPC!$B$650*INPC!$F$650)</f>
        <v>2.9591637740876839</v>
      </c>
      <c r="L3" s="26">
        <f t="shared" ref="L3:L24" si="2">K3-J3</f>
        <v>-8.086225912316003E-3</v>
      </c>
      <c r="N3" s="14">
        <v>1960</v>
      </c>
      <c r="O3" s="1">
        <v>7.0000000000000001E-15</v>
      </c>
      <c r="P3" s="1">
        <v>2750000000000</v>
      </c>
      <c r="Q3" s="1">
        <f>O3*P3</f>
        <v>1.925E-2</v>
      </c>
      <c r="R3" s="14">
        <f>Censo!F2*(Censo!$I$5*Censo!$I$6)/(INPC!$B$650*INPC!$F$650)</f>
        <v>18.883475191280507</v>
      </c>
      <c r="S3" s="1">
        <f>R3-Q3</f>
        <v>18.864225191280507</v>
      </c>
    </row>
    <row r="4" spans="1:19">
      <c r="A4" s="11">
        <v>29983</v>
      </c>
      <c r="B4" s="1">
        <v>1.5926000000000001E-11</v>
      </c>
      <c r="C4" s="1">
        <v>2750000000000</v>
      </c>
      <c r="D4" s="1">
        <f t="shared" si="0"/>
        <v>43.796500000000002</v>
      </c>
      <c r="F4" s="14">
        <v>1977</v>
      </c>
      <c r="G4" s="1" t="s">
        <v>49</v>
      </c>
      <c r="H4" s="1">
        <v>1.483E-12</v>
      </c>
      <c r="I4" s="25">
        <v>2750000000000</v>
      </c>
      <c r="J4" s="1">
        <f t="shared" si="1"/>
        <v>4.0782499999999997</v>
      </c>
      <c r="K4" s="14">
        <f>PNAD!F3*(PNAD!$K$5*PNAD!$K$6)/(INPC!$B$650*INPC!$F$650)</f>
        <v>4.0654075077269258</v>
      </c>
      <c r="L4" s="26">
        <f t="shared" si="2"/>
        <v>-1.284249227307388E-2</v>
      </c>
      <c r="N4" s="14">
        <v>1970</v>
      </c>
      <c r="O4" s="1">
        <v>2.6399999999999999E-13</v>
      </c>
      <c r="P4" s="1">
        <v>2750000000000</v>
      </c>
      <c r="Q4" s="1">
        <f>O4*P4</f>
        <v>0.72599999999999998</v>
      </c>
      <c r="R4" s="14">
        <f>Censo!F3*(Censo!$I$5*Censo!$I$6)/(INPC!$B$650*INPC!$F$650)</f>
        <v>0.72482589238430373</v>
      </c>
      <c r="S4" s="1">
        <f>R4-Q4</f>
        <v>-1.1741076156962515E-3</v>
      </c>
    </row>
    <row r="5" spans="1:19">
      <c r="A5" s="11">
        <v>30011</v>
      </c>
      <c r="B5" s="1">
        <v>1.6866E-11</v>
      </c>
      <c r="C5" s="1">
        <v>2750000000000</v>
      </c>
      <c r="D5" s="1">
        <f t="shared" si="0"/>
        <v>46.381500000000003</v>
      </c>
      <c r="F5" s="14">
        <v>1978</v>
      </c>
      <c r="G5" s="1" t="s">
        <v>50</v>
      </c>
      <c r="H5" s="1">
        <v>2.1400000000000002E-12</v>
      </c>
      <c r="I5" s="25">
        <v>2750000000000</v>
      </c>
      <c r="J5" s="1">
        <f t="shared" si="1"/>
        <v>5.8850000000000007</v>
      </c>
      <c r="K5" s="14">
        <f>PNAD!F4*(PNAD!$K$5*PNAD!$K$6)/(INPC!$B$650*INPC!$F$650)</f>
        <v>5.8675488357238326</v>
      </c>
      <c r="L5" s="26">
        <f t="shared" si="2"/>
        <v>-1.7451164276168107E-2</v>
      </c>
      <c r="N5" s="14">
        <v>1980</v>
      </c>
      <c r="O5" s="1">
        <v>5.7779999999999998E-12</v>
      </c>
      <c r="P5" s="1">
        <v>2750000000000</v>
      </c>
      <c r="Q5" s="1">
        <f>O5*P5</f>
        <v>15.8895</v>
      </c>
      <c r="R5" s="14">
        <f>Censo!F4*(Censo!$I$5*Censo!$I$6)/(INPC!$B$650*INPC!$F$650)</f>
        <v>15.805758473267256</v>
      </c>
      <c r="S5" s="1">
        <f>R5-Q5</f>
        <v>-8.3741526732744376E-2</v>
      </c>
    </row>
    <row r="6" spans="1:19">
      <c r="A6" s="11">
        <v>30042</v>
      </c>
      <c r="B6" s="1">
        <v>1.7784000000000001E-11</v>
      </c>
      <c r="C6" s="1">
        <v>2750000000000</v>
      </c>
      <c r="D6" s="1">
        <f t="shared" si="0"/>
        <v>48.906000000000006</v>
      </c>
      <c r="F6" s="14">
        <v>1979</v>
      </c>
      <c r="G6" s="1" t="s">
        <v>50</v>
      </c>
      <c r="H6" s="1">
        <v>3.475E-12</v>
      </c>
      <c r="I6" s="25">
        <v>2750000000000</v>
      </c>
      <c r="J6" s="1">
        <f t="shared" si="1"/>
        <v>9.5562500000000004</v>
      </c>
      <c r="K6" s="14">
        <f>PNAD!F5*(PNAD!$K$5*PNAD!$K$6)/(INPC!$B$650*INPC!$F$650)</f>
        <v>9.5056051190376749</v>
      </c>
      <c r="L6" s="26">
        <f t="shared" si="2"/>
        <v>-5.0644880962325445E-2</v>
      </c>
      <c r="N6" s="14">
        <v>1991</v>
      </c>
      <c r="O6" s="1">
        <v>6.7602304350000003E-5</v>
      </c>
      <c r="P6" s="1">
        <v>2750000</v>
      </c>
      <c r="Q6" s="1">
        <f>O6*P6</f>
        <v>185.90633696250001</v>
      </c>
      <c r="R6" s="14">
        <f>Censo!F5*(Censo!$I$5*Censo!$I$6)/(INPC!$B$650*INPC!$F$650)</f>
        <v>184.92140155006496</v>
      </c>
      <c r="S6" s="1">
        <f>R6-Q6</f>
        <v>-0.98493541243504978</v>
      </c>
    </row>
    <row r="7" spans="1:19">
      <c r="A7" s="11">
        <v>30072</v>
      </c>
      <c r="B7" s="1">
        <v>1.8879000000000001E-11</v>
      </c>
      <c r="C7" s="1">
        <v>2750000000000</v>
      </c>
      <c r="D7" s="1">
        <f t="shared" si="0"/>
        <v>51.917250000000003</v>
      </c>
      <c r="F7" s="14">
        <v>1981</v>
      </c>
      <c r="G7" s="1" t="s">
        <v>51</v>
      </c>
      <c r="H7" s="1">
        <v>1.3334E-11</v>
      </c>
      <c r="I7" s="25">
        <v>2750000000000</v>
      </c>
      <c r="J7" s="1">
        <f t="shared" si="1"/>
        <v>36.668500000000002</v>
      </c>
      <c r="K7" s="14">
        <f>PNAD!F6*(PNAD!$K$5*PNAD!$K$6)/(INPC!$B$650*INPC!$F$650)</f>
        <v>36.473730543021937</v>
      </c>
      <c r="L7" s="26">
        <f t="shared" si="2"/>
        <v>-0.19476945697806514</v>
      </c>
      <c r="N7" s="14">
        <v>2000</v>
      </c>
      <c r="O7" s="1">
        <v>0.89538069413051902</v>
      </c>
      <c r="P7" s="1">
        <v>1</v>
      </c>
      <c r="Q7" s="1">
        <f>O7*P7</f>
        <v>0.89538069413051902</v>
      </c>
      <c r="R7" s="14">
        <f>Censo!F6*(Censo!$I$5*Censo!$I$6)/(INPC!$B$650*INPC!$F$650)</f>
        <v>0.89062905968461825</v>
      </c>
      <c r="S7" s="1">
        <f>R7-Q7</f>
        <v>-4.7516344459007653E-3</v>
      </c>
    </row>
    <row r="8" spans="1:19">
      <c r="A8" s="11">
        <v>30103</v>
      </c>
      <c r="B8" s="1">
        <v>2.0181999999999999E-11</v>
      </c>
      <c r="C8" s="1">
        <v>2750000000000</v>
      </c>
      <c r="D8" s="1">
        <f t="shared" si="0"/>
        <v>55.500499999999995</v>
      </c>
      <c r="F8" s="14">
        <v>1982</v>
      </c>
      <c r="G8" s="1" t="s">
        <v>52</v>
      </c>
      <c r="H8" s="1">
        <v>2.6766E-11</v>
      </c>
      <c r="I8" s="25">
        <v>2750000000000</v>
      </c>
      <c r="J8" s="1">
        <f t="shared" si="1"/>
        <v>73.606499999999997</v>
      </c>
      <c r="K8" s="14">
        <f>PNAD!F7*(PNAD!$K$5*PNAD!$K$6)/(INPC!$B$650*INPC!$F$650)</f>
        <v>71.846475297873695</v>
      </c>
      <c r="L8" s="26">
        <f t="shared" si="2"/>
        <v>-1.7600247021263016</v>
      </c>
    </row>
    <row r="9" spans="1:19">
      <c r="A9" s="11">
        <v>30133</v>
      </c>
      <c r="B9" s="1">
        <v>2.1548000000000001E-11</v>
      </c>
      <c r="C9" s="1">
        <v>2750000000000</v>
      </c>
      <c r="D9" s="1">
        <f t="shared" si="0"/>
        <v>59.257000000000005</v>
      </c>
      <c r="F9" s="14">
        <v>1983</v>
      </c>
      <c r="G9" s="1" t="s">
        <v>53</v>
      </c>
      <c r="H9" s="1">
        <v>6.5942999999999994E-11</v>
      </c>
      <c r="I9" s="25">
        <v>2750000000000</v>
      </c>
      <c r="J9" s="1">
        <f t="shared" si="1"/>
        <v>181.34324999999998</v>
      </c>
      <c r="K9" s="14">
        <f>PNAD!F8*(PNAD!$K$5*PNAD!$K$6)/(INPC!$B$650*INPC!$F$650)</f>
        <v>180.38384020864666</v>
      </c>
      <c r="L9" s="26">
        <f t="shared" si="2"/>
        <v>-0.95940979135332327</v>
      </c>
    </row>
    <row r="10" spans="1:19">
      <c r="A10" s="11">
        <v>30164</v>
      </c>
      <c r="B10" s="1">
        <v>2.2836E-11</v>
      </c>
      <c r="C10" s="1">
        <v>2750000000000</v>
      </c>
      <c r="D10" s="1">
        <f t="shared" si="0"/>
        <v>62.798999999999999</v>
      </c>
      <c r="F10" s="14">
        <v>1984</v>
      </c>
      <c r="G10" s="1" t="s">
        <v>54</v>
      </c>
      <c r="H10" s="1">
        <v>1.9221700000000001E-10</v>
      </c>
      <c r="I10" s="25">
        <v>2750000000000</v>
      </c>
      <c r="J10" s="1">
        <f t="shared" si="1"/>
        <v>528.59675000000004</v>
      </c>
      <c r="K10" s="14">
        <f>PNAD!F9*(PNAD!$K$5*PNAD!$K$6)/(INPC!$B$650*INPC!$F$650)</f>
        <v>525.79529003476239</v>
      </c>
      <c r="L10" s="26">
        <f t="shared" si="2"/>
        <v>-2.8014599652376546</v>
      </c>
    </row>
    <row r="11" spans="1:19">
      <c r="A11" s="11">
        <v>30195</v>
      </c>
      <c r="B11" s="1">
        <v>2.3963E-11</v>
      </c>
      <c r="C11" s="1">
        <v>2750000000000</v>
      </c>
      <c r="D11" s="1">
        <f t="shared" si="0"/>
        <v>65.898250000000004</v>
      </c>
      <c r="F11" s="14">
        <v>1985</v>
      </c>
      <c r="G11" s="1" t="s">
        <v>55</v>
      </c>
      <c r="H11" s="1">
        <v>6.0790399999999997E-10</v>
      </c>
      <c r="I11" s="25">
        <v>2750000000000</v>
      </c>
      <c r="J11" s="1">
        <f t="shared" si="1"/>
        <v>1671.7359999999999</v>
      </c>
      <c r="K11" s="14">
        <f>PNAD!F10*(PNAD!$K$5*PNAD!$K$6)/(INPC!$B$650*INPC!$F$650)</f>
        <v>1662.8779425901323</v>
      </c>
      <c r="L11" s="26">
        <f t="shared" si="2"/>
        <v>-8.8580574098675697</v>
      </c>
    </row>
    <row r="12" spans="1:19">
      <c r="A12" s="11">
        <v>30225</v>
      </c>
      <c r="B12" s="1">
        <v>2.4946E-11</v>
      </c>
      <c r="C12" s="1">
        <v>2750000000000</v>
      </c>
      <c r="D12" s="1">
        <f t="shared" si="0"/>
        <v>68.601500000000001</v>
      </c>
      <c r="F12" s="14">
        <v>1986</v>
      </c>
      <c r="G12" s="1" t="s">
        <v>56</v>
      </c>
      <c r="H12" s="1">
        <v>1.2036350000000001E-9</v>
      </c>
      <c r="I12" s="25">
        <v>2750000000</v>
      </c>
      <c r="J12" s="1">
        <f t="shared" si="1"/>
        <v>3.3099962500000002</v>
      </c>
      <c r="K12" s="14">
        <f>PNAD!F11*(PNAD!$K$5*PNAD!$K$6)/(INPC!$B$650*INPC!$F$650)</f>
        <v>3.2924597601059267</v>
      </c>
      <c r="L12" s="26">
        <f t="shared" si="2"/>
        <v>-1.7536489894073526E-2</v>
      </c>
    </row>
    <row r="13" spans="1:19">
      <c r="A13" s="11">
        <v>30256</v>
      </c>
      <c r="B13" s="1">
        <v>2.6088999999999998E-11</v>
      </c>
      <c r="C13" s="1">
        <v>2750000000000</v>
      </c>
      <c r="D13" s="1">
        <f t="shared" si="0"/>
        <v>71.744749999999996</v>
      </c>
      <c r="F13" s="14">
        <v>1987</v>
      </c>
      <c r="G13" s="1" t="s">
        <v>57</v>
      </c>
      <c r="H13" s="1">
        <v>4.8161200000000001E-9</v>
      </c>
      <c r="I13" s="25">
        <v>2750000000</v>
      </c>
      <c r="J13" s="1">
        <f t="shared" si="1"/>
        <v>13.24433</v>
      </c>
      <c r="K13" s="14">
        <f>PNAD!F12*(PNAD!$K$5*PNAD!$K$6)/(INPC!$B$650*INPC!$F$650)</f>
        <v>13.174159939182788</v>
      </c>
      <c r="L13" s="26">
        <f t="shared" si="2"/>
        <v>-7.0170060817211777E-2</v>
      </c>
    </row>
    <row r="14" spans="1:19">
      <c r="A14" s="11">
        <v>30286</v>
      </c>
      <c r="B14" s="1">
        <v>2.7840000000000001E-11</v>
      </c>
      <c r="C14" s="1">
        <v>2750000000000</v>
      </c>
      <c r="D14" s="1">
        <f t="shared" si="0"/>
        <v>76.56</v>
      </c>
      <c r="F14" s="14">
        <v>1988</v>
      </c>
      <c r="G14" s="1" t="s">
        <v>53</v>
      </c>
      <c r="H14" s="1">
        <v>3.9203417000000001E-8</v>
      </c>
      <c r="I14" s="25">
        <v>2750000000</v>
      </c>
      <c r="J14" s="1">
        <f t="shared" si="1"/>
        <v>107.80939675</v>
      </c>
      <c r="K14" s="14">
        <f>PNAD!F13*(PNAD!$K$5*PNAD!$K$6)/(INPC!$B$650*INPC!$F$650)</f>
        <v>107.23821979081274</v>
      </c>
      <c r="L14" s="26">
        <f t="shared" si="2"/>
        <v>-0.57117695918726952</v>
      </c>
    </row>
    <row r="15" spans="1:19">
      <c r="A15" s="11">
        <v>30317</v>
      </c>
      <c r="B15" s="1">
        <v>3.0252000000000003E-11</v>
      </c>
      <c r="C15" s="1">
        <v>2750000000000</v>
      </c>
      <c r="D15" s="1">
        <f t="shared" si="0"/>
        <v>83.193000000000012</v>
      </c>
      <c r="F15" s="14">
        <v>1989</v>
      </c>
      <c r="G15" s="1" t="s">
        <v>58</v>
      </c>
      <c r="H15" s="1">
        <v>5.3897881599999997E-7</v>
      </c>
      <c r="I15" s="1">
        <v>2750000</v>
      </c>
      <c r="J15" s="1">
        <f t="shared" si="1"/>
        <v>1.4821917439999999</v>
      </c>
      <c r="K15" s="14">
        <f>PNAD!F14*(PNAD!$K$5*PNAD!$K$6)/(INPC!$B$650*INPC!$F$650)</f>
        <v>1.4743390626531425</v>
      </c>
      <c r="L15" s="26">
        <f t="shared" si="2"/>
        <v>-7.8526813468573486E-3</v>
      </c>
    </row>
    <row r="16" spans="1:19">
      <c r="A16" s="11">
        <v>30348</v>
      </c>
      <c r="B16" s="1">
        <v>3.2850999999999997E-11</v>
      </c>
      <c r="C16" s="1">
        <v>2750000000000</v>
      </c>
      <c r="D16" s="1">
        <f t="shared" si="0"/>
        <v>90.340249999999997</v>
      </c>
      <c r="F16" s="14">
        <v>1990</v>
      </c>
      <c r="G16" s="1" t="s">
        <v>92</v>
      </c>
      <c r="H16" s="1">
        <v>1.6127021499999999E-5</v>
      </c>
      <c r="I16" s="1">
        <v>2750000</v>
      </c>
      <c r="J16" s="1">
        <f t="shared" si="1"/>
        <v>44.349309124999998</v>
      </c>
      <c r="K16" s="14">
        <f>PNAD!F15*(PNAD!$K$5*PNAD!$K$6)/(INPC!$B$650*INPC!$F$650)</f>
        <v>44.114345618200133</v>
      </c>
      <c r="L16" s="26">
        <f t="shared" si="2"/>
        <v>-0.23496350679986477</v>
      </c>
    </row>
    <row r="17" spans="1:12">
      <c r="A17" s="11">
        <v>30376</v>
      </c>
      <c r="B17" s="1">
        <v>3.5357999999999997E-11</v>
      </c>
      <c r="C17" s="1">
        <v>2750000000000</v>
      </c>
      <c r="D17" s="1">
        <f t="shared" si="0"/>
        <v>97.234499999999997</v>
      </c>
      <c r="F17" s="14">
        <v>1992</v>
      </c>
      <c r="G17" s="1" t="s">
        <v>93</v>
      </c>
      <c r="H17" s="1">
        <v>9.9622071469100009E-4</v>
      </c>
      <c r="I17" s="1">
        <v>2750000</v>
      </c>
      <c r="J17" s="1">
        <f t="shared" si="1"/>
        <v>2739.6069654002504</v>
      </c>
      <c r="K17" s="14">
        <f>PNAD!F16*(PNAD!$K$5*PNAD!$K$6)/(INPC!$B$650*INPC!$F$650)</f>
        <v>2725.0924740623764</v>
      </c>
      <c r="L17" s="26">
        <f t="shared" si="2"/>
        <v>-14.514491337874006</v>
      </c>
    </row>
    <row r="18" spans="1:12">
      <c r="A18" s="11">
        <v>30407</v>
      </c>
      <c r="B18" s="1">
        <v>3.7794999999999997E-11</v>
      </c>
      <c r="C18" s="1">
        <v>2750000000000</v>
      </c>
      <c r="D18" s="1">
        <f t="shared" si="0"/>
        <v>103.93624999999999</v>
      </c>
      <c r="F18" s="14">
        <v>1993</v>
      </c>
      <c r="G18" s="1" t="s">
        <v>94</v>
      </c>
      <c r="H18" s="1">
        <v>2.0603196168733E-2</v>
      </c>
      <c r="I18" s="1">
        <v>2750</v>
      </c>
      <c r="J18" s="1">
        <f t="shared" si="1"/>
        <v>56.658789464015754</v>
      </c>
      <c r="K18" s="14">
        <f>PNAD!F17*(PNAD!$K$5*PNAD!$K$6)/(INPC!$B$650*INPC!$F$650)</f>
        <v>56.358610088200301</v>
      </c>
      <c r="L18" s="26">
        <f t="shared" si="2"/>
        <v>-0.3001793758154534</v>
      </c>
    </row>
    <row r="19" spans="1:12">
      <c r="A19" s="11">
        <v>30437</v>
      </c>
      <c r="B19" s="1">
        <v>4.0302999999999999E-11</v>
      </c>
      <c r="C19" s="1">
        <v>2750000000000</v>
      </c>
      <c r="D19" s="1">
        <f t="shared" si="0"/>
        <v>110.83324999999999</v>
      </c>
      <c r="F19" s="14">
        <v>1995</v>
      </c>
      <c r="G19" s="1" t="s">
        <v>95</v>
      </c>
      <c r="H19" s="1">
        <v>0.66025591712660603</v>
      </c>
      <c r="I19" s="1">
        <v>1</v>
      </c>
      <c r="J19" s="1">
        <f t="shared" si="1"/>
        <v>0.66025591712660603</v>
      </c>
      <c r="K19" s="14">
        <f>PNAD!F18*(PNAD!$K$5*PNAD!$K$6)/(INPC!$B$650*INPC!$F$650)</f>
        <v>0.65675786835153693</v>
      </c>
      <c r="L19" s="26">
        <f t="shared" si="2"/>
        <v>-3.4980487750690958E-3</v>
      </c>
    </row>
    <row r="20" spans="1:12">
      <c r="A20" s="11">
        <v>30468</v>
      </c>
      <c r="B20" s="1">
        <v>4.3831000000000001E-11</v>
      </c>
      <c r="C20" s="1">
        <v>2750000000000</v>
      </c>
      <c r="D20" s="1">
        <f t="shared" si="0"/>
        <v>120.53525</v>
      </c>
      <c r="F20" s="14">
        <v>1996</v>
      </c>
      <c r="G20" s="1" t="s">
        <v>55</v>
      </c>
      <c r="H20" s="1">
        <v>0.74217071379365995</v>
      </c>
      <c r="I20" s="1">
        <v>1</v>
      </c>
      <c r="J20" s="1">
        <f t="shared" si="1"/>
        <v>0.74217071379365995</v>
      </c>
      <c r="K20" s="14">
        <f>PNAD!F19*(PNAD!$K$5*PNAD!$K$6)/(INPC!$B$650*INPC!$F$650)</f>
        <v>0.73823867882216598</v>
      </c>
      <c r="L20" s="26">
        <f t="shared" si="2"/>
        <v>-3.9320349714939695E-3</v>
      </c>
    </row>
    <row r="21" spans="1:12">
      <c r="A21" s="11">
        <v>30498</v>
      </c>
      <c r="B21" s="1">
        <v>4.8708999999999997E-11</v>
      </c>
      <c r="C21" s="1">
        <v>2750000000000</v>
      </c>
      <c r="D21" s="1">
        <f t="shared" si="0"/>
        <v>133.94974999999999</v>
      </c>
      <c r="F21" s="14">
        <v>1997</v>
      </c>
      <c r="G21" s="1" t="s">
        <v>62</v>
      </c>
      <c r="H21" s="1">
        <v>0.77435050286253504</v>
      </c>
      <c r="I21" s="1">
        <v>1</v>
      </c>
      <c r="J21" s="1">
        <f t="shared" si="1"/>
        <v>0.77435050286253504</v>
      </c>
      <c r="K21" s="14">
        <f>PNAD!F20*(PNAD!$K$5*PNAD!$K$6)/(INPC!$B$650*INPC!$F$650)</f>
        <v>0.77024797873855533</v>
      </c>
      <c r="L21" s="26">
        <f t="shared" si="2"/>
        <v>-4.1025241239797117E-3</v>
      </c>
    </row>
    <row r="22" spans="1:12">
      <c r="A22" s="11">
        <v>30529</v>
      </c>
      <c r="B22" s="1">
        <v>5.3888999999999999E-11</v>
      </c>
      <c r="C22" s="1">
        <v>2750000000000</v>
      </c>
      <c r="D22" s="1">
        <f t="shared" si="0"/>
        <v>148.19475</v>
      </c>
      <c r="F22" s="14">
        <v>1998</v>
      </c>
      <c r="G22" s="1" t="s">
        <v>93</v>
      </c>
      <c r="H22" s="1">
        <v>0.79813617596876596</v>
      </c>
      <c r="I22" s="1">
        <v>1</v>
      </c>
      <c r="J22" s="1">
        <f t="shared" si="1"/>
        <v>0.79813617596876596</v>
      </c>
      <c r="K22" s="14">
        <f>PNAD!F21*(PNAD!$K$5*PNAD!$K$6)/(INPC!$B$650*INPC!$F$650)</f>
        <v>0.79390401869227478</v>
      </c>
      <c r="L22" s="26">
        <f t="shared" si="2"/>
        <v>-4.2321572764911775E-3</v>
      </c>
    </row>
    <row r="23" spans="1:12">
      <c r="A23" s="11">
        <v>30560</v>
      </c>
      <c r="B23" s="1">
        <v>5.9578999999999994E-11</v>
      </c>
      <c r="C23" s="1">
        <v>2750000000000</v>
      </c>
      <c r="D23" s="1">
        <f t="shared" si="0"/>
        <v>163.84224999999998</v>
      </c>
      <c r="F23" s="14">
        <v>1999</v>
      </c>
      <c r="G23" s="1" t="s">
        <v>94</v>
      </c>
      <c r="H23" s="1">
        <v>0.84950139002620395</v>
      </c>
      <c r="I23" s="1">
        <v>1</v>
      </c>
      <c r="J23" s="1">
        <f t="shared" si="1"/>
        <v>0.84950139002620395</v>
      </c>
      <c r="K23" s="14">
        <f>PNAD!F22*(PNAD!$K$5*PNAD!$K$6)/(INPC!$B$650*INPC!$F$650)</f>
        <v>0.84499333052175407</v>
      </c>
      <c r="L23" s="26">
        <f t="shared" si="2"/>
        <v>-4.5080595044498795E-3</v>
      </c>
    </row>
    <row r="24" spans="1:12">
      <c r="A24" s="11">
        <v>30590</v>
      </c>
      <c r="B24" s="1">
        <v>6.5942999999999994E-11</v>
      </c>
      <c r="C24" s="1">
        <v>2750000000000</v>
      </c>
      <c r="D24" s="1">
        <f t="shared" si="0"/>
        <v>181.34324999999998</v>
      </c>
      <c r="F24" s="14">
        <v>2001</v>
      </c>
      <c r="G24" s="1" t="s">
        <v>54</v>
      </c>
      <c r="H24" s="1">
        <v>0.97543836343553902</v>
      </c>
      <c r="I24" s="1">
        <v>1</v>
      </c>
      <c r="J24" s="1">
        <f t="shared" si="1"/>
        <v>0.97543836343553902</v>
      </c>
      <c r="K24" s="14">
        <f>PNAD!F23*(PNAD!$K$5*PNAD!$K$6)/(INPC!$B$650*INPC!$F$650)</f>
        <v>0.97026382924743204</v>
      </c>
      <c r="L24" s="26">
        <f t="shared" si="2"/>
        <v>-5.1745341881069828E-3</v>
      </c>
    </row>
    <row r="25" spans="1:12">
      <c r="A25" s="11">
        <v>30621</v>
      </c>
      <c r="B25" s="1">
        <v>7.1698000000000004E-11</v>
      </c>
      <c r="C25" s="1">
        <v>2750000000000</v>
      </c>
      <c r="D25" s="1">
        <f t="shared" si="0"/>
        <v>197.1695</v>
      </c>
    </row>
    <row r="26" spans="1:12">
      <c r="A26" s="11">
        <v>30651</v>
      </c>
      <c r="B26" s="1">
        <v>7.7331000000000002E-11</v>
      </c>
      <c r="C26" s="1">
        <v>2750000000000</v>
      </c>
      <c r="D26" s="1">
        <f t="shared" si="0"/>
        <v>212.66024999999999</v>
      </c>
    </row>
    <row r="27" spans="1:12">
      <c r="A27" s="11">
        <v>30682</v>
      </c>
      <c r="B27" s="1">
        <v>8.4188000000000004E-11</v>
      </c>
      <c r="C27" s="1">
        <v>2750000000000</v>
      </c>
      <c r="D27" s="1">
        <f t="shared" si="0"/>
        <v>231.51700000000002</v>
      </c>
    </row>
    <row r="28" spans="1:12">
      <c r="A28" s="11">
        <v>30713</v>
      </c>
      <c r="B28" s="1">
        <v>9.2239000000000001E-11</v>
      </c>
      <c r="C28" s="1">
        <v>2750000000000</v>
      </c>
      <c r="D28" s="1">
        <f t="shared" si="0"/>
        <v>253.65725</v>
      </c>
    </row>
    <row r="29" spans="1:12">
      <c r="A29" s="11">
        <v>30742</v>
      </c>
      <c r="B29" s="1">
        <v>1.01265E-10</v>
      </c>
      <c r="C29" s="1">
        <v>2750000000000</v>
      </c>
      <c r="D29" s="1">
        <f t="shared" si="0"/>
        <v>278.47874999999999</v>
      </c>
    </row>
    <row r="30" spans="1:12">
      <c r="A30" s="11">
        <v>30773</v>
      </c>
      <c r="B30" s="1">
        <v>1.11066E-10</v>
      </c>
      <c r="C30" s="1">
        <v>2750000000000</v>
      </c>
      <c r="D30" s="1">
        <f t="shared" si="0"/>
        <v>305.43150000000003</v>
      </c>
    </row>
    <row r="31" spans="1:12">
      <c r="A31" s="11">
        <v>30803</v>
      </c>
      <c r="B31" s="1">
        <v>1.2119E-10</v>
      </c>
      <c r="C31" s="1">
        <v>2750000000000</v>
      </c>
      <c r="D31" s="1">
        <f t="shared" si="0"/>
        <v>333.27249999999998</v>
      </c>
    </row>
    <row r="32" spans="1:12">
      <c r="A32" s="11">
        <v>30834</v>
      </c>
      <c r="B32" s="1">
        <v>1.3250000000000001E-10</v>
      </c>
      <c r="C32" s="1">
        <v>2750000000000</v>
      </c>
      <c r="D32" s="1">
        <f t="shared" si="0"/>
        <v>364.375</v>
      </c>
    </row>
    <row r="33" spans="1:4">
      <c r="A33" s="11">
        <v>30864</v>
      </c>
      <c r="B33" s="1">
        <v>1.4513299999999999E-10</v>
      </c>
      <c r="C33" s="1">
        <v>2750000000000</v>
      </c>
      <c r="D33" s="1">
        <f t="shared" si="0"/>
        <v>399.11574999999999</v>
      </c>
    </row>
    <row r="34" spans="1:4">
      <c r="A34" s="11">
        <v>30895</v>
      </c>
      <c r="B34" s="1">
        <v>1.57961E-10</v>
      </c>
      <c r="C34" s="1">
        <v>2750000000000</v>
      </c>
      <c r="D34" s="1">
        <f t="shared" si="0"/>
        <v>434.39274999999998</v>
      </c>
    </row>
    <row r="35" spans="1:4">
      <c r="A35" s="11">
        <v>30926</v>
      </c>
      <c r="B35" s="1">
        <v>1.7348699999999999E-10</v>
      </c>
      <c r="C35" s="1">
        <v>2750000000000</v>
      </c>
      <c r="D35" s="1">
        <f t="shared" si="0"/>
        <v>477.08924999999999</v>
      </c>
    </row>
    <row r="36" spans="1:4">
      <c r="A36" s="11">
        <v>30956</v>
      </c>
      <c r="B36" s="1">
        <v>1.9221700000000001E-10</v>
      </c>
      <c r="C36" s="1">
        <v>2750000000000</v>
      </c>
      <c r="D36" s="1">
        <f t="shared" si="0"/>
        <v>528.59675000000004</v>
      </c>
    </row>
    <row r="37" spans="1:4">
      <c r="A37" s="11">
        <v>30987</v>
      </c>
      <c r="B37" s="1">
        <v>2.1222299999999999E-10</v>
      </c>
      <c r="C37" s="1">
        <v>2750000000000</v>
      </c>
      <c r="D37" s="1">
        <f t="shared" si="0"/>
        <v>583.61324999999999</v>
      </c>
    </row>
    <row r="38" spans="1:4">
      <c r="A38" s="11">
        <v>31017</v>
      </c>
      <c r="B38" s="1">
        <v>2.3550799999999998E-10</v>
      </c>
      <c r="C38" s="1">
        <v>2750000000000</v>
      </c>
      <c r="D38" s="1">
        <f t="shared" si="0"/>
        <v>647.64699999999993</v>
      </c>
    </row>
    <row r="39" spans="1:4">
      <c r="A39" s="11">
        <v>31048</v>
      </c>
      <c r="B39" s="1">
        <v>2.6313100000000001E-10</v>
      </c>
      <c r="C39" s="1">
        <v>2750000000000</v>
      </c>
      <c r="D39" s="1">
        <f t="shared" si="0"/>
        <v>723.61025000000006</v>
      </c>
    </row>
    <row r="40" spans="1:4">
      <c r="A40" s="11">
        <v>31079</v>
      </c>
      <c r="B40" s="1">
        <v>2.9310700000000001E-10</v>
      </c>
      <c r="C40" s="1">
        <v>2750000000000</v>
      </c>
      <c r="D40" s="1">
        <f t="shared" si="0"/>
        <v>806.04425000000003</v>
      </c>
    </row>
    <row r="41" spans="1:4">
      <c r="A41" s="11">
        <v>31107</v>
      </c>
      <c r="B41" s="1">
        <v>3.2372300000000002E-10</v>
      </c>
      <c r="C41" s="1">
        <v>2750000000000</v>
      </c>
      <c r="D41" s="1">
        <f t="shared" si="0"/>
        <v>890.23825000000011</v>
      </c>
    </row>
    <row r="42" spans="1:4">
      <c r="A42" s="11">
        <v>31138</v>
      </c>
      <c r="B42" s="1">
        <v>3.5370699999999999E-10</v>
      </c>
      <c r="C42" s="1">
        <v>2750000000000</v>
      </c>
      <c r="D42" s="1">
        <f t="shared" si="0"/>
        <v>972.69425000000001</v>
      </c>
    </row>
    <row r="43" spans="1:4">
      <c r="A43" s="11">
        <v>31168</v>
      </c>
      <c r="B43" s="1">
        <v>3.8161900000000001E-10</v>
      </c>
      <c r="C43" s="1">
        <v>2750000000000</v>
      </c>
      <c r="D43" s="1">
        <f t="shared" si="0"/>
        <v>1049.45225</v>
      </c>
    </row>
    <row r="44" spans="1:4">
      <c r="A44" s="11">
        <v>31199</v>
      </c>
      <c r="B44" s="1">
        <v>4.1125999999999998E-10</v>
      </c>
      <c r="C44" s="1">
        <v>2750000000000</v>
      </c>
      <c r="D44" s="1">
        <f t="shared" si="0"/>
        <v>1130.9649999999999</v>
      </c>
    </row>
    <row r="45" spans="1:4">
      <c r="A45" s="11">
        <v>31229</v>
      </c>
      <c r="B45" s="1">
        <v>4.4910300000000001E-10</v>
      </c>
      <c r="C45" s="1">
        <v>2750000000000</v>
      </c>
      <c r="D45" s="1">
        <f t="shared" si="0"/>
        <v>1235.03325</v>
      </c>
    </row>
    <row r="46" spans="1:4">
      <c r="A46" s="11">
        <v>31260</v>
      </c>
      <c r="B46" s="1">
        <v>4.9779400000000003E-10</v>
      </c>
      <c r="C46" s="1">
        <v>2750000000000</v>
      </c>
      <c r="D46" s="1">
        <f t="shared" si="0"/>
        <v>1368.9335000000001</v>
      </c>
    </row>
    <row r="47" spans="1:4">
      <c r="A47" s="11">
        <v>31291</v>
      </c>
      <c r="B47" s="1">
        <v>5.5179200000000003E-10</v>
      </c>
      <c r="C47" s="1">
        <v>2750000000000</v>
      </c>
      <c r="D47" s="1">
        <f t="shared" si="0"/>
        <v>1517.4280000000001</v>
      </c>
    </row>
    <row r="48" spans="1:4">
      <c r="A48" s="11">
        <v>31321</v>
      </c>
      <c r="B48" s="1">
        <v>6.0790399999999997E-10</v>
      </c>
      <c r="C48" s="1">
        <v>2750000000000</v>
      </c>
      <c r="D48" s="1">
        <f t="shared" si="0"/>
        <v>1671.7359999999999</v>
      </c>
    </row>
    <row r="49" spans="1:4">
      <c r="A49" s="11">
        <v>31352</v>
      </c>
      <c r="B49" s="1">
        <v>6.8206499999999996E-10</v>
      </c>
      <c r="C49" s="1">
        <v>2750000000000</v>
      </c>
      <c r="D49" s="1">
        <f t="shared" si="0"/>
        <v>1875.6787499999998</v>
      </c>
    </row>
    <row r="50" spans="1:4">
      <c r="A50" s="11">
        <v>31382</v>
      </c>
      <c r="B50" s="1">
        <v>7.8412899999999995E-10</v>
      </c>
      <c r="C50" s="1">
        <v>2750000000000</v>
      </c>
      <c r="D50" s="1">
        <f t="shared" si="0"/>
        <v>2156.35475</v>
      </c>
    </row>
    <row r="51" spans="1:4">
      <c r="A51" s="11">
        <v>31413</v>
      </c>
      <c r="B51" s="1">
        <v>9.04725E-10</v>
      </c>
      <c r="C51" s="1">
        <v>2750000000000</v>
      </c>
      <c r="D51" s="1">
        <f t="shared" si="0"/>
        <v>2487.9937500000001</v>
      </c>
    </row>
    <row r="52" spans="1:4">
      <c r="A52" s="11">
        <v>31444</v>
      </c>
      <c r="B52" s="1">
        <v>1.0289670000000001E-9</v>
      </c>
      <c r="C52" s="1">
        <v>2750000000000</v>
      </c>
      <c r="D52" s="1">
        <f t="shared" si="0"/>
        <v>2829.6592500000002</v>
      </c>
    </row>
    <row r="53" spans="1:4">
      <c r="A53" s="11">
        <v>31472</v>
      </c>
      <c r="B53" s="1">
        <v>1.1084170000000001E-9</v>
      </c>
      <c r="C53" s="1">
        <v>2750000000</v>
      </c>
      <c r="D53" s="1">
        <f t="shared" si="0"/>
        <v>3.0481467500000003</v>
      </c>
    </row>
    <row r="54" spans="1:4">
      <c r="A54" s="11">
        <v>31503</v>
      </c>
      <c r="B54" s="1">
        <v>1.128286E-9</v>
      </c>
      <c r="C54" s="1">
        <v>2750000000</v>
      </c>
      <c r="D54" s="1">
        <f t="shared" si="0"/>
        <v>3.1027865000000001</v>
      </c>
    </row>
    <row r="55" spans="1:4">
      <c r="A55" s="11">
        <v>31533</v>
      </c>
      <c r="B55" s="1">
        <v>1.1367729999999999E-9</v>
      </c>
      <c r="C55" s="1">
        <v>2750000000</v>
      </c>
      <c r="D55" s="1">
        <f t="shared" si="0"/>
        <v>3.1261257499999999</v>
      </c>
    </row>
    <row r="56" spans="1:4">
      <c r="A56" s="11">
        <v>31564</v>
      </c>
      <c r="B56" s="1">
        <v>1.1483720000000001E-9</v>
      </c>
      <c r="C56" s="1">
        <v>2750000000</v>
      </c>
      <c r="D56" s="1">
        <f t="shared" si="0"/>
        <v>3.158023</v>
      </c>
    </row>
    <row r="57" spans="1:4">
      <c r="A57" s="11">
        <v>31594</v>
      </c>
      <c r="B57" s="1">
        <v>1.159125E-9</v>
      </c>
      <c r="C57" s="1">
        <v>2750000000</v>
      </c>
      <c r="D57" s="1">
        <f t="shared" si="0"/>
        <v>3.18759375</v>
      </c>
    </row>
    <row r="58" spans="1:4">
      <c r="A58" s="11">
        <v>31625</v>
      </c>
      <c r="B58" s="1">
        <v>1.1726740000000001E-9</v>
      </c>
      <c r="C58" s="1">
        <v>2750000000</v>
      </c>
      <c r="D58" s="1">
        <f t="shared" si="0"/>
        <v>3.2248535</v>
      </c>
    </row>
    <row r="59" spans="1:4">
      <c r="A59" s="11">
        <v>31656</v>
      </c>
      <c r="B59" s="1">
        <v>1.188051E-9</v>
      </c>
      <c r="C59" s="1">
        <v>2750000000</v>
      </c>
      <c r="D59" s="1">
        <f t="shared" si="0"/>
        <v>3.2671402499999997</v>
      </c>
    </row>
    <row r="60" spans="1:4">
      <c r="A60" s="11">
        <v>31686</v>
      </c>
      <c r="B60" s="1">
        <v>1.2036350000000001E-9</v>
      </c>
      <c r="C60" s="1">
        <v>2750000000</v>
      </c>
      <c r="D60" s="1">
        <f t="shared" si="0"/>
        <v>3.3099962500000002</v>
      </c>
    </row>
    <row r="61" spans="1:4">
      <c r="A61" s="11">
        <v>31717</v>
      </c>
      <c r="B61" s="1">
        <v>1.2319890000000001E-9</v>
      </c>
      <c r="C61" s="1">
        <v>2750000000</v>
      </c>
      <c r="D61" s="1">
        <f t="shared" si="0"/>
        <v>3.3879697500000003</v>
      </c>
    </row>
    <row r="62" spans="1:4">
      <c r="A62" s="11">
        <v>31747</v>
      </c>
      <c r="B62" s="1">
        <v>1.2967649999999999E-9</v>
      </c>
      <c r="C62" s="1">
        <v>2750000000</v>
      </c>
      <c r="D62" s="1">
        <f t="shared" si="0"/>
        <v>3.5661037499999999</v>
      </c>
    </row>
    <row r="63" spans="1:4">
      <c r="A63" s="11">
        <v>31778</v>
      </c>
      <c r="B63" s="1">
        <v>1.451587E-9</v>
      </c>
      <c r="C63" s="1">
        <v>2750000000</v>
      </c>
      <c r="D63" s="1">
        <f t="shared" si="0"/>
        <v>3.9918642499999999</v>
      </c>
    </row>
    <row r="64" spans="1:4">
      <c r="A64" s="11">
        <v>31809</v>
      </c>
      <c r="B64" s="1">
        <v>1.674707E-9</v>
      </c>
      <c r="C64" s="1">
        <v>2750000000</v>
      </c>
      <c r="D64" s="1">
        <f t="shared" si="0"/>
        <v>4.6054442499999997</v>
      </c>
    </row>
    <row r="65" spans="1:4">
      <c r="A65" s="11">
        <v>31837</v>
      </c>
      <c r="B65" s="1">
        <v>1.9120139999999999E-9</v>
      </c>
      <c r="C65" s="1">
        <v>2750000000</v>
      </c>
      <c r="D65" s="1">
        <f t="shared" si="0"/>
        <v>5.2580384999999996</v>
      </c>
    </row>
    <row r="66" spans="1:4">
      <c r="A66" s="11">
        <v>31868</v>
      </c>
      <c r="B66" s="1">
        <v>2.249148E-9</v>
      </c>
      <c r="C66" s="1">
        <v>2750000000</v>
      </c>
      <c r="D66" s="1">
        <f t="shared" si="0"/>
        <v>6.1851570000000002</v>
      </c>
    </row>
    <row r="67" spans="1:4">
      <c r="A67" s="11">
        <v>31898</v>
      </c>
      <c r="B67" s="1">
        <v>2.7449609999999999E-9</v>
      </c>
      <c r="C67" s="1">
        <v>2750000000</v>
      </c>
      <c r="D67" s="1">
        <f t="shared" ref="D67:D130" si="3">B67*C67</f>
        <v>7.54864275</v>
      </c>
    </row>
    <row r="68" spans="1:4">
      <c r="A68" s="11">
        <v>31929</v>
      </c>
      <c r="B68" s="1">
        <v>3.354805E-9</v>
      </c>
      <c r="C68" s="1">
        <v>2750000000</v>
      </c>
      <c r="D68" s="1">
        <f t="shared" si="3"/>
        <v>9.2257137500000006</v>
      </c>
    </row>
    <row r="69" spans="1:4">
      <c r="A69" s="11">
        <v>31959</v>
      </c>
      <c r="B69" s="1">
        <v>3.8739920000000004E-9</v>
      </c>
      <c r="C69" s="1">
        <v>2750000000</v>
      </c>
      <c r="D69" s="1">
        <f t="shared" si="3"/>
        <v>10.653478000000002</v>
      </c>
    </row>
    <row r="70" spans="1:4">
      <c r="A70" s="11">
        <v>31990</v>
      </c>
      <c r="B70" s="1">
        <v>4.1638660000000004E-9</v>
      </c>
      <c r="C70" s="1">
        <v>2750000000</v>
      </c>
      <c r="D70" s="1">
        <f t="shared" si="3"/>
        <v>11.450631500000002</v>
      </c>
    </row>
    <row r="71" spans="1:4">
      <c r="A71" s="11">
        <v>32021</v>
      </c>
      <c r="B71" s="1">
        <v>4.4184800000000002E-9</v>
      </c>
      <c r="C71" s="1">
        <v>2750000000</v>
      </c>
      <c r="D71" s="1">
        <f t="shared" si="3"/>
        <v>12.150820000000001</v>
      </c>
    </row>
    <row r="72" spans="1:4">
      <c r="A72" s="11">
        <v>32051</v>
      </c>
      <c r="B72" s="1">
        <v>4.8161200000000001E-9</v>
      </c>
      <c r="C72" s="1">
        <v>2750000000</v>
      </c>
      <c r="D72" s="1">
        <f t="shared" si="3"/>
        <v>13.24433</v>
      </c>
    </row>
    <row r="73" spans="1:4">
      <c r="A73" s="11">
        <v>32082</v>
      </c>
      <c r="B73" s="1">
        <v>5.4367679999999998E-9</v>
      </c>
      <c r="C73" s="1">
        <v>2750000000</v>
      </c>
      <c r="D73" s="1">
        <f t="shared" si="3"/>
        <v>14.951112</v>
      </c>
    </row>
    <row r="74" spans="1:4">
      <c r="A74" s="11">
        <v>32112</v>
      </c>
      <c r="B74" s="1">
        <v>6.2223149999999997E-9</v>
      </c>
      <c r="C74" s="1">
        <v>2750000000</v>
      </c>
      <c r="D74" s="1">
        <f t="shared" si="3"/>
        <v>17.11136625</v>
      </c>
    </row>
    <row r="75" spans="1:4">
      <c r="A75" s="11">
        <v>32143</v>
      </c>
      <c r="B75" s="1">
        <v>7.2454279999999996E-9</v>
      </c>
      <c r="C75" s="1">
        <v>2750000000</v>
      </c>
      <c r="D75" s="1">
        <f t="shared" si="3"/>
        <v>19.924927</v>
      </c>
    </row>
    <row r="76" spans="1:4">
      <c r="A76" s="11">
        <v>32174</v>
      </c>
      <c r="B76" s="1">
        <v>8.5046329999999995E-9</v>
      </c>
      <c r="C76" s="1">
        <v>2750000000</v>
      </c>
      <c r="D76" s="1">
        <f t="shared" si="3"/>
        <v>23.387740749999999</v>
      </c>
    </row>
    <row r="77" spans="1:4">
      <c r="A77" s="11">
        <v>32203</v>
      </c>
      <c r="B77" s="1">
        <v>9.9457489999999996E-9</v>
      </c>
      <c r="C77" s="1">
        <v>2750000000</v>
      </c>
      <c r="D77" s="1">
        <f t="shared" si="3"/>
        <v>27.35080975</v>
      </c>
    </row>
    <row r="78" spans="1:4">
      <c r="A78" s="11">
        <v>32234</v>
      </c>
      <c r="B78" s="1">
        <v>1.1756879E-8</v>
      </c>
      <c r="C78" s="1">
        <v>2750000000</v>
      </c>
      <c r="D78" s="1">
        <f t="shared" si="3"/>
        <v>32.331417250000001</v>
      </c>
    </row>
    <row r="79" spans="1:4">
      <c r="A79" s="11">
        <v>32264</v>
      </c>
      <c r="B79" s="1">
        <v>1.3906589E-8</v>
      </c>
      <c r="C79" s="1">
        <v>2750000000</v>
      </c>
      <c r="D79" s="1">
        <f t="shared" si="3"/>
        <v>38.243119749999998</v>
      </c>
    </row>
    <row r="80" spans="1:4">
      <c r="A80" s="11">
        <v>32295</v>
      </c>
      <c r="B80" s="1">
        <v>1.6721696999999998E-8</v>
      </c>
      <c r="C80" s="1">
        <v>2750000000</v>
      </c>
      <c r="D80" s="1">
        <f t="shared" si="3"/>
        <v>45.984666749999995</v>
      </c>
    </row>
    <row r="81" spans="1:4">
      <c r="A81" s="11">
        <v>32325</v>
      </c>
      <c r="B81" s="1">
        <v>2.0509068E-8</v>
      </c>
      <c r="C81" s="1">
        <v>2750000000</v>
      </c>
      <c r="D81" s="1">
        <f t="shared" si="3"/>
        <v>56.399937000000001</v>
      </c>
    </row>
    <row r="82" spans="1:4">
      <c r="A82" s="11">
        <v>32356</v>
      </c>
      <c r="B82" s="1">
        <v>2.4983963999999999E-8</v>
      </c>
      <c r="C82" s="1">
        <v>2750000000</v>
      </c>
      <c r="D82" s="1">
        <f t="shared" si="3"/>
        <v>68.705900999999997</v>
      </c>
    </row>
    <row r="83" spans="1:4">
      <c r="A83" s="11">
        <v>32387</v>
      </c>
      <c r="B83" s="1">
        <v>3.0915135000000003E-8</v>
      </c>
      <c r="C83" s="1">
        <v>2750000000</v>
      </c>
      <c r="D83" s="1">
        <f t="shared" si="3"/>
        <v>85.01662125</v>
      </c>
    </row>
    <row r="84" spans="1:4">
      <c r="A84" s="11">
        <v>32417</v>
      </c>
      <c r="B84" s="1">
        <v>3.9203417000000001E-8</v>
      </c>
      <c r="C84" s="1">
        <v>2750000000</v>
      </c>
      <c r="D84" s="1">
        <f t="shared" si="3"/>
        <v>107.80939675</v>
      </c>
    </row>
    <row r="85" spans="1:4">
      <c r="A85" s="11">
        <v>32448</v>
      </c>
      <c r="B85" s="1">
        <v>4.9952144000000002E-8</v>
      </c>
      <c r="C85" s="1">
        <v>2750000000</v>
      </c>
      <c r="D85" s="1">
        <f t="shared" si="3"/>
        <v>137.36839600000002</v>
      </c>
    </row>
    <row r="86" spans="1:4">
      <c r="A86" s="11">
        <v>32478</v>
      </c>
      <c r="B86" s="1">
        <v>6.4083584000000006E-8</v>
      </c>
      <c r="C86" s="1">
        <v>2750000000</v>
      </c>
      <c r="D86" s="1">
        <f t="shared" si="3"/>
        <v>176.22985600000001</v>
      </c>
    </row>
    <row r="87" spans="1:4">
      <c r="A87" s="11">
        <v>32509</v>
      </c>
      <c r="B87" s="1">
        <v>8.4531318000000006E-8</v>
      </c>
      <c r="C87" s="1">
        <v>2750000000</v>
      </c>
      <c r="D87" s="1">
        <f t="shared" si="3"/>
        <v>232.46112450000001</v>
      </c>
    </row>
    <row r="88" spans="1:4">
      <c r="A88" s="11">
        <v>32540</v>
      </c>
      <c r="B88" s="1">
        <v>1.06130062E-7</v>
      </c>
      <c r="C88" s="1">
        <v>2750000</v>
      </c>
      <c r="D88" s="1">
        <f t="shared" si="3"/>
        <v>0.2918576705</v>
      </c>
    </row>
    <row r="89" spans="1:4">
      <c r="A89" s="11">
        <v>32568</v>
      </c>
      <c r="B89" s="1">
        <v>1.17806613E-7</v>
      </c>
      <c r="C89" s="1">
        <v>2750000</v>
      </c>
      <c r="D89" s="1">
        <f t="shared" si="3"/>
        <v>0.32396818575000003</v>
      </c>
    </row>
    <row r="90" spans="1:4">
      <c r="A90" s="11">
        <v>32599</v>
      </c>
      <c r="B90" s="1">
        <v>1.2602308500000001E-7</v>
      </c>
      <c r="C90" s="1">
        <v>2750000</v>
      </c>
      <c r="D90" s="1">
        <f t="shared" si="3"/>
        <v>0.34656348375000001</v>
      </c>
    </row>
    <row r="91" spans="1:4">
      <c r="A91" s="11">
        <v>32629</v>
      </c>
      <c r="B91" s="1">
        <v>1.4150185E-7</v>
      </c>
      <c r="C91" s="1">
        <v>2750000</v>
      </c>
      <c r="D91" s="1">
        <f t="shared" si="3"/>
        <v>0.3891300875</v>
      </c>
    </row>
    <row r="92" spans="1:4">
      <c r="A92" s="11">
        <v>32660</v>
      </c>
      <c r="B92" s="1">
        <v>1.7386364599999999E-7</v>
      </c>
      <c r="C92" s="1">
        <v>2750000</v>
      </c>
      <c r="D92" s="1">
        <f t="shared" si="3"/>
        <v>0.47812502649999994</v>
      </c>
    </row>
    <row r="93" spans="1:4">
      <c r="A93" s="11">
        <v>32690</v>
      </c>
      <c r="B93" s="1">
        <v>2.23234153E-7</v>
      </c>
      <c r="C93" s="1">
        <v>2750000</v>
      </c>
      <c r="D93" s="1">
        <f t="shared" si="3"/>
        <v>0.61389392075000004</v>
      </c>
    </row>
    <row r="94" spans="1:4">
      <c r="A94" s="11">
        <v>32721</v>
      </c>
      <c r="B94" s="1">
        <v>2.9078025199999997E-7</v>
      </c>
      <c r="C94" s="1">
        <v>2750000</v>
      </c>
      <c r="D94" s="1">
        <f t="shared" si="3"/>
        <v>0.79964569299999988</v>
      </c>
    </row>
    <row r="95" spans="1:4">
      <c r="A95" s="11">
        <v>32752</v>
      </c>
      <c r="B95" s="1">
        <v>3.9184290099999998E-7</v>
      </c>
      <c r="C95" s="1">
        <v>2750000</v>
      </c>
      <c r="D95" s="1">
        <f t="shared" si="3"/>
        <v>1.07756797775</v>
      </c>
    </row>
    <row r="96" spans="1:4">
      <c r="A96" s="11">
        <v>32782</v>
      </c>
      <c r="B96" s="1">
        <v>5.3897881599999997E-7</v>
      </c>
      <c r="C96" s="1">
        <v>2750000</v>
      </c>
      <c r="D96" s="1">
        <f t="shared" si="3"/>
        <v>1.4821917439999999</v>
      </c>
    </row>
    <row r="97" spans="1:4">
      <c r="A97" s="11">
        <v>32813</v>
      </c>
      <c r="B97" s="1">
        <v>7.7361200400000002E-7</v>
      </c>
      <c r="C97" s="1">
        <v>2750000</v>
      </c>
      <c r="D97" s="1">
        <f t="shared" si="3"/>
        <v>2.1274330109999999</v>
      </c>
    </row>
    <row r="98" spans="1:4">
      <c r="A98" s="11">
        <v>32843</v>
      </c>
      <c r="B98" s="1">
        <v>1.1593999889999999E-6</v>
      </c>
      <c r="C98" s="1">
        <v>2750000</v>
      </c>
      <c r="D98" s="1">
        <f t="shared" si="3"/>
        <v>3.18834996975</v>
      </c>
    </row>
    <row r="99" spans="1:4">
      <c r="A99" s="11">
        <v>32874</v>
      </c>
      <c r="B99" s="1">
        <v>1.849371351E-6</v>
      </c>
      <c r="C99" s="1">
        <v>2750000</v>
      </c>
      <c r="D99" s="1">
        <f t="shared" si="3"/>
        <v>5.0857712152500003</v>
      </c>
    </row>
    <row r="100" spans="1:4">
      <c r="A100" s="11">
        <v>32905</v>
      </c>
      <c r="B100" s="1">
        <v>3.1636348830000001E-6</v>
      </c>
      <c r="C100" s="1">
        <v>2750000</v>
      </c>
      <c r="D100" s="1">
        <f t="shared" si="3"/>
        <v>8.6999959282500008</v>
      </c>
    </row>
    <row r="101" spans="1:4">
      <c r="A101" s="11">
        <v>32933</v>
      </c>
      <c r="B101" s="1">
        <v>5.6324695330000002E-6</v>
      </c>
      <c r="C101" s="1">
        <v>2750000</v>
      </c>
      <c r="D101" s="1">
        <f t="shared" si="3"/>
        <v>15.489291215750001</v>
      </c>
    </row>
    <row r="102" spans="1:4">
      <c r="A102" s="11">
        <v>32964</v>
      </c>
      <c r="B102" s="1">
        <v>8.1409316290000005E-6</v>
      </c>
      <c r="C102" s="1">
        <v>2750000</v>
      </c>
      <c r="D102" s="1">
        <f t="shared" si="3"/>
        <v>22.38756197975</v>
      </c>
    </row>
    <row r="103" spans="1:4">
      <c r="A103" s="11">
        <v>32994</v>
      </c>
      <c r="B103" s="1">
        <v>9.0306520800000004E-6</v>
      </c>
      <c r="C103" s="1">
        <v>2750000</v>
      </c>
      <c r="D103" s="1">
        <f t="shared" si="3"/>
        <v>24.834293220000003</v>
      </c>
    </row>
    <row r="104" spans="1:4">
      <c r="A104" s="11">
        <v>33025</v>
      </c>
      <c r="B104" s="1">
        <v>9.8843729030000002E-6</v>
      </c>
      <c r="C104" s="1">
        <v>2750000</v>
      </c>
      <c r="D104" s="1">
        <f t="shared" si="3"/>
        <v>27.182025483250001</v>
      </c>
    </row>
    <row r="105" spans="1:4">
      <c r="A105" s="11">
        <v>33055</v>
      </c>
      <c r="B105" s="1">
        <v>1.1083241525000001E-5</v>
      </c>
      <c r="C105" s="1">
        <v>2750000</v>
      </c>
      <c r="D105" s="1">
        <f t="shared" si="3"/>
        <v>30.478914193750001</v>
      </c>
    </row>
    <row r="106" spans="1:4">
      <c r="A106" s="11">
        <v>33086</v>
      </c>
      <c r="B106" s="1">
        <v>1.2457539635E-5</v>
      </c>
      <c r="C106" s="1">
        <v>2750000</v>
      </c>
      <c r="D106" s="1">
        <f t="shared" si="3"/>
        <v>34.258233996249999</v>
      </c>
    </row>
    <row r="107" spans="1:4">
      <c r="A107" s="11">
        <v>33117</v>
      </c>
      <c r="B107" s="1">
        <v>1.4103831333E-5</v>
      </c>
      <c r="C107" s="1">
        <v>2750000</v>
      </c>
      <c r="D107" s="1">
        <f t="shared" si="3"/>
        <v>38.785536165750003</v>
      </c>
    </row>
    <row r="108" spans="1:4">
      <c r="A108" s="11">
        <v>33147</v>
      </c>
      <c r="B108" s="1">
        <v>1.6127021499999999E-5</v>
      </c>
      <c r="C108" s="1">
        <v>2750000</v>
      </c>
      <c r="D108" s="1">
        <f t="shared" si="3"/>
        <v>44.349309124999998</v>
      </c>
    </row>
    <row r="109" spans="1:4">
      <c r="A109" s="11">
        <v>33178</v>
      </c>
      <c r="B109" s="1">
        <v>1.8653851626000002E-5</v>
      </c>
      <c r="C109" s="1">
        <v>2750000</v>
      </c>
      <c r="D109" s="1">
        <f t="shared" si="3"/>
        <v>51.298091971500007</v>
      </c>
    </row>
    <row r="110" spans="1:4">
      <c r="A110" s="11">
        <v>33208</v>
      </c>
      <c r="B110" s="1">
        <v>2.2016167467999999E-5</v>
      </c>
      <c r="C110" s="1">
        <v>2750000</v>
      </c>
      <c r="D110" s="1">
        <f t="shared" si="3"/>
        <v>60.544460536999999</v>
      </c>
    </row>
    <row r="111" spans="1:4">
      <c r="A111" s="11">
        <v>33239</v>
      </c>
      <c r="B111" s="1">
        <v>2.6428557205E-5</v>
      </c>
      <c r="C111" s="1">
        <v>2750000</v>
      </c>
      <c r="D111" s="1">
        <f t="shared" si="3"/>
        <v>72.678532313749997</v>
      </c>
    </row>
    <row r="112" spans="1:4">
      <c r="A112" s="11">
        <v>33270</v>
      </c>
      <c r="B112" s="1">
        <v>3.1865870503E-5</v>
      </c>
      <c r="C112" s="1">
        <v>2750000</v>
      </c>
      <c r="D112" s="1">
        <f t="shared" si="3"/>
        <v>87.631143883250004</v>
      </c>
    </row>
    <row r="113" spans="1:4">
      <c r="A113" s="11">
        <v>33298</v>
      </c>
      <c r="B113" s="1">
        <v>3.6938244989999998E-5</v>
      </c>
      <c r="C113" s="1">
        <v>2750000</v>
      </c>
      <c r="D113" s="1">
        <f t="shared" si="3"/>
        <v>101.58017372249999</v>
      </c>
    </row>
    <row r="114" spans="1:4">
      <c r="A114" s="11">
        <v>33329</v>
      </c>
      <c r="B114" s="1">
        <v>4.0021171374000001E-5</v>
      </c>
      <c r="C114" s="1">
        <v>2750000</v>
      </c>
      <c r="D114" s="1">
        <f t="shared" si="3"/>
        <v>110.0582212785</v>
      </c>
    </row>
    <row r="115" spans="1:4">
      <c r="A115" s="11">
        <v>33359</v>
      </c>
      <c r="B115" s="1">
        <v>4.2358800961000002E-5</v>
      </c>
      <c r="C115" s="1">
        <v>2750000</v>
      </c>
      <c r="D115" s="1">
        <f t="shared" si="3"/>
        <v>116.48670264275</v>
      </c>
    </row>
    <row r="116" spans="1:4">
      <c r="A116" s="11">
        <v>33390</v>
      </c>
      <c r="B116" s="1">
        <v>4.6059248351000003E-5</v>
      </c>
      <c r="C116" s="1">
        <v>2750000</v>
      </c>
      <c r="D116" s="1">
        <f t="shared" si="3"/>
        <v>126.66293296525001</v>
      </c>
    </row>
    <row r="117" spans="1:4">
      <c r="A117" s="11">
        <v>33420</v>
      </c>
      <c r="B117" s="1">
        <v>5.1349079440000001E-5</v>
      </c>
      <c r="C117" s="1">
        <v>2750000</v>
      </c>
      <c r="D117" s="1">
        <f t="shared" si="3"/>
        <v>141.20996846</v>
      </c>
    </row>
    <row r="118" spans="1:4">
      <c r="A118" s="11">
        <v>33451</v>
      </c>
      <c r="B118" s="1">
        <v>5.8469458803999999E-5</v>
      </c>
      <c r="C118" s="1">
        <v>2750000</v>
      </c>
      <c r="D118" s="1">
        <f t="shared" si="3"/>
        <v>160.79101171100001</v>
      </c>
    </row>
    <row r="119" spans="1:4">
      <c r="A119" s="11">
        <v>33482</v>
      </c>
      <c r="B119" s="1">
        <v>6.7602304350000003E-5</v>
      </c>
      <c r="C119" s="1">
        <v>2750000</v>
      </c>
      <c r="D119" s="1">
        <f t="shared" si="3"/>
        <v>185.90633696250001</v>
      </c>
    </row>
    <row r="120" spans="1:4">
      <c r="A120" s="11">
        <v>33512</v>
      </c>
      <c r="B120" s="1">
        <v>7.9986159705000001E-5</v>
      </c>
      <c r="C120" s="1">
        <v>2750000</v>
      </c>
      <c r="D120" s="1">
        <f t="shared" si="3"/>
        <v>219.96193918874999</v>
      </c>
    </row>
    <row r="121" spans="1:4">
      <c r="A121" s="11">
        <v>33543</v>
      </c>
      <c r="B121" s="1">
        <v>9.8982330259999993E-5</v>
      </c>
      <c r="C121" s="1">
        <v>2750000</v>
      </c>
      <c r="D121" s="1">
        <f t="shared" si="3"/>
        <v>272.20140821499996</v>
      </c>
    </row>
    <row r="122" spans="1:4">
      <c r="A122" s="11">
        <v>33573</v>
      </c>
      <c r="B122" s="1">
        <v>1.2403394041599999E-4</v>
      </c>
      <c r="C122" s="1">
        <v>2750000</v>
      </c>
      <c r="D122" s="1">
        <f t="shared" si="3"/>
        <v>341.09333614399998</v>
      </c>
    </row>
    <row r="123" spans="1:4">
      <c r="A123" s="11">
        <v>33604</v>
      </c>
      <c r="B123" s="1">
        <v>1.5508238338100001E-4</v>
      </c>
      <c r="C123" s="1">
        <v>2750000</v>
      </c>
      <c r="D123" s="1">
        <f t="shared" si="3"/>
        <v>426.47655429775</v>
      </c>
    </row>
    <row r="124" spans="1:4">
      <c r="A124" s="11">
        <v>33635</v>
      </c>
      <c r="B124" s="1">
        <v>1.94160823167E-4</v>
      </c>
      <c r="C124" s="1">
        <v>2750000</v>
      </c>
      <c r="D124" s="1">
        <f t="shared" si="3"/>
        <v>533.94226370925003</v>
      </c>
    </row>
    <row r="125" spans="1:4">
      <c r="A125" s="11">
        <v>33664</v>
      </c>
      <c r="B125" s="1">
        <v>2.3889880076600001E-4</v>
      </c>
      <c r="C125" s="1">
        <v>2750000</v>
      </c>
      <c r="D125" s="1">
        <f t="shared" si="3"/>
        <v>656.97170210650006</v>
      </c>
    </row>
    <row r="126" spans="1:4">
      <c r="A126" s="11">
        <v>33695</v>
      </c>
      <c r="B126" s="1">
        <v>2.8961535646600001E-4</v>
      </c>
      <c r="C126" s="1">
        <v>2750000</v>
      </c>
      <c r="D126" s="1">
        <f t="shared" si="3"/>
        <v>796.44223028150009</v>
      </c>
    </row>
    <row r="127" spans="1:4">
      <c r="A127" s="11">
        <v>33725</v>
      </c>
      <c r="B127" s="1">
        <v>3.5523189394100001E-4</v>
      </c>
      <c r="C127" s="1">
        <v>2750000</v>
      </c>
      <c r="D127" s="1">
        <f t="shared" si="3"/>
        <v>976.88770833775004</v>
      </c>
    </row>
    <row r="128" spans="1:4">
      <c r="A128" s="11">
        <v>33756</v>
      </c>
      <c r="B128" s="1">
        <v>4.3573239256299999E-4</v>
      </c>
      <c r="C128" s="1">
        <v>2750000</v>
      </c>
      <c r="D128" s="1">
        <f t="shared" si="3"/>
        <v>1198.26407954825</v>
      </c>
    </row>
    <row r="129" spans="1:4">
      <c r="A129" s="11">
        <v>33786</v>
      </c>
      <c r="B129" s="1">
        <v>5.2925551021299996E-4</v>
      </c>
      <c r="C129" s="1">
        <v>2750000</v>
      </c>
      <c r="D129" s="1">
        <f t="shared" si="3"/>
        <v>1455.4526530857499</v>
      </c>
    </row>
    <row r="130" spans="1:4">
      <c r="A130" s="11">
        <v>33817</v>
      </c>
      <c r="B130" s="1">
        <v>6.4690850354099999E-4</v>
      </c>
      <c r="C130" s="1">
        <v>2750000</v>
      </c>
      <c r="D130" s="1">
        <f t="shared" si="3"/>
        <v>1778.99838473775</v>
      </c>
    </row>
    <row r="131" spans="1:4">
      <c r="A131" s="11">
        <v>33848</v>
      </c>
      <c r="B131" s="1">
        <v>7.9684525650600005E-4</v>
      </c>
      <c r="C131" s="1">
        <v>2750000</v>
      </c>
      <c r="D131" s="1">
        <f t="shared" ref="D131:D194" si="4">B131*C131</f>
        <v>2191.3244553915001</v>
      </c>
    </row>
    <row r="132" spans="1:4">
      <c r="A132" s="11">
        <v>33878</v>
      </c>
      <c r="B132" s="1">
        <v>9.9622071469100009E-4</v>
      </c>
      <c r="C132" s="1">
        <v>2750000</v>
      </c>
      <c r="D132" s="1">
        <f t="shared" si="4"/>
        <v>2739.6069654002504</v>
      </c>
    </row>
    <row r="133" spans="1:4">
      <c r="A133" s="11">
        <v>33909</v>
      </c>
      <c r="B133" s="1">
        <v>1.239994070139E-3</v>
      </c>
      <c r="C133" s="1">
        <v>2750000</v>
      </c>
      <c r="D133" s="1">
        <f t="shared" si="4"/>
        <v>3409.9836928822501</v>
      </c>
    </row>
    <row r="134" spans="1:4">
      <c r="A134" s="11">
        <v>33939</v>
      </c>
      <c r="B134" s="1">
        <v>1.5404160785640001E-3</v>
      </c>
      <c r="C134" s="1">
        <v>2750000</v>
      </c>
      <c r="D134" s="1">
        <f t="shared" si="4"/>
        <v>4236.1442160510005</v>
      </c>
    </row>
    <row r="135" spans="1:4">
      <c r="A135" s="11">
        <v>33970</v>
      </c>
      <c r="B135" s="1">
        <v>1.9588691896879999E-3</v>
      </c>
      <c r="C135" s="1">
        <v>2750000</v>
      </c>
      <c r="D135" s="1">
        <f t="shared" si="4"/>
        <v>5386.8902716419998</v>
      </c>
    </row>
    <row r="136" spans="1:4">
      <c r="A136" s="11">
        <v>34001</v>
      </c>
      <c r="B136" s="1">
        <v>2.4831483161679999E-3</v>
      </c>
      <c r="C136" s="1">
        <v>2750000</v>
      </c>
      <c r="D136" s="1">
        <f t="shared" si="4"/>
        <v>6828.6578694619993</v>
      </c>
    </row>
    <row r="137" spans="1:4">
      <c r="A137" s="11">
        <v>34029</v>
      </c>
      <c r="B137" s="1">
        <v>3.1331691143610002E-3</v>
      </c>
      <c r="C137" s="1">
        <v>2750000</v>
      </c>
      <c r="D137" s="1">
        <f t="shared" si="4"/>
        <v>8616.2150644927497</v>
      </c>
    </row>
    <row r="138" spans="1:4">
      <c r="A138" s="11">
        <v>34060</v>
      </c>
      <c r="B138" s="1">
        <v>4.0096538943639997E-3</v>
      </c>
      <c r="C138" s="1">
        <v>2750000</v>
      </c>
      <c r="D138" s="1">
        <f t="shared" si="4"/>
        <v>11026.548209500999</v>
      </c>
    </row>
    <row r="139" spans="1:4">
      <c r="A139" s="11">
        <v>34090</v>
      </c>
      <c r="B139" s="1">
        <v>5.1152171453360002E-3</v>
      </c>
      <c r="C139" s="1">
        <v>2750000</v>
      </c>
      <c r="D139" s="1">
        <f t="shared" si="4"/>
        <v>14066.847149674</v>
      </c>
    </row>
    <row r="140" spans="1:4">
      <c r="A140" s="11">
        <v>34121</v>
      </c>
      <c r="B140" s="1">
        <v>6.5762499250770004E-3</v>
      </c>
      <c r="C140" s="1">
        <v>2750000</v>
      </c>
      <c r="D140" s="1">
        <f t="shared" si="4"/>
        <v>18084.68729396175</v>
      </c>
    </row>
    <row r="141" spans="1:4">
      <c r="A141" s="11">
        <v>34151</v>
      </c>
      <c r="B141" s="1">
        <v>8.5944753747319996E-3</v>
      </c>
      <c r="C141" s="1">
        <v>2750000</v>
      </c>
      <c r="D141" s="1">
        <f t="shared" si="4"/>
        <v>23634.807280513</v>
      </c>
    </row>
    <row r="142" spans="1:4">
      <c r="A142" s="11">
        <v>34182</v>
      </c>
      <c r="B142" s="1">
        <v>1.1359306422532999E-2</v>
      </c>
      <c r="C142" s="1">
        <v>2750</v>
      </c>
      <c r="D142" s="1">
        <f t="shared" si="4"/>
        <v>31.238092661965748</v>
      </c>
    </row>
    <row r="143" spans="1:4">
      <c r="A143" s="11">
        <v>34213</v>
      </c>
      <c r="B143" s="1">
        <v>1.5276010341226E-2</v>
      </c>
      <c r="C143" s="1">
        <v>2750</v>
      </c>
      <c r="D143" s="1">
        <f t="shared" si="4"/>
        <v>42.009028438371502</v>
      </c>
    </row>
    <row r="144" spans="1:4">
      <c r="A144" s="11">
        <v>34243</v>
      </c>
      <c r="B144" s="1">
        <v>2.0603196168733E-2</v>
      </c>
      <c r="C144" s="1">
        <v>2750</v>
      </c>
      <c r="D144" s="1">
        <f t="shared" si="4"/>
        <v>56.658789464015754</v>
      </c>
    </row>
    <row r="145" spans="1:4">
      <c r="A145" s="11">
        <v>34274</v>
      </c>
      <c r="B145" s="1">
        <v>2.7826002558515001E-2</v>
      </c>
      <c r="C145" s="1">
        <v>2750</v>
      </c>
      <c r="D145" s="1">
        <f t="shared" si="4"/>
        <v>76.521507035916258</v>
      </c>
    </row>
    <row r="146" spans="1:4">
      <c r="A146" s="11">
        <v>34304</v>
      </c>
      <c r="B146" s="1">
        <v>3.8083298366432997E-2</v>
      </c>
      <c r="C146" s="1">
        <v>2750</v>
      </c>
      <c r="D146" s="1">
        <f t="shared" si="4"/>
        <v>104.72907050769074</v>
      </c>
    </row>
    <row r="147" spans="1:4">
      <c r="A147" s="11">
        <v>34335</v>
      </c>
      <c r="B147" s="1">
        <v>5.3131325262626997E-2</v>
      </c>
      <c r="C147" s="1">
        <v>2750</v>
      </c>
      <c r="D147" s="1">
        <f t="shared" si="4"/>
        <v>146.11114447222425</v>
      </c>
    </row>
    <row r="148" spans="1:4">
      <c r="A148" s="11">
        <v>34366</v>
      </c>
      <c r="B148" s="1">
        <v>7.4885017119915007E-2</v>
      </c>
      <c r="C148" s="1">
        <v>2750</v>
      </c>
      <c r="D148" s="1">
        <f t="shared" si="4"/>
        <v>205.93379707976626</v>
      </c>
    </row>
    <row r="149" spans="1:4">
      <c r="A149" s="11">
        <v>34394</v>
      </c>
      <c r="B149" s="1">
        <v>0.106200870502206</v>
      </c>
      <c r="C149" s="1">
        <v>2750</v>
      </c>
      <c r="D149" s="1">
        <f t="shared" si="4"/>
        <v>292.05239388106651</v>
      </c>
    </row>
    <row r="150" spans="1:4">
      <c r="A150" s="11">
        <v>34425</v>
      </c>
      <c r="B150" s="1">
        <v>0.151835578782056</v>
      </c>
      <c r="C150" s="1">
        <v>2750</v>
      </c>
      <c r="D150" s="1">
        <f t="shared" si="4"/>
        <v>417.54784165065399</v>
      </c>
    </row>
    <row r="151" spans="1:4">
      <c r="A151" s="11">
        <v>34455</v>
      </c>
      <c r="B151" s="1">
        <v>0.21681423554659099</v>
      </c>
      <c r="C151" s="1">
        <v>2750</v>
      </c>
      <c r="D151" s="1">
        <f t="shared" si="4"/>
        <v>596.23914775312517</v>
      </c>
    </row>
    <row r="152" spans="1:4">
      <c r="A152" s="11">
        <v>34486</v>
      </c>
      <c r="B152" s="1">
        <v>0.31537699149113102</v>
      </c>
      <c r="C152" s="1">
        <v>2750</v>
      </c>
      <c r="D152" s="1">
        <f t="shared" si="4"/>
        <v>867.28672660061034</v>
      </c>
    </row>
    <row r="153" spans="1:4">
      <c r="A153" s="11">
        <v>34516</v>
      </c>
      <c r="B153" s="1">
        <v>0.44070204046020101</v>
      </c>
      <c r="C153" s="1">
        <v>1</v>
      </c>
      <c r="D153" s="1">
        <f t="shared" si="4"/>
        <v>0.44070204046020101</v>
      </c>
    </row>
    <row r="154" spans="1:4">
      <c r="A154" s="11">
        <v>34547</v>
      </c>
      <c r="B154" s="1">
        <v>0.51045660556113404</v>
      </c>
      <c r="C154" s="1">
        <v>1</v>
      </c>
      <c r="D154" s="1">
        <f t="shared" si="4"/>
        <v>0.51045660556113404</v>
      </c>
    </row>
    <row r="155" spans="1:4">
      <c r="A155" s="11">
        <v>34578</v>
      </c>
      <c r="B155" s="1">
        <v>0.51875143100630405</v>
      </c>
      <c r="C155" s="1">
        <v>1</v>
      </c>
      <c r="D155" s="1">
        <f t="shared" si="4"/>
        <v>0.51875143100630405</v>
      </c>
    </row>
    <row r="156" spans="1:4">
      <c r="A156" s="11">
        <v>34608</v>
      </c>
      <c r="B156" s="1">
        <v>0.529684144456121</v>
      </c>
      <c r="C156" s="1">
        <v>1</v>
      </c>
      <c r="D156" s="1">
        <f t="shared" si="4"/>
        <v>0.529684144456121</v>
      </c>
    </row>
    <row r="157" spans="1:4">
      <c r="A157" s="11">
        <v>34639</v>
      </c>
      <c r="B157" s="1">
        <v>0.544992502869319</v>
      </c>
      <c r="C157" s="1">
        <v>1</v>
      </c>
      <c r="D157" s="1">
        <f t="shared" si="4"/>
        <v>0.544992502869319</v>
      </c>
    </row>
    <row r="158" spans="1:4">
      <c r="A158" s="11">
        <v>34669</v>
      </c>
      <c r="B158" s="1">
        <v>0.557682177846201</v>
      </c>
      <c r="C158" s="1">
        <v>1</v>
      </c>
      <c r="D158" s="1">
        <f t="shared" si="4"/>
        <v>0.557682177846201</v>
      </c>
    </row>
    <row r="159" spans="1:4">
      <c r="A159" s="11">
        <v>34700</v>
      </c>
      <c r="B159" s="1">
        <v>0.566437861547746</v>
      </c>
      <c r="C159" s="1">
        <v>1</v>
      </c>
      <c r="D159" s="1">
        <f t="shared" si="4"/>
        <v>0.566437861547746</v>
      </c>
    </row>
    <row r="160" spans="1:4">
      <c r="A160" s="11">
        <v>34731</v>
      </c>
      <c r="B160" s="1">
        <v>0.57337596361649001</v>
      </c>
      <c r="C160" s="1">
        <v>1</v>
      </c>
      <c r="D160" s="1">
        <f t="shared" si="4"/>
        <v>0.57337596361649001</v>
      </c>
    </row>
    <row r="161" spans="1:4">
      <c r="A161" s="11">
        <v>34759</v>
      </c>
      <c r="B161" s="1">
        <v>0.58091546802292804</v>
      </c>
      <c r="C161" s="1">
        <v>1</v>
      </c>
      <c r="D161" s="1">
        <f t="shared" si="4"/>
        <v>0.58091546802292804</v>
      </c>
    </row>
    <row r="162" spans="1:4">
      <c r="A162" s="11">
        <v>34790</v>
      </c>
      <c r="B162" s="1">
        <v>0.59284973039184097</v>
      </c>
      <c r="C162" s="1">
        <v>1</v>
      </c>
      <c r="D162" s="1">
        <f t="shared" si="4"/>
        <v>0.59284973039184097</v>
      </c>
    </row>
    <row r="163" spans="1:4">
      <c r="A163" s="11">
        <v>34820</v>
      </c>
      <c r="B163" s="1">
        <v>0.60645584496875105</v>
      </c>
      <c r="C163" s="1">
        <v>1</v>
      </c>
      <c r="D163" s="1">
        <f t="shared" si="4"/>
        <v>0.60645584496875105</v>
      </c>
    </row>
    <row r="164" spans="1:4">
      <c r="A164" s="11">
        <v>34851</v>
      </c>
      <c r="B164" s="1">
        <v>0.61943465643055196</v>
      </c>
      <c r="C164" s="1">
        <v>1</v>
      </c>
      <c r="D164" s="1">
        <f t="shared" si="4"/>
        <v>0.61943465643055196</v>
      </c>
    </row>
    <row r="165" spans="1:4">
      <c r="A165" s="11">
        <v>34881</v>
      </c>
      <c r="B165" s="1">
        <v>0.633804700098895</v>
      </c>
      <c r="C165" s="1">
        <v>1</v>
      </c>
      <c r="D165" s="1">
        <f t="shared" si="4"/>
        <v>0.633804700098895</v>
      </c>
    </row>
    <row r="166" spans="1:4">
      <c r="A166" s="11">
        <v>34912</v>
      </c>
      <c r="B166" s="1">
        <v>0.64481729700474799</v>
      </c>
      <c r="C166" s="1">
        <v>1</v>
      </c>
      <c r="D166" s="1">
        <f t="shared" si="4"/>
        <v>0.64481729700474799</v>
      </c>
    </row>
    <row r="167" spans="1:4">
      <c r="A167" s="11">
        <v>34943</v>
      </c>
      <c r="B167" s="1">
        <v>0.65187931505411201</v>
      </c>
      <c r="C167" s="1">
        <v>1</v>
      </c>
      <c r="D167" s="1">
        <f t="shared" si="4"/>
        <v>0.65187931505411201</v>
      </c>
    </row>
    <row r="168" spans="1:4">
      <c r="A168" s="11">
        <v>34973</v>
      </c>
      <c r="B168" s="1">
        <v>0.66025591712660603</v>
      </c>
      <c r="C168" s="1">
        <v>1</v>
      </c>
      <c r="D168" s="1">
        <f t="shared" si="4"/>
        <v>0.66025591712660603</v>
      </c>
    </row>
    <row r="169" spans="1:4">
      <c r="A169" s="11">
        <v>35004</v>
      </c>
      <c r="B169" s="1">
        <v>0.66986122653366698</v>
      </c>
      <c r="C169" s="1">
        <v>1</v>
      </c>
      <c r="D169" s="1">
        <f t="shared" si="4"/>
        <v>0.66986122653366698</v>
      </c>
    </row>
    <row r="170" spans="1:4">
      <c r="A170" s="11">
        <v>35034</v>
      </c>
      <c r="B170" s="1">
        <v>0.68044343089912296</v>
      </c>
      <c r="C170" s="1">
        <v>1</v>
      </c>
      <c r="D170" s="1">
        <f t="shared" si="4"/>
        <v>0.68044343089912296</v>
      </c>
    </row>
    <row r="171" spans="1:4">
      <c r="A171" s="11">
        <v>35065</v>
      </c>
      <c r="B171" s="1">
        <v>0.69102332060559601</v>
      </c>
      <c r="C171" s="1">
        <v>1</v>
      </c>
      <c r="D171" s="1">
        <f t="shared" si="4"/>
        <v>0.69102332060559601</v>
      </c>
    </row>
    <row r="172" spans="1:4">
      <c r="A172" s="11">
        <v>35096</v>
      </c>
      <c r="B172" s="1">
        <v>0.69851435911482795</v>
      </c>
      <c r="C172" s="1">
        <v>1</v>
      </c>
      <c r="D172" s="1">
        <f t="shared" si="4"/>
        <v>0.69851435911482795</v>
      </c>
    </row>
    <row r="173" spans="1:4">
      <c r="A173" s="11">
        <v>35125</v>
      </c>
      <c r="B173" s="1">
        <v>0.70200391705978404</v>
      </c>
      <c r="C173" s="1">
        <v>1</v>
      </c>
      <c r="D173" s="1">
        <f t="shared" si="4"/>
        <v>0.70200391705978404</v>
      </c>
    </row>
    <row r="174" spans="1:4">
      <c r="A174" s="11">
        <v>35156</v>
      </c>
      <c r="B174" s="1">
        <v>0.70628346219361904</v>
      </c>
      <c r="C174" s="1">
        <v>1</v>
      </c>
      <c r="D174" s="1">
        <f t="shared" si="4"/>
        <v>0.70628346219361904</v>
      </c>
    </row>
    <row r="175" spans="1:4">
      <c r="A175" s="11">
        <v>35186</v>
      </c>
      <c r="B175" s="1">
        <v>0.71408715204950801</v>
      </c>
      <c r="C175" s="1">
        <v>1</v>
      </c>
      <c r="D175" s="1">
        <f t="shared" si="4"/>
        <v>0.71408715204950801</v>
      </c>
    </row>
    <row r="176" spans="1:4">
      <c r="A176" s="11">
        <v>35217</v>
      </c>
      <c r="B176" s="1">
        <v>0.72340438047309796</v>
      </c>
      <c r="C176" s="1">
        <v>1</v>
      </c>
      <c r="D176" s="1">
        <f t="shared" si="4"/>
        <v>0.72340438047309796</v>
      </c>
    </row>
    <row r="177" spans="1:4">
      <c r="A177" s="11">
        <v>35247</v>
      </c>
      <c r="B177" s="1">
        <v>0.73255359819852806</v>
      </c>
      <c r="C177" s="1">
        <v>1</v>
      </c>
      <c r="D177" s="1">
        <f t="shared" si="4"/>
        <v>0.73255359819852806</v>
      </c>
    </row>
    <row r="178" spans="1:4">
      <c r="A178" s="11">
        <v>35278</v>
      </c>
      <c r="B178" s="1">
        <v>0.73877397829144498</v>
      </c>
      <c r="C178" s="1">
        <v>1</v>
      </c>
      <c r="D178" s="1">
        <f t="shared" si="4"/>
        <v>0.73877397829144498</v>
      </c>
    </row>
    <row r="179" spans="1:4">
      <c r="A179" s="11">
        <v>35309</v>
      </c>
      <c r="B179" s="1">
        <v>0.74069134397470704</v>
      </c>
      <c r="C179" s="1">
        <v>1</v>
      </c>
      <c r="D179" s="1">
        <f t="shared" si="4"/>
        <v>0.74069134397470704</v>
      </c>
    </row>
    <row r="180" spans="1:4">
      <c r="A180" s="11">
        <v>35339</v>
      </c>
      <c r="B180" s="1">
        <v>0.74217071379365995</v>
      </c>
      <c r="C180" s="1">
        <v>1</v>
      </c>
      <c r="D180" s="1">
        <f t="shared" si="4"/>
        <v>0.74217071379365995</v>
      </c>
    </row>
    <row r="181" spans="1:4">
      <c r="A181" s="11">
        <v>35370</v>
      </c>
      <c r="B181" s="1">
        <v>0.74484278945990401</v>
      </c>
      <c r="C181" s="1">
        <v>1</v>
      </c>
      <c r="D181" s="1">
        <f t="shared" si="4"/>
        <v>0.74484278945990401</v>
      </c>
    </row>
    <row r="182" spans="1:4">
      <c r="A182" s="11">
        <v>35400</v>
      </c>
      <c r="B182" s="1">
        <v>0.74733982113609898</v>
      </c>
      <c r="C182" s="1">
        <v>1</v>
      </c>
      <c r="D182" s="1">
        <f t="shared" si="4"/>
        <v>0.74733982113609898</v>
      </c>
    </row>
    <row r="183" spans="1:4">
      <c r="A183" s="11">
        <v>35431</v>
      </c>
      <c r="B183" s="1">
        <v>0.75159924388556598</v>
      </c>
      <c r="C183" s="1">
        <v>1</v>
      </c>
      <c r="D183" s="1">
        <f t="shared" si="4"/>
        <v>0.75159924388556598</v>
      </c>
    </row>
    <row r="184" spans="1:4">
      <c r="A184" s="11">
        <v>35462</v>
      </c>
      <c r="B184" s="1">
        <v>0.756335134873107</v>
      </c>
      <c r="C184" s="1">
        <v>1</v>
      </c>
      <c r="D184" s="1">
        <f t="shared" si="4"/>
        <v>0.756335134873107</v>
      </c>
    </row>
    <row r="185" spans="1:4">
      <c r="A185" s="11">
        <v>35490</v>
      </c>
      <c r="B185" s="1">
        <v>0.76060813303942698</v>
      </c>
      <c r="C185" s="1">
        <v>1</v>
      </c>
      <c r="D185" s="1">
        <f t="shared" si="4"/>
        <v>0.76060813303942698</v>
      </c>
    </row>
    <row r="186" spans="1:4">
      <c r="A186" s="11">
        <v>35521</v>
      </c>
      <c r="B186" s="1">
        <v>0.76547461890334501</v>
      </c>
      <c r="C186" s="1">
        <v>1</v>
      </c>
      <c r="D186" s="1">
        <f t="shared" si="4"/>
        <v>0.76547461890334501</v>
      </c>
    </row>
    <row r="187" spans="1:4">
      <c r="A187" s="11">
        <v>35551</v>
      </c>
      <c r="B187" s="1">
        <v>0.76818954586958799</v>
      </c>
      <c r="C187" s="1">
        <v>1</v>
      </c>
      <c r="D187" s="1">
        <f t="shared" si="4"/>
        <v>0.76818954586958799</v>
      </c>
    </row>
    <row r="188" spans="1:4">
      <c r="A188" s="11">
        <v>35582</v>
      </c>
      <c r="B188" s="1">
        <v>0.76995582999762002</v>
      </c>
      <c r="C188" s="1">
        <v>1</v>
      </c>
      <c r="D188" s="1">
        <f t="shared" si="4"/>
        <v>0.76995582999762002</v>
      </c>
    </row>
    <row r="189" spans="1:4">
      <c r="A189" s="11">
        <v>35612</v>
      </c>
      <c r="B189" s="1">
        <v>0.77199593553566004</v>
      </c>
      <c r="C189" s="1">
        <v>1</v>
      </c>
      <c r="D189" s="1">
        <f t="shared" si="4"/>
        <v>0.77199593553566004</v>
      </c>
    </row>
    <row r="190" spans="1:4">
      <c r="A190" s="11">
        <v>35643</v>
      </c>
      <c r="B190" s="1">
        <v>0.77257561396955499</v>
      </c>
      <c r="C190" s="1">
        <v>1</v>
      </c>
      <c r="D190" s="1">
        <f t="shared" si="4"/>
        <v>0.77257561396955499</v>
      </c>
    </row>
    <row r="191" spans="1:4">
      <c r="A191" s="11">
        <v>35674</v>
      </c>
      <c r="B191" s="1">
        <v>0.77284592998052104</v>
      </c>
      <c r="C191" s="1">
        <v>1</v>
      </c>
      <c r="D191" s="1">
        <f t="shared" si="4"/>
        <v>0.77284592998052104</v>
      </c>
    </row>
    <row r="192" spans="1:4">
      <c r="A192" s="11">
        <v>35704</v>
      </c>
      <c r="B192" s="1">
        <v>0.77435050286253504</v>
      </c>
      <c r="C192" s="1">
        <v>1</v>
      </c>
      <c r="D192" s="1">
        <f t="shared" si="4"/>
        <v>0.77435050286253504</v>
      </c>
    </row>
    <row r="193" spans="1:4">
      <c r="A193" s="11">
        <v>35735</v>
      </c>
      <c r="B193" s="1">
        <v>0.77605307989494399</v>
      </c>
      <c r="C193" s="1">
        <v>1</v>
      </c>
      <c r="D193" s="1">
        <f t="shared" si="4"/>
        <v>0.77605307989494399</v>
      </c>
    </row>
    <row r="194" spans="1:4">
      <c r="A194" s="11">
        <v>35765</v>
      </c>
      <c r="B194" s="1">
        <v>0.77884490689609098</v>
      </c>
      <c r="C194" s="1">
        <v>1</v>
      </c>
      <c r="D194" s="1">
        <f t="shared" si="4"/>
        <v>0.77884490689609098</v>
      </c>
    </row>
    <row r="195" spans="1:4">
      <c r="A195" s="11">
        <v>35796</v>
      </c>
      <c r="B195" s="1">
        <v>0.78437316184417505</v>
      </c>
      <c r="C195" s="1">
        <v>1</v>
      </c>
      <c r="D195" s="1">
        <f t="shared" ref="D195:D243" si="5">B195*C195</f>
        <v>0.78437316184417505</v>
      </c>
    </row>
    <row r="196" spans="1:4">
      <c r="A196" s="11">
        <v>35827</v>
      </c>
      <c r="B196" s="1">
        <v>0.78982203838461296</v>
      </c>
      <c r="C196" s="1">
        <v>1</v>
      </c>
      <c r="D196" s="1">
        <f t="shared" si="5"/>
        <v>0.78982203838461296</v>
      </c>
    </row>
    <row r="197" spans="1:4">
      <c r="A197" s="11">
        <v>35855</v>
      </c>
      <c r="B197" s="1">
        <v>0.79388762306874705</v>
      </c>
      <c r="C197" s="1">
        <v>1</v>
      </c>
      <c r="D197" s="1">
        <f t="shared" si="5"/>
        <v>0.79388762306874705</v>
      </c>
    </row>
    <row r="198" spans="1:4">
      <c r="A198" s="11">
        <v>35886</v>
      </c>
      <c r="B198" s="1">
        <v>0.79761977965278197</v>
      </c>
      <c r="C198" s="1">
        <v>1</v>
      </c>
      <c r="D198" s="1">
        <f t="shared" si="5"/>
        <v>0.79761977965278197</v>
      </c>
    </row>
    <row r="199" spans="1:4">
      <c r="A199" s="11">
        <v>35916</v>
      </c>
      <c r="B199" s="1">
        <v>0.80228548394410204</v>
      </c>
      <c r="C199" s="1">
        <v>1</v>
      </c>
      <c r="D199" s="1">
        <f t="shared" si="5"/>
        <v>0.80228548394410204</v>
      </c>
    </row>
    <row r="200" spans="1:4">
      <c r="A200" s="11">
        <v>35947</v>
      </c>
      <c r="B200" s="1">
        <v>0.80577087907099898</v>
      </c>
      <c r="C200" s="1">
        <v>1</v>
      </c>
      <c r="D200" s="1">
        <f t="shared" si="5"/>
        <v>0.80577087907099898</v>
      </c>
    </row>
    <row r="201" spans="1:4">
      <c r="A201" s="11">
        <v>35977</v>
      </c>
      <c r="B201" s="1">
        <v>0.80524578649654399</v>
      </c>
      <c r="C201" s="1">
        <v>1</v>
      </c>
      <c r="D201" s="1">
        <f t="shared" si="5"/>
        <v>0.80524578649654399</v>
      </c>
    </row>
    <row r="202" spans="1:4">
      <c r="A202" s="11">
        <v>36008</v>
      </c>
      <c r="B202" s="1">
        <v>0.80214578558234595</v>
      </c>
      <c r="C202" s="1">
        <v>1</v>
      </c>
      <c r="D202" s="1">
        <f t="shared" si="5"/>
        <v>0.80214578558234595</v>
      </c>
    </row>
    <row r="203" spans="1:4">
      <c r="A203" s="11">
        <v>36039</v>
      </c>
      <c r="B203" s="1">
        <v>0.79893687626621102</v>
      </c>
      <c r="C203" s="1">
        <v>1</v>
      </c>
      <c r="D203" s="1">
        <f t="shared" si="5"/>
        <v>0.79893687626621102</v>
      </c>
    </row>
    <row r="204" spans="1:4">
      <c r="A204" s="11">
        <v>36069</v>
      </c>
      <c r="B204" s="1">
        <v>0.79813617596876596</v>
      </c>
      <c r="C204" s="1">
        <v>1</v>
      </c>
      <c r="D204" s="1">
        <f t="shared" si="5"/>
        <v>0.79813617596876596</v>
      </c>
    </row>
    <row r="205" spans="1:4">
      <c r="A205" s="11">
        <v>36100</v>
      </c>
      <c r="B205" s="1">
        <v>0.79785598897231302</v>
      </c>
      <c r="C205" s="1">
        <v>1</v>
      </c>
      <c r="D205" s="1">
        <f t="shared" si="5"/>
        <v>0.79785598897231302</v>
      </c>
    </row>
    <row r="206" spans="1:4">
      <c r="A206" s="11">
        <v>36130</v>
      </c>
      <c r="B206" s="1">
        <v>0.79880983010233897</v>
      </c>
      <c r="C206" s="1">
        <v>1</v>
      </c>
      <c r="D206" s="1">
        <f t="shared" si="5"/>
        <v>0.79880983010233897</v>
      </c>
    </row>
    <row r="207" spans="1:4">
      <c r="A207" s="11">
        <v>36161</v>
      </c>
      <c r="B207" s="1">
        <v>0.80308293729111502</v>
      </c>
      <c r="C207" s="1">
        <v>1</v>
      </c>
      <c r="D207" s="1">
        <f t="shared" si="5"/>
        <v>0.80308293729111502</v>
      </c>
    </row>
    <row r="208" spans="1:4">
      <c r="A208" s="11">
        <v>36192</v>
      </c>
      <c r="B208" s="1">
        <v>0.81086876948912401</v>
      </c>
      <c r="C208" s="1">
        <v>1</v>
      </c>
      <c r="D208" s="1">
        <f t="shared" si="5"/>
        <v>0.81086876948912401</v>
      </c>
    </row>
    <row r="209" spans="1:4">
      <c r="A209" s="11">
        <v>36220</v>
      </c>
      <c r="B209" s="1">
        <v>0.82128843217633296</v>
      </c>
      <c r="C209" s="1">
        <v>1</v>
      </c>
      <c r="D209" s="1">
        <f t="shared" si="5"/>
        <v>0.82128843217633296</v>
      </c>
    </row>
    <row r="210" spans="1:4">
      <c r="A210" s="11">
        <v>36251</v>
      </c>
      <c r="B210" s="1">
        <v>0.82846802876442105</v>
      </c>
      <c r="C210" s="1">
        <v>1</v>
      </c>
      <c r="D210" s="1">
        <f t="shared" si="5"/>
        <v>0.82846802876442105</v>
      </c>
    </row>
    <row r="211" spans="1:4">
      <c r="A211" s="11">
        <v>36281</v>
      </c>
      <c r="B211" s="1">
        <v>0.83062022360249699</v>
      </c>
      <c r="C211" s="1">
        <v>1</v>
      </c>
      <c r="D211" s="1">
        <f t="shared" si="5"/>
        <v>0.83062022360249699</v>
      </c>
    </row>
    <row r="212" spans="1:4">
      <c r="A212" s="11">
        <v>36312</v>
      </c>
      <c r="B212" s="1">
        <v>0.83111859158604695</v>
      </c>
      <c r="C212" s="1">
        <v>1</v>
      </c>
      <c r="D212" s="1">
        <f t="shared" si="5"/>
        <v>0.83111859158604695</v>
      </c>
    </row>
    <row r="213" spans="1:4">
      <c r="A213" s="11">
        <v>36342</v>
      </c>
      <c r="B213" s="1">
        <v>0.83447997706629795</v>
      </c>
      <c r="C213" s="1">
        <v>1</v>
      </c>
      <c r="D213" s="1">
        <f t="shared" si="5"/>
        <v>0.83447997706629795</v>
      </c>
    </row>
    <row r="214" spans="1:4">
      <c r="A214" s="11">
        <v>36373</v>
      </c>
      <c r="B214" s="1">
        <v>0.83986199877244405</v>
      </c>
      <c r="C214" s="1">
        <v>1</v>
      </c>
      <c r="D214" s="1">
        <f t="shared" si="5"/>
        <v>0.83986199877244405</v>
      </c>
    </row>
    <row r="215" spans="1:4">
      <c r="A215" s="11">
        <v>36404</v>
      </c>
      <c r="B215" s="1">
        <v>0.843809082668036</v>
      </c>
      <c r="C215" s="1">
        <v>1</v>
      </c>
      <c r="D215" s="1">
        <f t="shared" si="5"/>
        <v>0.843809082668036</v>
      </c>
    </row>
    <row r="216" spans="1:4">
      <c r="A216" s="11">
        <v>36434</v>
      </c>
      <c r="B216" s="1">
        <v>0.84950139002620395</v>
      </c>
      <c r="C216" s="1">
        <v>1</v>
      </c>
      <c r="D216" s="1">
        <f t="shared" si="5"/>
        <v>0.84950139002620395</v>
      </c>
    </row>
    <row r="217" spans="1:4">
      <c r="A217" s="11">
        <v>36465</v>
      </c>
      <c r="B217" s="1">
        <v>0.85757164902391703</v>
      </c>
      <c r="C217" s="1">
        <v>1</v>
      </c>
      <c r="D217" s="1">
        <f t="shared" si="5"/>
        <v>0.85757164902391703</v>
      </c>
    </row>
    <row r="218" spans="1:4">
      <c r="A218" s="11">
        <v>36495</v>
      </c>
      <c r="B218" s="1">
        <v>0.86477482566158703</v>
      </c>
      <c r="C218" s="1">
        <v>1</v>
      </c>
      <c r="D218" s="1">
        <f t="shared" si="5"/>
        <v>0.86477482566158703</v>
      </c>
    </row>
    <row r="219" spans="1:4">
      <c r="A219" s="11">
        <v>36526</v>
      </c>
      <c r="B219" s="1">
        <v>0.87061187427594899</v>
      </c>
      <c r="C219" s="1">
        <v>1</v>
      </c>
      <c r="D219" s="1">
        <f t="shared" si="5"/>
        <v>0.87061187427594899</v>
      </c>
    </row>
    <row r="220" spans="1:4">
      <c r="A220" s="11">
        <v>36557</v>
      </c>
      <c r="B220" s="1">
        <v>0.87348149188108104</v>
      </c>
      <c r="C220" s="1">
        <v>1</v>
      </c>
      <c r="D220" s="1">
        <f t="shared" si="5"/>
        <v>0.87348149188108104</v>
      </c>
    </row>
    <row r="221" spans="1:4">
      <c r="A221" s="11">
        <v>36586</v>
      </c>
      <c r="B221" s="1">
        <v>0.87426755540808598</v>
      </c>
      <c r="C221" s="1">
        <v>1</v>
      </c>
      <c r="D221" s="1">
        <f t="shared" si="5"/>
        <v>0.87426755540808598</v>
      </c>
    </row>
    <row r="222" spans="1:4">
      <c r="A222" s="11">
        <v>36617</v>
      </c>
      <c r="B222" s="1">
        <v>0.87522923225289595</v>
      </c>
      <c r="C222" s="1">
        <v>1</v>
      </c>
      <c r="D222" s="1">
        <f t="shared" si="5"/>
        <v>0.87522923225289595</v>
      </c>
    </row>
    <row r="223" spans="1:4">
      <c r="A223" s="11">
        <v>36647</v>
      </c>
      <c r="B223" s="1">
        <v>0.87540406371103596</v>
      </c>
      <c r="C223" s="1">
        <v>1</v>
      </c>
      <c r="D223" s="1">
        <f t="shared" si="5"/>
        <v>0.87540406371103596</v>
      </c>
    </row>
    <row r="224" spans="1:4">
      <c r="A224" s="11">
        <v>36678</v>
      </c>
      <c r="B224" s="1">
        <v>0.876496980000666</v>
      </c>
      <c r="C224" s="1">
        <v>1</v>
      </c>
      <c r="D224" s="1">
        <f t="shared" si="5"/>
        <v>0.876496980000666</v>
      </c>
    </row>
    <row r="225" spans="1:4">
      <c r="A225" s="11">
        <v>36708</v>
      </c>
      <c r="B225" s="1">
        <v>0.88389047138427201</v>
      </c>
      <c r="C225" s="1">
        <v>1</v>
      </c>
      <c r="D225" s="1">
        <f t="shared" si="5"/>
        <v>0.88389047138427201</v>
      </c>
    </row>
    <row r="226" spans="1:4">
      <c r="A226" s="11">
        <v>36739</v>
      </c>
      <c r="B226" s="1">
        <v>0.89538069413051902</v>
      </c>
      <c r="C226" s="1">
        <v>1</v>
      </c>
      <c r="D226" s="1">
        <f t="shared" si="5"/>
        <v>0.89538069413051902</v>
      </c>
    </row>
    <row r="227" spans="1:4">
      <c r="A227" s="11">
        <v>36770</v>
      </c>
      <c r="B227" s="1">
        <v>0.90271606180964203</v>
      </c>
      <c r="C227" s="1">
        <v>1</v>
      </c>
      <c r="D227" s="1">
        <f t="shared" si="5"/>
        <v>0.90271606180964203</v>
      </c>
    </row>
    <row r="228" spans="1:4">
      <c r="A228" s="11">
        <v>36800</v>
      </c>
      <c r="B228" s="1">
        <v>0.90537825401113003</v>
      </c>
      <c r="C228" s="1">
        <v>1</v>
      </c>
      <c r="D228" s="1">
        <f t="shared" si="5"/>
        <v>0.90537825401113003</v>
      </c>
    </row>
    <row r="229" spans="1:4">
      <c r="A229" s="11">
        <v>36831</v>
      </c>
      <c r="B229" s="1">
        <v>0.90741516425085</v>
      </c>
      <c r="C229" s="1">
        <v>1</v>
      </c>
      <c r="D229" s="1">
        <f t="shared" si="5"/>
        <v>0.90741516425085</v>
      </c>
    </row>
    <row r="230" spans="1:4">
      <c r="A230" s="11">
        <v>36861</v>
      </c>
      <c r="B230" s="1">
        <v>0.91122554438151704</v>
      </c>
      <c r="C230" s="1">
        <v>1</v>
      </c>
      <c r="D230" s="1">
        <f t="shared" si="5"/>
        <v>0.91122554438151704</v>
      </c>
    </row>
    <row r="231" spans="1:4">
      <c r="A231" s="11">
        <v>36892</v>
      </c>
      <c r="B231" s="1">
        <v>0.91723908529748399</v>
      </c>
      <c r="C231" s="1">
        <v>1</v>
      </c>
      <c r="D231" s="1">
        <f t="shared" si="5"/>
        <v>0.91723908529748399</v>
      </c>
    </row>
    <row r="232" spans="1:4">
      <c r="A232" s="11">
        <v>36923</v>
      </c>
      <c r="B232" s="1">
        <v>0.923016798267703</v>
      </c>
      <c r="C232" s="1">
        <v>1</v>
      </c>
      <c r="D232" s="1">
        <f t="shared" si="5"/>
        <v>0.923016798267703</v>
      </c>
    </row>
    <row r="233" spans="1:4">
      <c r="A233" s="11">
        <v>36951</v>
      </c>
      <c r="B233" s="1">
        <v>0.92749342859109896</v>
      </c>
      <c r="C233" s="1">
        <v>1</v>
      </c>
      <c r="D233" s="1">
        <f t="shared" si="5"/>
        <v>0.92749342859109896</v>
      </c>
    </row>
    <row r="234" spans="1:4">
      <c r="A234" s="11">
        <v>36982</v>
      </c>
      <c r="B234" s="1">
        <v>0.93361339253099096</v>
      </c>
      <c r="C234" s="1">
        <v>1</v>
      </c>
      <c r="D234" s="1">
        <f t="shared" si="5"/>
        <v>0.93361339253099096</v>
      </c>
    </row>
    <row r="235" spans="1:4">
      <c r="A235" s="11">
        <v>37012</v>
      </c>
      <c r="B235" s="1">
        <v>0.94019452214858601</v>
      </c>
      <c r="C235" s="1">
        <v>1</v>
      </c>
      <c r="D235" s="1">
        <f t="shared" si="5"/>
        <v>0.94019452214858601</v>
      </c>
    </row>
    <row r="236" spans="1:4">
      <c r="A236" s="11">
        <v>37043</v>
      </c>
      <c r="B236" s="1">
        <v>0.94569464958748395</v>
      </c>
      <c r="C236" s="1">
        <v>1</v>
      </c>
      <c r="D236" s="1">
        <f t="shared" si="5"/>
        <v>0.94569464958748395</v>
      </c>
    </row>
    <row r="237" spans="1:4">
      <c r="A237" s="11">
        <v>37073</v>
      </c>
      <c r="B237" s="1">
        <v>0.95377729021258995</v>
      </c>
      <c r="C237" s="1">
        <v>1</v>
      </c>
      <c r="D237" s="1">
        <f t="shared" si="5"/>
        <v>0.95377729021258995</v>
      </c>
    </row>
    <row r="238" spans="1:4">
      <c r="A238" s="11">
        <v>37104</v>
      </c>
      <c r="B238" s="1">
        <v>0.962836965122707</v>
      </c>
      <c r="C238" s="1">
        <v>1</v>
      </c>
      <c r="D238" s="1">
        <f t="shared" si="5"/>
        <v>0.962836965122707</v>
      </c>
    </row>
    <row r="239" spans="1:4">
      <c r="A239" s="11">
        <v>37135</v>
      </c>
      <c r="B239" s="1">
        <v>0.96875694712479499</v>
      </c>
      <c r="C239" s="1">
        <v>1</v>
      </c>
      <c r="D239" s="1">
        <f t="shared" si="5"/>
        <v>0.96875694712479499</v>
      </c>
    </row>
    <row r="240" spans="1:4">
      <c r="A240" s="11">
        <v>37165</v>
      </c>
      <c r="B240" s="1">
        <v>0.97543836343553902</v>
      </c>
      <c r="C240" s="1">
        <v>1</v>
      </c>
      <c r="D240" s="1">
        <f t="shared" si="5"/>
        <v>0.97543836343553902</v>
      </c>
    </row>
    <row r="241" spans="1:4">
      <c r="A241" s="11">
        <v>37196</v>
      </c>
      <c r="B241" s="1">
        <v>0.98631302401718501</v>
      </c>
      <c r="C241" s="1">
        <v>1</v>
      </c>
      <c r="D241" s="1">
        <f t="shared" si="5"/>
        <v>0.98631302401718501</v>
      </c>
    </row>
    <row r="242" spans="1:4">
      <c r="A242" s="11">
        <v>37226</v>
      </c>
      <c r="B242" s="1">
        <v>0.99632040918202103</v>
      </c>
      <c r="C242" s="1">
        <v>1</v>
      </c>
      <c r="D242" s="1">
        <f t="shared" si="5"/>
        <v>0.99632040918202103</v>
      </c>
    </row>
    <row r="243" spans="1:4">
      <c r="A243" s="11">
        <v>37257</v>
      </c>
      <c r="B243" s="27">
        <v>1</v>
      </c>
      <c r="C243" s="1">
        <v>1</v>
      </c>
      <c r="D243" s="1">
        <f t="shared" si="5"/>
        <v>1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PNADC</vt:lpstr>
      <vt:lpstr>PME</vt:lpstr>
      <vt:lpstr>Valores</vt:lpstr>
      <vt:lpstr>Censo</vt:lpstr>
      <vt:lpstr>PNAD</vt:lpstr>
      <vt:lpstr>POF</vt:lpstr>
      <vt:lpstr>IPCA</vt:lpstr>
      <vt:lpstr>INPC</vt:lpstr>
      <vt:lpstr>Corseuil</vt:lpstr>
      <vt:lpstr>IGPC-Mtb</vt:lpstr>
      <vt:lpstr>CPI</vt:lpstr>
      <vt:lpstr>PPP_calc</vt:lpstr>
      <vt:lpstr>PPP_mensal</vt:lpstr>
      <vt:lpstr>PPP_anual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Fabio</dc:creator>
  <dc:description/>
  <cp:lastModifiedBy>Pedro Ferreira de Souza</cp:lastModifiedBy>
  <cp:revision>7</cp:revision>
  <dcterms:created xsi:type="dcterms:W3CDTF">2005-11-01T11:28:16Z</dcterms:created>
  <dcterms:modified xsi:type="dcterms:W3CDTF">2023-12-19T19:24:55Z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