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EC25AB32-709E-4BAB-9F1C-4040E53CA7E1}" xr6:coauthVersionLast="47" xr6:coauthVersionMax="47" xr10:uidLastSave="{00000000-0000-0000-0000-000000000000}"/>
  <bookViews>
    <workbookView xWindow="-28908" yWindow="-1980" windowWidth="29016" windowHeight="15696" firstSheet="1" activeTab="1" xr2:uid="{BE41DD55-5B72-4687-A4D2-296FB3A66113}"/>
  </bookViews>
  <sheets>
    <sheet name="Cognos_Office_Connection_Cache" sheetId="2" state="veryHidden" r:id="rId1"/>
    <sheet name="Home" sheetId="3" r:id="rId2"/>
    <sheet name="Summary  - Fx" sheetId="4" state="hidden" r:id="rId3"/>
    <sheet name="Summary" sheetId="5" r:id="rId4"/>
    <sheet name="EBITDA - Fx" sheetId="6" state="hidden" r:id="rId5"/>
    <sheet name="EBITDA" sheetId="7" r:id="rId6"/>
    <sheet name="Monthly Global - Fx" sheetId="13" state="hidden" r:id="rId7"/>
    <sheet name="Monthly Global" sheetId="8" r:id="rId8"/>
    <sheet name="Monthly VOL | PRICES - Fx" sheetId="14" state="hidden" r:id="rId9"/>
    <sheet name="Monthly VOL | PRICES" sheetId="15" r:id="rId10"/>
    <sheet name="Vol | Price (product ) - Fx" sheetId="9" state="hidden" r:id="rId11"/>
    <sheet name="Vol | Price  (product)" sheetId="10" r:id="rId12"/>
    <sheet name="Cement | Region - Fx" sheetId="11" state="hidden" r:id="rId13"/>
    <sheet name="Cement | Region" sheetId="12" r:id="rId14"/>
  </sheets>
  <definedNames>
    <definedName name="ID" localSheetId="13" hidden="1">"bb32daed-6d09-4707-9e89-8a744da13ac5"</definedName>
    <definedName name="ID" localSheetId="12">"277ba13c-b6eb-4d47-83fa-9baf228cb385"</definedName>
    <definedName name="ID" localSheetId="0">"6b59bacb-47d2-463d-bb42-950ec78108a7"</definedName>
    <definedName name="ID" localSheetId="5" hidden="1">"caedb012-7cbe-4f4c-9412-87d4e8d7219b"</definedName>
    <definedName name="ID" localSheetId="4" hidden="1">"89c3d3bf-d40a-4abb-ab7c-0c211aa249d7"</definedName>
    <definedName name="ID" localSheetId="1" hidden="1">"55184f78-2f2a-4bb6-94e8-8d49781caedc"</definedName>
    <definedName name="ID" localSheetId="7" hidden="1">"101720f8-8ec8-4fef-9584-fc3851ce522c"</definedName>
    <definedName name="ID" localSheetId="6" hidden="1">"8e9d84ad-b9bd-4e82-9cc5-9c6f01c1f774"</definedName>
    <definedName name="ID" localSheetId="9" hidden="1">"f73a10d5-ea31-4bea-905f-0c9520178a05"</definedName>
    <definedName name="ID" localSheetId="8" hidden="1">"368da988-2329-4942-beff-5306f85c1463"</definedName>
    <definedName name="ID" localSheetId="3" hidden="1">"04ff3f2b-d229-423d-8f81-12fc06df9b5c"</definedName>
    <definedName name="ID" localSheetId="2" hidden="1">"668dc91b-294b-48a2-a11e-d1a838b1585d"</definedName>
    <definedName name="ID" localSheetId="11" hidden="1">"513182d2-4531-46d6-bf53-2b10f1ffdd41"</definedName>
    <definedName name="ID" localSheetId="10">"4a87d370-8f7f-491d-80f0-a1aa34e613de"</definedName>
    <definedName name="ID_1" localSheetId="4" hidden="1">"caedb012-7cbe-4f4c-9412-87d4e8d7219b"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4" l="1"/>
  <c r="F4" i="14"/>
  <c r="I4" i="14"/>
  <c r="A6" i="14"/>
  <c r="B28" i="12"/>
  <c r="Z6" i="12"/>
  <c r="AD6" i="10"/>
  <c r="D3" i="15"/>
  <c r="R6" i="7"/>
  <c r="K6" i="5"/>
  <c r="S6" i="10"/>
  <c r="J6" i="7"/>
  <c r="B31" i="12"/>
  <c r="I3" i="15"/>
  <c r="B22" i="12"/>
  <c r="P6" i="12"/>
  <c r="X6" i="10"/>
  <c r="O3" i="8"/>
  <c r="N6" i="7"/>
  <c r="D6" i="5"/>
  <c r="B19" i="12"/>
  <c r="G6" i="12"/>
  <c r="M3" i="8"/>
  <c r="M3" i="15"/>
  <c r="AI6" i="10"/>
  <c r="M6" i="5"/>
  <c r="B12" i="12"/>
  <c r="B28" i="10"/>
  <c r="N6" i="10"/>
  <c r="D3" i="8"/>
  <c r="C6" i="7"/>
  <c r="B9" i="10"/>
  <c r="O3" i="15"/>
  <c r="S6" i="5"/>
  <c r="O6" i="5"/>
  <c r="AD6" i="12"/>
  <c r="B9" i="12"/>
  <c r="B19" i="10"/>
  <c r="G6" i="10"/>
  <c r="AM6" i="7"/>
  <c r="U6" i="5"/>
  <c r="AK6" i="12"/>
  <c r="AK6" i="7"/>
  <c r="AI6" i="12"/>
  <c r="AK6" i="10"/>
  <c r="AI6" i="7"/>
  <c r="X6" i="7"/>
  <c r="AB8" i="7" l="1"/>
  <c r="A8" i="14" a="1"/>
  <c r="A8" i="14" s="1"/>
  <c r="E4" i="14"/>
  <c r="A5" i="14" l="1"/>
  <c r="A3" i="14"/>
  <c r="A2" i="14"/>
  <c r="F4" i="13"/>
  <c r="E4" i="13"/>
  <c r="H8" i="14"/>
  <c r="I9" i="14"/>
  <c r="I8" i="14"/>
  <c r="H9" i="14"/>
  <c r="I5" i="14"/>
  <c r="F7" i="14"/>
  <c r="H12" i="14"/>
  <c r="E12" i="14"/>
  <c r="I12" i="14"/>
  <c r="F12" i="14"/>
  <c r="I10" i="14"/>
  <c r="E5" i="14"/>
  <c r="F8" i="14"/>
  <c r="F9" i="14"/>
  <c r="F6" i="14"/>
  <c r="E10" i="14"/>
  <c r="I7" i="14"/>
  <c r="E11" i="14"/>
  <c r="H10" i="14"/>
  <c r="E9" i="14"/>
  <c r="F11" i="14"/>
  <c r="H11" i="14"/>
  <c r="H6" i="14"/>
  <c r="H7" i="14"/>
  <c r="E6" i="14"/>
  <c r="I6" i="14"/>
  <c r="H5" i="14"/>
  <c r="F5" i="14"/>
  <c r="E8" i="14"/>
  <c r="F10" i="14"/>
  <c r="I11" i="14"/>
  <c r="E7" i="14"/>
  <c r="G5" i="14" l="1"/>
  <c r="G12" i="14"/>
  <c r="J12" i="14"/>
  <c r="G9" i="14"/>
  <c r="J5" i="14"/>
  <c r="J8" i="14"/>
  <c r="J7" i="14"/>
  <c r="G6" i="14"/>
  <c r="G8" i="14"/>
  <c r="L8" i="14" s="1"/>
  <c r="J9" i="14"/>
  <c r="G10" i="14"/>
  <c r="J6" i="14"/>
  <c r="G11" i="14"/>
  <c r="J10" i="14"/>
  <c r="J11" i="14"/>
  <c r="G7" i="14"/>
  <c r="A3" i="13"/>
  <c r="L7" i="14" l="1"/>
  <c r="L11" i="14"/>
  <c r="L12" i="14"/>
  <c r="L6" i="14"/>
  <c r="L9" i="14"/>
  <c r="L10" i="14"/>
  <c r="L5" i="14"/>
  <c r="A2" i="13"/>
  <c r="A6" i="13"/>
  <c r="AK8" i="10"/>
  <c r="A8" i="9"/>
  <c r="I16" i="11"/>
  <c r="M10" i="11"/>
  <c r="C16" i="11"/>
  <c r="I10" i="11"/>
  <c r="M4" i="11"/>
  <c r="C4" i="11"/>
  <c r="M16" i="11"/>
  <c r="C10" i="11"/>
  <c r="I4" i="11"/>
  <c r="I17" i="11"/>
  <c r="M11" i="11"/>
  <c r="C17" i="11"/>
  <c r="I11" i="11"/>
  <c r="M5" i="11"/>
  <c r="C11" i="11"/>
  <c r="I5" i="11"/>
  <c r="C5" i="11"/>
  <c r="M17" i="11"/>
  <c r="B5" i="11"/>
  <c r="A3" i="9"/>
  <c r="A3" i="11"/>
  <c r="B6" i="11"/>
  <c r="B12" i="11"/>
  <c r="B18" i="11"/>
  <c r="A8" i="11"/>
  <c r="C1" i="11"/>
  <c r="A4" i="11"/>
  <c r="B11" i="11"/>
  <c r="AK8" i="12"/>
  <c r="AB8" i="12"/>
  <c r="B17" i="11"/>
  <c r="M5" i="9"/>
  <c r="M4" i="9"/>
  <c r="A4" i="9"/>
  <c r="AB8" i="10"/>
  <c r="A7" i="9"/>
  <c r="C11" i="9"/>
  <c r="H17" i="9"/>
  <c r="H11" i="9"/>
  <c r="C5" i="9"/>
  <c r="H5" i="9"/>
  <c r="B5" i="9"/>
  <c r="C4" i="9"/>
  <c r="H4" i="9"/>
  <c r="C10" i="9"/>
  <c r="H16" i="9"/>
  <c r="H10" i="9"/>
  <c r="B11" i="9"/>
  <c r="A6" i="9"/>
  <c r="B17" i="9"/>
  <c r="F8" i="13"/>
  <c r="B3" i="9"/>
  <c r="F5" i="13"/>
  <c r="E9" i="13"/>
  <c r="B3" i="11"/>
  <c r="E8" i="13"/>
  <c r="F10" i="13"/>
  <c r="E10" i="13"/>
  <c r="F7" i="13"/>
  <c r="E7" i="13"/>
  <c r="E11" i="13"/>
  <c r="F6" i="13"/>
  <c r="F11" i="13"/>
  <c r="E6" i="13"/>
  <c r="F9" i="13"/>
  <c r="E5" i="13"/>
  <c r="G5" i="13" l="1"/>
  <c r="I5" i="13" s="1"/>
  <c r="G6" i="13"/>
  <c r="I6" i="13" s="1"/>
  <c r="G7" i="13"/>
  <c r="I7" i="13" s="1"/>
  <c r="G8" i="13"/>
  <c r="I8" i="13" s="1"/>
  <c r="G9" i="13"/>
  <c r="I9" i="13" s="1"/>
  <c r="G11" i="13"/>
  <c r="I11" i="13" s="1"/>
  <c r="G10" i="13"/>
  <c r="I10" i="13" s="1"/>
  <c r="O15" i="11"/>
  <c r="O9" i="11"/>
  <c r="N15" i="11"/>
  <c r="N9" i="11"/>
  <c r="K15" i="11"/>
  <c r="E3" i="11"/>
  <c r="K3" i="11"/>
  <c r="K9" i="11"/>
  <c r="E15" i="11"/>
  <c r="E9" i="11"/>
  <c r="O3" i="11"/>
  <c r="D3" i="11"/>
  <c r="D9" i="11"/>
  <c r="J3" i="11"/>
  <c r="J15" i="11"/>
  <c r="J9" i="11"/>
  <c r="D15" i="11"/>
  <c r="N3" i="11"/>
  <c r="E9" i="9"/>
  <c r="E3" i="9"/>
  <c r="J3" i="9"/>
  <c r="E15" i="9"/>
  <c r="J9" i="9"/>
  <c r="O3" i="9"/>
  <c r="J15" i="9"/>
  <c r="D9" i="9"/>
  <c r="N3" i="9"/>
  <c r="I15" i="9"/>
  <c r="I9" i="9"/>
  <c r="I3" i="9"/>
  <c r="D15" i="9"/>
  <c r="D3" i="9"/>
  <c r="C16" i="9"/>
  <c r="C17" i="9"/>
  <c r="N17" i="11"/>
  <c r="K17" i="11"/>
  <c r="D11" i="11"/>
  <c r="D10" i="11"/>
  <c r="N5" i="11"/>
  <c r="D4" i="11"/>
  <c r="D11" i="9"/>
  <c r="J11" i="9"/>
  <c r="E4" i="9"/>
  <c r="N16" i="11"/>
  <c r="J10" i="9"/>
  <c r="N11" i="11"/>
  <c r="J17" i="11"/>
  <c r="K10" i="11"/>
  <c r="E11" i="11"/>
  <c r="N10" i="11"/>
  <c r="O16" i="11"/>
  <c r="J5" i="9"/>
  <c r="E17" i="9"/>
  <c r="E5" i="9"/>
  <c r="O10" i="11"/>
  <c r="D17" i="11"/>
  <c r="K11" i="11"/>
  <c r="J4" i="11"/>
  <c r="I10" i="9"/>
  <c r="D5" i="9"/>
  <c r="K16" i="11"/>
  <c r="J10" i="11"/>
  <c r="E16" i="9"/>
  <c r="D10" i="9"/>
  <c r="E17" i="11"/>
  <c r="K4" i="11"/>
  <c r="D16" i="11"/>
  <c r="O4" i="11"/>
  <c r="O4" i="9"/>
  <c r="D17" i="9"/>
  <c r="E11" i="9"/>
  <c r="I5" i="9"/>
  <c r="N4" i="9"/>
  <c r="I11" i="9"/>
  <c r="D16" i="9"/>
  <c r="I4" i="9"/>
  <c r="O17" i="11"/>
  <c r="I16" i="9"/>
  <c r="J16" i="11"/>
  <c r="K5" i="11"/>
  <c r="J5" i="11"/>
  <c r="N4" i="11"/>
  <c r="N5" i="9"/>
  <c r="I17" i="9"/>
  <c r="J16" i="9"/>
  <c r="J4" i="9"/>
  <c r="O11" i="11"/>
  <c r="E10" i="11"/>
  <c r="O5" i="11"/>
  <c r="D5" i="11"/>
  <c r="O5" i="9"/>
  <c r="J17" i="9"/>
  <c r="D4" i="9"/>
  <c r="E10" i="9"/>
  <c r="E16" i="11"/>
  <c r="E5" i="11"/>
  <c r="J11" i="11"/>
  <c r="E4" i="11"/>
  <c r="O26" i="7" l="1"/>
  <c r="T26" i="7"/>
  <c r="N26" i="7"/>
  <c r="S26" i="7"/>
  <c r="M26" i="7"/>
  <c r="R26" i="7"/>
  <c r="A6" i="6"/>
  <c r="A9" i="6"/>
  <c r="A4" i="6"/>
  <c r="A5" i="6"/>
  <c r="B3" i="6"/>
  <c r="D12" i="6" l="1"/>
  <c r="K14" i="6"/>
  <c r="B22" i="6"/>
  <c r="B13" i="6"/>
  <c r="B14" i="6"/>
  <c r="B21" i="6"/>
  <c r="R12" i="6"/>
  <c r="A21" i="6"/>
  <c r="A13" i="6"/>
  <c r="K12" i="6"/>
  <c r="A14" i="6"/>
  <c r="J16" i="6"/>
  <c r="A22" i="6"/>
  <c r="A15" i="6"/>
  <c r="Q12" i="6"/>
  <c r="S12" i="6"/>
  <c r="P12" i="6"/>
  <c r="M12" i="6"/>
  <c r="O12" i="6"/>
  <c r="N12" i="6"/>
  <c r="A23" i="6"/>
  <c r="C8" i="7"/>
  <c r="D7" i="6"/>
  <c r="A26" i="7"/>
  <c r="C12" i="6"/>
  <c r="F59" i="4"/>
  <c r="F43" i="4"/>
  <c r="A12" i="4"/>
  <c r="A36" i="4"/>
  <c r="A25" i="4"/>
  <c r="A24" i="4"/>
  <c r="A13" i="4"/>
  <c r="A23" i="4"/>
  <c r="F41" i="4" a="1"/>
  <c r="F26" i="4" a="1"/>
  <c r="F46" i="4" a="1"/>
  <c r="D23" i="6"/>
  <c r="O15" i="6"/>
  <c r="F51" i="4" a="1"/>
  <c r="F58" i="4" a="1"/>
  <c r="F21" i="4" a="1"/>
  <c r="F25" i="4" a="1"/>
  <c r="Q16" i="6"/>
  <c r="M16" i="6"/>
  <c r="M15" i="6"/>
  <c r="F37" i="4" a="1"/>
  <c r="F52" i="4"/>
  <c r="F67" i="4" a="1"/>
  <c r="C13" i="6"/>
  <c r="F10" i="4" a="1"/>
  <c r="N15" i="6"/>
  <c r="C14" i="6"/>
  <c r="L15" i="6"/>
  <c r="F16" i="4" a="1"/>
  <c r="F42" i="4" a="1"/>
  <c r="F15" i="4" a="1"/>
  <c r="D22" i="6"/>
  <c r="D15" i="6"/>
  <c r="K15" i="6"/>
  <c r="C15" i="6"/>
  <c r="F63" i="4" a="1"/>
  <c r="F35" i="4" a="1"/>
  <c r="F47" i="4" a="1"/>
  <c r="C21" i="6"/>
  <c r="Q15" i="6"/>
  <c r="N16" i="6"/>
  <c r="R15" i="6"/>
  <c r="F62" i="4" a="1"/>
  <c r="S15" i="6"/>
  <c r="F57" i="4" a="1"/>
  <c r="F36" i="4" a="1"/>
  <c r="C23" i="6"/>
  <c r="F68" i="4"/>
  <c r="F22" i="4" a="1"/>
  <c r="F31" i="4" a="1"/>
  <c r="C22" i="6"/>
  <c r="F53" i="4" a="1"/>
  <c r="F69" i="4" a="1"/>
  <c r="F20" i="4" a="1"/>
  <c r="D21" i="6"/>
  <c r="P16" i="6"/>
  <c r="P15" i="6"/>
  <c r="O16" i="6"/>
  <c r="D14" i="6"/>
  <c r="D13" i="6"/>
  <c r="K26" i="7" l="1"/>
  <c r="J26" i="7"/>
  <c r="I26" i="7"/>
  <c r="D26" i="7"/>
  <c r="E26" i="7"/>
  <c r="F26" i="7"/>
  <c r="F26" i="4"/>
  <c r="F10" i="4"/>
  <c r="F57" i="4"/>
  <c r="F21" i="4"/>
  <c r="F37" i="4"/>
  <c r="F51" i="4"/>
  <c r="F54" i="4" s="1"/>
  <c r="F58" i="4"/>
  <c r="F15" i="4"/>
  <c r="F22" i="4"/>
  <c r="F31" i="4"/>
  <c r="F41" i="4"/>
  <c r="F47" i="4"/>
  <c r="F69" i="4"/>
  <c r="F62" i="4"/>
  <c r="F16" i="4"/>
  <c r="F25" i="4"/>
  <c r="F35" i="4"/>
  <c r="F42" i="4"/>
  <c r="F53" i="4"/>
  <c r="F63" i="4"/>
  <c r="F20" i="4"/>
  <c r="F36" i="4"/>
  <c r="F46" i="4"/>
  <c r="F67" i="4"/>
  <c r="G12" i="4"/>
  <c r="A19" i="4"/>
  <c r="G11" i="4"/>
  <c r="A18" i="4"/>
  <c r="A17" i="4"/>
  <c r="G10" i="4"/>
  <c r="A29" i="4"/>
  <c r="F70" i="4"/>
  <c r="F11" i="4" a="1"/>
  <c r="A47" i="4" a="1"/>
  <c r="A52" i="4" a="1"/>
  <c r="A51" i="4" a="1"/>
  <c r="F30" i="4" a="1"/>
  <c r="A56" i="4" a="1"/>
  <c r="A48" i="4" a="1"/>
  <c r="A57" i="4" a="1"/>
  <c r="A56" i="4" l="1"/>
  <c r="B56" i="4" s="1"/>
  <c r="F33" i="5" s="1"/>
  <c r="A57" i="4"/>
  <c r="G35" i="5" s="1"/>
  <c r="F64" i="4"/>
  <c r="F30" i="4"/>
  <c r="F32" i="4" s="1"/>
  <c r="F11" i="4"/>
  <c r="F12" i="4" s="1"/>
  <c r="A51" i="4"/>
  <c r="B51" i="4" s="1"/>
  <c r="F22" i="5" s="1"/>
  <c r="A52" i="4"/>
  <c r="G24" i="5" s="1"/>
  <c r="A47" i="4"/>
  <c r="B47" i="4" s="1"/>
  <c r="F12" i="5" s="1"/>
  <c r="A48" i="4"/>
  <c r="G14" i="5" s="1"/>
  <c r="F17" i="4"/>
  <c r="F27" i="4"/>
  <c r="F48" i="4"/>
  <c r="F3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<sst xmlns="http://schemas.openxmlformats.org/spreadsheetml/2006/main" count="180" uniqueCount="75">
  <si>
    <t>Cubo</t>
  </si>
  <si>
    <t>CONS_VC:DFS.200.KPIs</t>
  </si>
  <si>
    <t>CONS_VC:DFS.100.Profit_and_loss</t>
  </si>
  <si>
    <t>CONS_VC:DFS.140.Indirect_Cash_Flow</t>
  </si>
  <si>
    <t>CONS_VC:DFS.180.Gross_Debt</t>
  </si>
  <si>
    <t>CONS_VC:REV.100.Revenue_Consolidated</t>
  </si>
  <si>
    <t>Ano</t>
  </si>
  <si>
    <t>Mês</t>
  </si>
  <si>
    <t>Versão</t>
  </si>
  <si>
    <t>Currency</t>
  </si>
  <si>
    <t>Region</t>
  </si>
  <si>
    <t>VCBR</t>
  </si>
  <si>
    <t>VCNA</t>
  </si>
  <si>
    <t>VCEAA</t>
  </si>
  <si>
    <t>VCLATAM</t>
  </si>
  <si>
    <t>Produto</t>
  </si>
  <si>
    <t>Accounts_PNL</t>
  </si>
  <si>
    <t>Net Profit</t>
  </si>
  <si>
    <t>Accounts_ICF</t>
  </si>
  <si>
    <t>Change in cash</t>
  </si>
  <si>
    <t>DFS.100.Profil_and_Loss</t>
  </si>
  <si>
    <t>Global EBITDA Month</t>
  </si>
  <si>
    <t>Formato</t>
  </si>
  <si>
    <t>Global EBITDA YTD</t>
  </si>
  <si>
    <t>Regions</t>
  </si>
  <si>
    <t>L300</t>
  </si>
  <si>
    <t>RF</t>
  </si>
  <si>
    <t>EBITDA Econômico</t>
  </si>
  <si>
    <t>VCEA</t>
  </si>
  <si>
    <t>VCLatam</t>
  </si>
  <si>
    <t>Summary - Regions EBITDA</t>
  </si>
  <si>
    <t>Month</t>
  </si>
  <si>
    <t>VCBR (BRL)</t>
  </si>
  <si>
    <t>VCNA (USD)</t>
  </si>
  <si>
    <t>YTD</t>
  </si>
  <si>
    <t>VCEA (EUR)</t>
  </si>
  <si>
    <t>VCLatam (USD)</t>
  </si>
  <si>
    <t>CONS_VC:DFS.100.Profit_and_Loss</t>
  </si>
  <si>
    <t>Quarter View</t>
  </si>
  <si>
    <t>Q1</t>
  </si>
  <si>
    <t>Q2</t>
  </si>
  <si>
    <t>Full Year View</t>
  </si>
  <si>
    <t>Empresa</t>
  </si>
  <si>
    <t>Global</t>
  </si>
  <si>
    <t>VCOTHERS</t>
  </si>
  <si>
    <t>Fx</t>
  </si>
  <si>
    <t>Others</t>
  </si>
  <si>
    <t>FX</t>
  </si>
  <si>
    <t>EBITDA/Net Revenue (%)</t>
  </si>
  <si>
    <t>Full Year</t>
  </si>
  <si>
    <t>Flash</t>
  </si>
  <si>
    <t>Sales Volume [kt]</t>
  </si>
  <si>
    <t>Price Premium [$/ton]</t>
  </si>
  <si>
    <t>Version</t>
  </si>
  <si>
    <t>Volume | Price</t>
  </si>
  <si>
    <t xml:space="preserve">Sales Volumes </t>
  </si>
  <si>
    <t>Total Products</t>
  </si>
  <si>
    <t>EBITDA</t>
  </si>
  <si>
    <t>Total Value</t>
  </si>
  <si>
    <t>Actual</t>
  </si>
  <si>
    <t>VCBR - VCBR</t>
  </si>
  <si>
    <t>ESPA - Spain</t>
  </si>
  <si>
    <t>TURK - Turkey</t>
  </si>
  <si>
    <t>ARTI - Artigas</t>
  </si>
  <si>
    <t>ITACA - Itacamba</t>
  </si>
  <si>
    <t>Delta</t>
  </si>
  <si>
    <t>USD</t>
  </si>
  <si>
    <t>BRL</t>
  </si>
  <si>
    <t>EUR</t>
  </si>
  <si>
    <t>UYU</t>
  </si>
  <si>
    <t>BOB</t>
  </si>
  <si>
    <t>CAD</t>
  </si>
  <si>
    <t>BRL CONV.</t>
  </si>
  <si>
    <t>Account Analysis by Region</t>
  </si>
  <si>
    <t>Month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</si>
</sst>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_-#,##0_-;\-#,##0_-;_-&quot;-&quot;_-;_-@_-"/>
    <numFmt numFmtId="166" formatCode="_-#,##0.0_-;\-#,##0.0_-;_-&quot;-&quot;_-;_-@_-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rgb="FF0000BF"/>
      <name val="Aptos Narrow"/>
      <family val="2"/>
      <scheme val="minor"/>
    </font>
    <font>
      <b/>
      <sz val="20"/>
      <color rgb="FF3A3A99"/>
      <name val="Aptos Narrow"/>
      <family val="2"/>
      <scheme val="minor"/>
    </font>
    <font>
      <sz val="12"/>
      <color theme="1"/>
      <name val="Wingdings"/>
      <charset val="2"/>
    </font>
    <font>
      <b/>
      <sz val="11"/>
      <color theme="1" tint="0.34998626667073579"/>
      <name val="Votorantim SAns"/>
    </font>
    <font>
      <b/>
      <sz val="11"/>
      <color theme="1"/>
      <name val="Votorantim sans"/>
    </font>
    <font>
      <sz val="11"/>
      <color theme="1"/>
      <name val="Wingdings"/>
      <charset val="2"/>
    </font>
    <font>
      <b/>
      <sz val="16"/>
      <color rgb="FF0000BF"/>
      <name val="Aptos Narrow"/>
      <family val="2"/>
      <scheme val="minor"/>
    </font>
    <font>
      <b/>
      <sz val="12"/>
      <color rgb="FF0000BF"/>
      <name val="Votorantim Sans"/>
    </font>
    <font>
      <b/>
      <sz val="11"/>
      <color rgb="FF0000BF"/>
      <name val="Votorantim sans"/>
    </font>
    <font>
      <b/>
      <sz val="16"/>
      <color theme="1"/>
      <name val="Votorantim SAns"/>
    </font>
    <font>
      <b/>
      <sz val="10"/>
      <color theme="1"/>
      <name val="Votorantim sans"/>
    </font>
    <font>
      <b/>
      <sz val="16"/>
      <color rgb="FF002060"/>
      <name val="Votorantim SAns"/>
    </font>
    <font>
      <b/>
      <sz val="11"/>
      <name val="Aptos Narrow"/>
      <family val="2"/>
      <scheme val="minor"/>
    </font>
    <font>
      <b/>
      <sz val="10.5"/>
      <name val="Calibri"/>
      <family val="2"/>
    </font>
    <font>
      <sz val="10"/>
      <color theme="1"/>
      <name val="Votorantim Sans"/>
    </font>
    <font>
      <b/>
      <sz val="20"/>
      <color rgb="FF0000BF"/>
      <name val="Votorantim Sans"/>
    </font>
    <font>
      <b/>
      <u/>
      <sz val="16"/>
      <name val="Calibri"/>
      <family val="2"/>
    </font>
    <font>
      <u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4"/>
      <color theme="1" tint="0.34998626667073579"/>
      <name val="Votorantim SAns"/>
    </font>
    <font>
      <b/>
      <u/>
      <sz val="14"/>
      <color theme="1"/>
      <name val="Votorantim SAns"/>
    </font>
    <font>
      <sz val="14"/>
      <color theme="1"/>
      <name val="Wingdings"/>
      <charset val="2"/>
    </font>
    <font>
      <b/>
      <sz val="14"/>
      <color rgb="FF000000"/>
      <name val="Votorantim Sans"/>
    </font>
    <font>
      <b/>
      <sz val="14"/>
      <color theme="1"/>
      <name val="Votorantim SAns"/>
    </font>
    <font>
      <b/>
      <sz val="11"/>
      <name val="Aptos Narrow"/>
      <family val="2"/>
    </font>
    <font>
      <i/>
      <sz val="9"/>
      <color theme="1"/>
      <name val="Votorantim SAns"/>
    </font>
    <font>
      <sz val="10"/>
      <color rgb="FFC0C0C0"/>
      <name val="Aptos Narrow"/>
      <family val="2"/>
      <scheme val="minor"/>
    </font>
    <font>
      <sz val="10"/>
      <color rgb="FF6F8DB9"/>
      <name val="Aptos Narrow"/>
      <family val="2"/>
      <scheme val="minor"/>
    </font>
    <font>
      <sz val="10"/>
      <color rgb="FF0000B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6"/>
      <color theme="1"/>
      <name val="Votorantim SAns"/>
    </font>
    <font>
      <b/>
      <u/>
      <sz val="12"/>
      <color theme="1"/>
      <name val="Aptos Narrow"/>
      <family val="2"/>
    </font>
    <font>
      <b/>
      <u/>
      <sz val="11"/>
      <color theme="1"/>
      <name val="Votorantim sans"/>
    </font>
    <font>
      <b/>
      <u/>
      <sz val="12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color rgb="FF0000CC"/>
      <name val="Votorantim sans"/>
    </font>
    <font>
      <b/>
      <sz val="16"/>
      <color rgb="FF0000CC"/>
      <name val="Votorantim sans"/>
    </font>
    <font>
      <b/>
      <sz val="12"/>
      <color theme="1" tint="0.34998626667073579"/>
      <name val="Votorantim SAns"/>
    </font>
    <font>
      <b/>
      <sz val="11"/>
      <color rgb="FF002060"/>
      <name val="Votorantim sans"/>
    </font>
    <font>
      <b/>
      <sz val="11"/>
      <color rgb="FFFF0000"/>
      <name val="Votorantim sans"/>
    </font>
    <font>
      <b/>
      <sz val="12"/>
      <color rgb="FF002060"/>
      <name val="Votorantim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 style="medium">
        <color rgb="FF0000BF"/>
      </left>
      <right/>
      <top style="medium">
        <color rgb="FF0000BF"/>
      </top>
      <bottom/>
      <diagonal/>
    </border>
    <border>
      <left/>
      <right/>
      <top style="medium">
        <color rgb="FF0000BF"/>
      </top>
      <bottom/>
      <diagonal/>
    </border>
    <border>
      <left style="medium">
        <color rgb="FF0000BF"/>
      </left>
      <right/>
      <top/>
      <bottom/>
      <diagonal/>
    </border>
    <border>
      <left/>
      <right/>
      <top/>
      <bottom style="medium">
        <color rgb="FF00206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4" fillId="2" borderId="0" xfId="0" applyFont="1" applyFill="1" applyAlignment="1">
      <alignment horizontal="right"/>
    </xf>
    <xf numFmtId="0" fontId="0" fillId="2" borderId="0" xfId="0" applyFill="1"/>
    <xf numFmtId="0" fontId="0" fillId="2" borderId="1" xfId="0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0" fillId="2" borderId="2" xfId="0" applyFill="1" applyBorder="1"/>
    <xf numFmtId="0" fontId="5" fillId="0" borderId="3" xfId="0" applyFont="1" applyBorder="1" applyAlignment="1">
      <alignment horizontal="center" vertical="center"/>
    </xf>
    <xf numFmtId="0" fontId="15" fillId="2" borderId="4" xfId="0" applyFont="1" applyFill="1" applyBorder="1"/>
    <xf numFmtId="0" fontId="0" fillId="2" borderId="4" xfId="0" applyFill="1" applyBorder="1"/>
    <xf numFmtId="0" fontId="0" fillId="0" borderId="7" xfId="0" quotePrefix="1" applyBorder="1"/>
    <xf numFmtId="0" fontId="0" fillId="0" borderId="8" xfId="0" quotePrefix="1" applyBorder="1"/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5" fillId="0" borderId="11" xfId="0" quotePrefix="1" applyFont="1" applyBorder="1"/>
    <xf numFmtId="0" fontId="15" fillId="0" borderId="12" xfId="0" quotePrefix="1" applyFont="1" applyBorder="1"/>
    <xf numFmtId="0" fontId="15" fillId="0" borderId="0" xfId="0" quotePrefix="1" applyFont="1"/>
    <xf numFmtId="0" fontId="15" fillId="0" borderId="13" xfId="0" quotePrefix="1" applyFont="1" applyBorder="1"/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3" fontId="0" fillId="0" borderId="0" xfId="0" applyNumberFormat="1"/>
    <xf numFmtId="0" fontId="14" fillId="0" borderId="5" xfId="0" applyFont="1" applyBorder="1"/>
    <xf numFmtId="0" fontId="0" fillId="0" borderId="27" xfId="0" applyBorder="1"/>
    <xf numFmtId="0" fontId="18" fillId="0" borderId="0" xfId="0" applyFont="1" applyAlignment="1">
      <alignment vertical="center"/>
    </xf>
    <xf numFmtId="0" fontId="19" fillId="0" borderId="0" xfId="0" applyFont="1"/>
    <xf numFmtId="0" fontId="27" fillId="0" borderId="0" xfId="0" applyFont="1"/>
    <xf numFmtId="9" fontId="28" fillId="0" borderId="0" xfId="1" applyFont="1"/>
    <xf numFmtId="9" fontId="29" fillId="0" borderId="0" xfId="1" applyFont="1"/>
    <xf numFmtId="9" fontId="30" fillId="0" borderId="0" xfId="1" applyFont="1"/>
    <xf numFmtId="9" fontId="31" fillId="0" borderId="0" xfId="1" applyFont="1"/>
    <xf numFmtId="0" fontId="2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23" fillId="2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vertical="center" readingOrder="1"/>
    </xf>
    <xf numFmtId="0" fontId="24" fillId="2" borderId="1" xfId="0" applyFont="1" applyFill="1" applyBorder="1" applyAlignment="1">
      <alignment vertical="center" readingOrder="1"/>
    </xf>
    <xf numFmtId="0" fontId="25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26" fillId="2" borderId="1" xfId="0" applyFont="1" applyFill="1" applyBorder="1"/>
    <xf numFmtId="0" fontId="20" fillId="2" borderId="2" xfId="0" applyFont="1" applyFill="1" applyBorder="1"/>
    <xf numFmtId="0" fontId="19" fillId="2" borderId="2" xfId="0" applyFont="1" applyFill="1" applyBorder="1"/>
    <xf numFmtId="0" fontId="0" fillId="0" borderId="28" xfId="0" applyBorder="1"/>
    <xf numFmtId="0" fontId="9" fillId="0" borderId="28" xfId="0" applyFont="1" applyBorder="1" applyAlignment="1">
      <alignment vertical="center"/>
    </xf>
    <xf numFmtId="165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21" xfId="0" applyNumberFormat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0" fontId="15" fillId="0" borderId="0" xfId="0" applyFont="1"/>
    <xf numFmtId="0" fontId="32" fillId="0" borderId="0" xfId="0" applyFont="1"/>
    <xf numFmtId="0" fontId="14" fillId="0" borderId="31" xfId="0" applyFont="1" applyBorder="1"/>
    <xf numFmtId="0" fontId="14" fillId="0" borderId="32" xfId="0" applyFont="1" applyBorder="1"/>
    <xf numFmtId="0" fontId="14" fillId="0" borderId="0" xfId="0" applyFont="1"/>
    <xf numFmtId="165" fontId="15" fillId="0" borderId="33" xfId="0" applyNumberFormat="1" applyFont="1" applyBorder="1"/>
    <xf numFmtId="165" fontId="33" fillId="0" borderId="0" xfId="0" applyNumberFormat="1" applyFont="1" applyAlignment="1">
      <alignment horizontal="left" indent="4"/>
    </xf>
    <xf numFmtId="165" fontId="33" fillId="0" borderId="0" xfId="0" applyNumberFormat="1" applyFont="1"/>
    <xf numFmtId="0" fontId="33" fillId="0" borderId="0" xfId="0" applyFont="1"/>
    <xf numFmtId="37" fontId="14" fillId="0" borderId="0" xfId="0" applyNumberFormat="1" applyFont="1"/>
    <xf numFmtId="165" fontId="14" fillId="0" borderId="0" xfId="0" applyNumberFormat="1" applyFont="1"/>
    <xf numFmtId="0" fontId="3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9" fontId="28" fillId="0" borderId="0" xfId="1" applyFont="1" applyFill="1"/>
    <xf numFmtId="9" fontId="31" fillId="0" borderId="0" xfId="1" applyFont="1" applyAlignment="1"/>
    <xf numFmtId="9" fontId="31" fillId="0" borderId="0" xfId="1" applyFont="1" applyFill="1" applyAlignment="1"/>
    <xf numFmtId="49" fontId="0" fillId="0" borderId="0" xfId="0" applyNumberFormat="1"/>
    <xf numFmtId="0" fontId="25" fillId="2" borderId="0" xfId="0" applyFont="1" applyFill="1" applyAlignment="1">
      <alignment horizontal="left"/>
    </xf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0" fillId="0" borderId="34" xfId="0" applyBorder="1"/>
    <xf numFmtId="0" fontId="9" fillId="0" borderId="34" xfId="0" applyFont="1" applyBorder="1" applyAlignment="1">
      <alignment horizontal="left" vertical="center" readingOrder="1"/>
    </xf>
    <xf numFmtId="0" fontId="9" fillId="0" borderId="34" xfId="0" applyFont="1" applyBorder="1" applyAlignment="1">
      <alignment horizontal="left" vertical="center"/>
    </xf>
    <xf numFmtId="37" fontId="35" fillId="0" borderId="0" xfId="0" applyNumberFormat="1" applyFont="1" applyAlignment="1">
      <alignment vertical="center"/>
    </xf>
    <xf numFmtId="0" fontId="23" fillId="2" borderId="2" xfId="0" applyFont="1" applyFill="1" applyBorder="1" applyAlignment="1">
      <alignment vertical="center"/>
    </xf>
    <xf numFmtId="0" fontId="39" fillId="0" borderId="28" xfId="0" applyFont="1" applyBorder="1"/>
    <xf numFmtId="37" fontId="32" fillId="0" borderId="0" xfId="0" applyNumberFormat="1" applyFont="1"/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14" fillId="0" borderId="32" xfId="0" applyFont="1" applyBorder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0" fillId="2" borderId="0" xfId="0" applyFont="1" applyFill="1"/>
    <xf numFmtId="0" fontId="5" fillId="0" borderId="3" xfId="0" applyFont="1" applyBorder="1" applyAlignment="1">
      <alignment vertical="center"/>
    </xf>
    <xf numFmtId="165" fontId="42" fillId="0" borderId="0" xfId="0" applyNumberFormat="1" applyFont="1"/>
    <xf numFmtId="166" fontId="42" fillId="0" borderId="0" xfId="0" applyNumberFormat="1" applyFont="1"/>
    <xf numFmtId="3" fontId="43" fillId="0" borderId="0" xfId="0" applyNumberFormat="1" applyFont="1" applyAlignment="1">
      <alignment horizontal="center" vertical="center"/>
    </xf>
    <xf numFmtId="37" fontId="0" fillId="0" borderId="0" xfId="0" applyNumberFormat="1"/>
    <xf numFmtId="166" fontId="44" fillId="0" borderId="0" xfId="0" applyNumberFormat="1" applyFont="1"/>
    <xf numFmtId="0" fontId="0" fillId="0" borderId="41" xfId="0" applyBorder="1"/>
    <xf numFmtId="0" fontId="0" fillId="0" borderId="42" xfId="0" applyBorder="1"/>
    <xf numFmtId="9" fontId="16" fillId="3" borderId="43" xfId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37" fontId="11" fillId="0" borderId="0" xfId="0" applyNumberFormat="1" applyFont="1" applyAlignment="1">
      <alignment horizontal="center" vertical="center"/>
    </xf>
    <xf numFmtId="9" fontId="12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7" fillId="0" borderId="0" xfId="0" applyFont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9" fontId="31" fillId="0" borderId="0" xfId="1" applyFont="1" applyAlignment="1">
      <alignment horizontal="center"/>
    </xf>
    <xf numFmtId="0" fontId="41" fillId="0" borderId="3" xfId="0" applyFont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37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2" borderId="35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</cellXfs>
  <cellStyles count="2">
    <cellStyle name="Normal" xfId="0" builtinId="0" customBuiltin="1"/>
    <cellStyle name="Porcentagem" xfId="1" builtinId="5"/>
  </cellStyles>
  <dxfs count="0"/>
  <tableStyles count="0" defaultTableStyle="TableStyleMedium2" defaultPivotStyle="PivotStyleLight16"/>
  <colors>
    <mruColors>
      <color rgb="FF6F8DB9"/>
      <color rgb="FF0000CC"/>
      <color rgb="FFC0C0C0"/>
      <color rgb="FF2874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Fx'!$F$10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3-47A1-BB6B-3FA1DDDA2A8D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Fx'!$F$11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3-47A1-BB6B-3FA1DDDA2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Fx'!$F$15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E-4390-B81E-F9772CCCB806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Fx'!$F$16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E-4390-B81E-F9772CCC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Fx'!$F$20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9-4ABD-919D-6036F04A2A51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Fx'!$F$21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9-4ABD-919D-6036F04A2A51}"/>
            </c:ext>
          </c:extLst>
        </c:ser>
        <c:ser>
          <c:idx val="2"/>
          <c:order val="2"/>
          <c:spPr>
            <a:solidFill>
              <a:srgbClr val="ED7D3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CC"/>
              </a:solidFill>
            </c:spPr>
            <c:extLst>
              <c:ext xmlns:c16="http://schemas.microsoft.com/office/drawing/2014/chart" uri="{C3380CC4-5D6E-409C-BE32-E72D297353CC}">
                <c16:uniqueId val="{00000000-6C4E-4899-81D3-B0C7EA5A99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Fx'!$F$22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9-4ABD-919D-6036F04A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Fx'!$F$25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3-4CAF-B6BC-4E47F0E2C89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Fx'!$F$26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3-4CAF-B6BC-4E47F0E2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Fx'!$F$30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A-4675-9A86-7AEB33DA1847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Fx'!$F$31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AA-4675-9A86-7AEB33DA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</c:spPr>
          <c:invertIfNegative val="0"/>
          <c:dLbls>
            <c:dLbl>
              <c:idx val="0"/>
              <c:layout>
                <c:manualLayout>
                  <c:x val="2.0125786163521966E-2"/>
                  <c:y val="2.6862331608080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32-429E-8934-44E26BFD15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Fx'!$F$35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2-429E-8934-44E26BFD15D7}"/>
            </c:ext>
          </c:extLst>
        </c:ser>
        <c:ser>
          <c:idx val="1"/>
          <c:order val="1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Fx'!$F$36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2-429E-8934-44E26BFD15D7}"/>
            </c:ext>
          </c:extLst>
        </c:ser>
        <c:ser>
          <c:idx val="2"/>
          <c:order val="2"/>
          <c:spPr>
            <a:solidFill>
              <a:srgbClr val="0000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Fx'!$F$37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32-429E-8934-44E26BFD1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Fx'!$F$41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4AD8-B115-200C81E2DC6D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Fx'!$F$42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4-4AD8-B115-200C81E2D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Fx'!$F$46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B-4498-A055-3AE569468E0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Fx'!$F$47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B-4498-A055-3AE56946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Fx'!$F$51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8-4F17-9FC4-CC9527356362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Fx'!$F$52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58-4F17-9FC4-CC9527356362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Fx'!$F$53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58-4F17-9FC4-CC952735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1-6208-43D8-B4DC-D566D7F86A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Fx'!$F$57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8-43D8-B4DC-D566D7F86AD7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Fx'!$F$58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8-43D8-B4DC-D566D7F86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Fx'!$F$62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8-4D5E-AC1B-85855313E014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Fx'!$F$63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8-4D5E-AC1B-85855313E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Fx'!$F$67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0-4EBA-9D99-86FAD620A54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Fx'!$F$68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0-4EBA-9D99-86FAD620A54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Fx'!$F$69</c:f>
              <c:numCache>
                <c:formatCode>_-#,##0_-;\-#,##0_-;_-"-"_-;_-@_-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0-4EBA-9D99-86FAD620A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85217745835E-2"/>
          <c:y val="0.24322161652870314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'EBITDA - Fx'!$B$13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'EBITDA - Fx'!$C$12:$D$12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'EBITDA - Fx'!$C$13:$D$13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1-43D4-AF6A-9C87872BD8D8}"/>
            </c:ext>
          </c:extLst>
        </c:ser>
        <c:ser>
          <c:idx val="1"/>
          <c:order val="1"/>
          <c:tx>
            <c:strRef>
              <c:f>'EBITDA - Fx'!$B$14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'EBITDA - Fx'!$C$12:$D$12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'EBITDA - Fx'!$C$14:$D$14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1-43D4-AF6A-9C87872BD8D8}"/>
            </c:ext>
          </c:extLst>
        </c:ser>
        <c:ser>
          <c:idx val="2"/>
          <c:order val="2"/>
          <c:tx>
            <c:strRef>
              <c:f>'EBITDA - Fx'!$B$15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'EBITDA - Fx'!$C$12:$D$12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'EBITDA - Fx'!$C$15:$D$15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1-43D4-AF6A-9C87872BD8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677448337825698E-2"/>
          <c:y val="4.8309178743961352E-2"/>
          <c:w val="0.9505840071877808"/>
          <c:h val="0.7826086956521739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C0C0C0"/>
            </a:solidFill>
            <a:ln>
              <a:noFill/>
            </a:ln>
            <a:effectLst/>
          </c:spPr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D-4DA5-813C-DA0AD3F636C0}"/>
              </c:ext>
            </c:extLst>
          </c:dPt>
          <c:dPt>
            <c:idx val="2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D-4DA5-813C-DA0AD3F636C0}"/>
              </c:ext>
            </c:extLst>
          </c:dPt>
          <c:dPt>
            <c:idx val="3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4D-4DA5-813C-DA0AD3F636C0}"/>
              </c:ext>
            </c:extLst>
          </c:dPt>
          <c:dPt>
            <c:idx val="8"/>
            <c:invertIfNegative val="1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4D-4DA5-813C-DA0AD3F636C0}"/>
              </c:ext>
            </c:extLst>
          </c:dPt>
          <c:dLbls>
            <c:dLbl>
              <c:idx val="0"/>
              <c:layout>
                <c:manualLayout>
                  <c:x val="0"/>
                  <c:y val="5.2334943639291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4D-4DA5-813C-DA0AD3F636C0}"/>
                </c:ext>
              </c:extLst>
            </c:dLbl>
            <c:dLbl>
              <c:idx val="1"/>
              <c:layout>
                <c:manualLayout>
                  <c:x val="-2.2461814914645105E-3"/>
                  <c:y val="-0.277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4D-4DA5-813C-DA0AD3F63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4D-4DA5-813C-DA0AD3F63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4D-4DA5-813C-DA0AD3F636C0}"/>
                </c:ext>
              </c:extLst>
            </c:dLbl>
            <c:dLbl>
              <c:idx val="8"/>
              <c:layout>
                <c:manualLayout>
                  <c:x val="0"/>
                  <c:y val="-0.334138486312399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4D-4DA5-813C-DA0AD3F636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2024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Flash</c:v>
                </c:pt>
              </c:strCache>
            </c:strRef>
          </c:cat>
          <c:val>
            <c:numRef>
              <c:f>'EBITDA - Fx'!$K$15:$S$15</c:f>
              <c:numCache>
                <c:formatCode>_-#,##0_-;\-#,##0_-;_-"-"_-;_-@_-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C0C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9-024D-4DA5-813C-DA0AD3F636C0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0.100644122383252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4D-4DA5-813C-DA0AD3F636C0}"/>
                </c:ext>
              </c:extLst>
            </c:dLbl>
            <c:dLbl>
              <c:idx val="3"/>
              <c:layout>
                <c:manualLayout>
                  <c:x val="2.2461814914645105E-3"/>
                  <c:y val="-0.22946859903381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4D-4DA5-813C-DA0AD3F63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4D-4DA5-813C-DA0AD3F636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2024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Flash</c:v>
                </c:pt>
              </c:strCache>
            </c:strRef>
          </c:cat>
          <c:val>
            <c:numRef>
              <c:f>'EBITDA - Fx'!$K$16:$S$16</c:f>
              <c:numCache>
                <c:formatCode>_-#,##0_-;\-#,##0_-;_-"-"_-;_-@_-</c:formatCode>
                <c:ptCount val="9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24D-4DA5-813C-DA0AD3F6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#,##0_-;\-#,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00788963879515E-2"/>
          <c:y val="0.14712602414059944"/>
          <c:w val="0.86348840769903767"/>
          <c:h val="0.80391580578890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Fx'!$C$4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Fx'!$D$3:$E$3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Fx'!$D$4:$E$4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29-4ACF-B8AA-D6E5CDB9A9A7}"/>
            </c:ext>
          </c:extLst>
        </c:ser>
        <c:ser>
          <c:idx val="1"/>
          <c:order val="1"/>
          <c:tx>
            <c:strRef>
              <c:f>'Vol | Price (product ) - Fx'!$C$5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Fx'!$D$3:$E$3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Fx'!$D$5:$E$5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9-4ACF-B8AA-D6E5CDB9A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220949654020526E-2"/>
          <c:y val="4.2529058867641543E-2"/>
          <c:w val="0.86135395517872138"/>
          <c:h val="0.89595843552342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Fx'!$M$4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Fx'!$N$3:$O$3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Fx'!$N$4:$O$4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E-4713-9FC2-5C834DB5D96A}"/>
            </c:ext>
          </c:extLst>
        </c:ser>
        <c:ser>
          <c:idx val="1"/>
          <c:order val="1"/>
          <c:tx>
            <c:strRef>
              <c:f>'Vol | Price (product ) - Fx'!$M$5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Fx'!$N$3:$O$3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Fx'!$N$5:$O$5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E-4713-9FC2-5C834DB5D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97576544"/>
        <c:axId val="297568384"/>
      </c:barChart>
      <c:catAx>
        <c:axId val="2975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76025633159491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Fx'!$C$10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Fx'!$D$9:$E$9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Fx'!$D$10:$E$10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9B-4157-9EB2-BAD6606F2C92}"/>
            </c:ext>
          </c:extLst>
        </c:ser>
        <c:ser>
          <c:idx val="1"/>
          <c:order val="1"/>
          <c:tx>
            <c:strRef>
              <c:f>'Vol | Price (product ) - Fx'!$C$11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Fx'!$D$9:$E$9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Fx'!$D$11:$E$11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9B-4157-9EB2-BAD6606F2C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78716058830242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Fx'!$C$16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Fx'!$D$15:$E$15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Fx'!$D$16:$E$16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B-46F7-8F75-609FA63CF0C6}"/>
            </c:ext>
          </c:extLst>
        </c:ser>
        <c:ser>
          <c:idx val="1"/>
          <c:order val="1"/>
          <c:tx>
            <c:strRef>
              <c:f>'Vol | Price (product ) - Fx'!$C$17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Fx'!$D$15:$E$15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Fx'!$D$17:$E$17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B-46F7-8F75-609FA63CF0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00788963879515E-2"/>
          <c:y val="0.14712602414059944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Fx'!$H$4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Fx'!$I$3:$J$3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Fx'!$I$4:$J$4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4-4BE3-9436-3A3480991D67}"/>
            </c:ext>
          </c:extLst>
        </c:ser>
        <c:ser>
          <c:idx val="1"/>
          <c:order val="1"/>
          <c:tx>
            <c:strRef>
              <c:f>'Vol | Price (product ) - Fx'!$H$5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Fx'!$I$3:$J$3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Fx'!$I$5:$J$5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4-4BE3-9436-3A3480991D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78054909329515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Fx'!$H$10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Fx'!$I$9:$J$9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Fx'!$I$10:$J$10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9-43FF-B10A-001505189689}"/>
            </c:ext>
          </c:extLst>
        </c:ser>
        <c:ser>
          <c:idx val="1"/>
          <c:order val="1"/>
          <c:tx>
            <c:strRef>
              <c:f>'Vol | Price (product ) - Fx'!$H$11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Fx'!$I$9:$J$9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Fx'!$I$11:$J$11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9-43FF-B10A-001505189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23489826929524E-2"/>
          <c:y val="7.3484597320071829E-2"/>
          <c:w val="0.86348840769903767"/>
          <c:h val="0.74384013093868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| Price (product ) - Fx'!$H$16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Fx'!$I$15:$J$15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Fx'!$I$16:$J$16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7-4145-9A65-E355FA209593}"/>
            </c:ext>
          </c:extLst>
        </c:ser>
        <c:ser>
          <c:idx val="1"/>
          <c:order val="1"/>
          <c:tx>
            <c:strRef>
              <c:f>'Vol | Price (product ) - Fx'!$H$17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'Vol | Price (product ) - Fx'!$I$15:$J$15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'Vol | Price (product ) - Fx'!$I$17:$J$17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7-4145-9A65-E355FA209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0237626546681"/>
          <c:y val="1.4227330218820132E-3"/>
          <c:w val="0.86348840769903767"/>
          <c:h val="0.80391580578890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Fx'!$C$4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2874B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Fx'!$D$3:$E$3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Fx'!$D$4:$E$4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7-4269-852E-D96E971B2825}"/>
            </c:ext>
          </c:extLst>
        </c:ser>
        <c:ser>
          <c:idx val="1"/>
          <c:order val="1"/>
          <c:tx>
            <c:strRef>
              <c:f>'Cement | Region - Fx'!$C$5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Fx'!$D$3:$E$3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Fx'!$D$5:$E$5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7-4269-852E-D96E971B28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46720212802848E-2"/>
          <c:y val="3.4025634886855359E-2"/>
          <c:w val="0.88094663167104115"/>
          <c:h val="0.89595843552342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Fx'!$M$4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Fx'!$N$3:$O$3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Fx'!$N$4:$O$4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7-49B1-B535-7BA2FCDF7842}"/>
            </c:ext>
          </c:extLst>
        </c:ser>
        <c:ser>
          <c:idx val="1"/>
          <c:order val="1"/>
          <c:tx>
            <c:strRef>
              <c:f>'Cement | Region - Fx'!$M$5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Fx'!$N$3:$O$3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Fx'!$N$5:$O$5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7-49B1-B535-7BA2FCDF7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76025633159491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Fx'!$C$10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Fx'!$D$9:$E$9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Fx'!$D$10:$E$10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5-43B0-94C4-565D45C54744}"/>
            </c:ext>
          </c:extLst>
        </c:ser>
        <c:ser>
          <c:idx val="1"/>
          <c:order val="1"/>
          <c:tx>
            <c:strRef>
              <c:f>'Cement | Region - Fx'!$C$11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Fx'!$D$9:$E$9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Fx'!$D$11:$E$11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5-43B0-94C4-565D45C547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78716058830242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Fx'!$C$16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Fx'!$D$15:$E$15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Fx'!$D$16:$E$16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C-459C-978F-DEC7B6E098C9}"/>
            </c:ext>
          </c:extLst>
        </c:ser>
        <c:ser>
          <c:idx val="1"/>
          <c:order val="1"/>
          <c:tx>
            <c:strRef>
              <c:f>'Cement | Region - Fx'!$C$17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Fx'!$D$15:$E$15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Fx'!$D$17:$E$17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C-459C-978F-DEC7B6E098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00788963879515E-2"/>
          <c:y val="0.14712602414059944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Fx'!$I$4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2874B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Fx'!$J$3:$K$3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Fx'!$J$4:$K$4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0-4708-A4C4-F74AFD022F6C}"/>
            </c:ext>
          </c:extLst>
        </c:ser>
        <c:ser>
          <c:idx val="1"/>
          <c:order val="1"/>
          <c:tx>
            <c:strRef>
              <c:f>'Cement | Region - Fx'!$I$5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Fx'!$J$3:$K$3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Fx'!$J$5:$K$5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0-4708-A4C4-F74AFD022F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78054909329515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Fx'!$I$10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Fx'!$J$9:$K$9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Fx'!$J$10:$K$10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0-4E91-B795-CA08E573A25E}"/>
            </c:ext>
          </c:extLst>
        </c:ser>
        <c:ser>
          <c:idx val="1"/>
          <c:order val="1"/>
          <c:tx>
            <c:strRef>
              <c:f>'Cement | Region - Fx'!$I$11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Fx'!$J$9:$K$9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Fx'!$J$11:$K$11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0-4E91-B795-CA08E573A2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743840130938688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Fx'!$I$16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Fx'!$J$15:$K$15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Fx'!$J$16:$K$16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1-4C71-9FAC-07DA3E86C1B9}"/>
            </c:ext>
          </c:extLst>
        </c:ser>
        <c:ser>
          <c:idx val="1"/>
          <c:order val="1"/>
          <c:tx>
            <c:strRef>
              <c:f>'Cement | Region - Fx'!$I$17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Fx'!$J$15:$K$15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Fx'!$J$17:$K$17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1-4C71-9FAC-07DA3E86C1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46720212802848E-2"/>
          <c:y val="3.4025634886855359E-2"/>
          <c:w val="0.88094663167104115"/>
          <c:h val="0.89595843552342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Fx'!$M$10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Fx'!$N$9:$O$9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Fx'!$N$10:$O$10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F-480E-A7F8-38D9DA54F844}"/>
            </c:ext>
          </c:extLst>
        </c:ser>
        <c:ser>
          <c:idx val="1"/>
          <c:order val="1"/>
          <c:tx>
            <c:strRef>
              <c:f>'Cement | Region - Fx'!$M$11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Fx'!$N$9:$O$9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Fx'!$N$11:$O$11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F-480E-A7F8-38D9DA54F8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97576544"/>
        <c:axId val="297568384"/>
      </c:barChart>
      <c:catAx>
        <c:axId val="2975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46720212802848E-2"/>
          <c:y val="3.4025634886855359E-2"/>
          <c:w val="0.88094663167104115"/>
          <c:h val="0.89595843552342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'Cement | Region - Fx'!$M$16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Fx'!$N$15:$O$15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Fx'!$N$16:$O$16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F-40C5-B9C4-4382AF64E83B}"/>
            </c:ext>
          </c:extLst>
        </c:ser>
        <c:ser>
          <c:idx val="1"/>
          <c:order val="1"/>
          <c:tx>
            <c:strRef>
              <c:f>'Cement | Region - Fx'!$M$17</c:f>
              <c:strCache>
                <c:ptCount val="1"/>
                <c:pt idx="0">
                  <c:v> #N/D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'Cement | Region - Fx'!$N$15:$O$15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cat>
          <c:val>
            <c:numRef>
              <c:f>'Cement | Region - Fx'!$N$17:$O$17</c:f>
              <c:numCache>
                <c:formatCode>_-#,##0_-;\-#,##0_-;_-"-"_-;_-@_-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F-40C5-B9C4-4382AF64E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97576544"/>
        <c:axId val="297568384"/>
      </c:barChart>
      <c:catAx>
        <c:axId val="2975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13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image" Target="../media/image3.svg"/><Relationship Id="rId7" Type="http://schemas.openxmlformats.org/officeDocument/2006/relationships/chart" Target="../charts/chart19.xml"/><Relationship Id="rId2" Type="http://schemas.openxmlformats.org/officeDocument/2006/relationships/image" Target="../media/image2.png"/><Relationship Id="rId1" Type="http://schemas.openxmlformats.org/officeDocument/2006/relationships/chart" Target="../charts/chart15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image" Target="../media/image3.svg"/><Relationship Id="rId7" Type="http://schemas.openxmlformats.org/officeDocument/2006/relationships/chart" Target="../charts/chart26.xml"/><Relationship Id="rId2" Type="http://schemas.openxmlformats.org/officeDocument/2006/relationships/image" Target="../media/image2.png"/><Relationship Id="rId1" Type="http://schemas.openxmlformats.org/officeDocument/2006/relationships/chart" Target="../charts/chart22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152400</xdr:rowOff>
    </xdr:from>
    <xdr:to>
      <xdr:col>29</xdr:col>
      <xdr:colOff>241300</xdr:colOff>
      <xdr:row>49</xdr:row>
      <xdr:rowOff>45720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6DE74CD-655B-403A-9843-155C78554DCE}"/>
            </a:ext>
          </a:extLst>
        </xdr:cNvPr>
        <xdr:cNvSpPr/>
      </xdr:nvSpPr>
      <xdr:spPr>
        <a:xfrm>
          <a:off x="0" y="701040"/>
          <a:ext cx="22781260" cy="8305800"/>
        </a:xfrm>
        <a:prstGeom prst="rect">
          <a:avLst/>
        </a:prstGeom>
        <a:gradFill flip="none" rotWithShape="1">
          <a:gsLst>
            <a:gs pos="44000">
              <a:srgbClr val="0432FF"/>
            </a:gs>
            <a:gs pos="100000">
              <a:schemeClr val="bg1">
                <a:alpha val="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27940</xdr:colOff>
      <xdr:row>0</xdr:row>
      <xdr:rowOff>0</xdr:rowOff>
    </xdr:from>
    <xdr:to>
      <xdr:col>15</xdr:col>
      <xdr:colOff>731520</xdr:colOff>
      <xdr:row>49</xdr:row>
      <xdr:rowOff>30481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7DDBBC-D3A6-44F0-B441-F8F45926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27940" y="0"/>
          <a:ext cx="12362180" cy="8991601"/>
        </a:xfrm>
        <a:prstGeom prst="rect">
          <a:avLst/>
        </a:prstGeom>
      </xdr:spPr>
    </xdr:pic>
    <xdr:clientData/>
  </xdr:twoCellAnchor>
  <xdr:twoCellAnchor>
    <xdr:from>
      <xdr:col>11</xdr:col>
      <xdr:colOff>499505</xdr:colOff>
      <xdr:row>0</xdr:row>
      <xdr:rowOff>77207</xdr:rowOff>
    </xdr:from>
    <xdr:to>
      <xdr:col>13</xdr:col>
      <xdr:colOff>644542</xdr:colOff>
      <xdr:row>49</xdr:row>
      <xdr:rowOff>14539</xdr:rowOff>
    </xdr:to>
    <xdr:sp macro="" textlink="">
      <xdr:nvSpPr>
        <xdr:cNvPr id="4" name="Forma Livre: Forma 7">
          <a:extLst>
            <a:ext uri="{FF2B5EF4-FFF2-40B4-BE49-F238E27FC236}">
              <a16:creationId xmlns:a16="http://schemas.microsoft.com/office/drawing/2014/main" id="{1F8D8A7D-62B0-47F0-A0ED-79A2DB337D55}"/>
            </a:ext>
          </a:extLst>
        </xdr:cNvPr>
        <xdr:cNvSpPr/>
      </xdr:nvSpPr>
      <xdr:spPr>
        <a:xfrm rot="21080737">
          <a:off x="9049145" y="77207"/>
          <a:ext cx="1699517" cy="8898452"/>
        </a:xfrm>
        <a:custGeom>
          <a:avLst/>
          <a:gdLst>
            <a:gd name="connsiteX0" fmla="*/ 0 w 1323975"/>
            <a:gd name="connsiteY0" fmla="*/ 0 h 5010150"/>
            <a:gd name="connsiteX1" fmla="*/ 1323975 w 1323975"/>
            <a:gd name="connsiteY1" fmla="*/ 5010150 h 501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323975" h="5010150">
              <a:moveTo>
                <a:pt x="0" y="0"/>
              </a:moveTo>
              <a:lnTo>
                <a:pt x="1323975" y="5010150"/>
              </a:lnTo>
            </a:path>
          </a:pathLst>
        </a:custGeom>
        <a:noFill/>
        <a:ln w="34925" cap="rnd">
          <a:solidFill>
            <a:schemeClr val="bg1"/>
          </a:solidFill>
          <a:prstDash val="sysDot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="horz" wrap="square" lIns="121919" tIns="60959" rIns="121919" bIns="60959" numCol="1" spcCol="38100" rtlCol="0" anchor="t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219170" eaLnBrk="1" fontAlgn="auto" latinLnBrk="1">
            <a:spcBef>
              <a:spcPts val="0"/>
            </a:spcBef>
            <a:spcAft>
              <a:spcPts val="0"/>
            </a:spcAft>
            <a:defRPr/>
          </a:pPr>
          <a:endParaRPr lang="pt-BR" sz="2400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0</xdr:col>
      <xdr:colOff>565072</xdr:colOff>
      <xdr:row>9</xdr:row>
      <xdr:rowOff>21191</xdr:rowOff>
    </xdr:from>
    <xdr:to>
      <xdr:col>5</xdr:col>
      <xdr:colOff>741177</xdr:colOff>
      <xdr:row>14</xdr:row>
      <xdr:rowOff>28339</xdr:rowOff>
    </xdr:to>
    <xdr:pic>
      <xdr:nvPicPr>
        <xdr:cNvPr id="5" name="Gráfico 13">
          <a:extLst>
            <a:ext uri="{FF2B5EF4-FFF2-40B4-BE49-F238E27FC236}">
              <a16:creationId xmlns:a16="http://schemas.microsoft.com/office/drawing/2014/main" id="{487C4C72-BB53-43FE-9FB2-CC9631E84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65072" y="1667111"/>
          <a:ext cx="4062305" cy="921548"/>
        </a:xfrm>
        <a:prstGeom prst="rect">
          <a:avLst/>
        </a:prstGeom>
      </xdr:spPr>
    </xdr:pic>
    <xdr:clientData/>
  </xdr:twoCellAnchor>
  <xdr:twoCellAnchor>
    <xdr:from>
      <xdr:col>14</xdr:col>
      <xdr:colOff>15240</xdr:colOff>
      <xdr:row>27</xdr:row>
      <xdr:rowOff>16930</xdr:rowOff>
    </xdr:from>
    <xdr:to>
      <xdr:col>21</xdr:col>
      <xdr:colOff>723900</xdr:colOff>
      <xdr:row>35</xdr:row>
      <xdr:rowOff>68580</xdr:rowOff>
    </xdr:to>
    <xdr:sp macro="" textlink="">
      <xdr:nvSpPr>
        <xdr:cNvPr id="6" name="Modelo de  apresentação">
          <a:extLst>
            <a:ext uri="{FF2B5EF4-FFF2-40B4-BE49-F238E27FC236}">
              <a16:creationId xmlns:a16="http://schemas.microsoft.com/office/drawing/2014/main" id="{4466598B-6C28-452A-9F05-2EEB5550B5EB}"/>
            </a:ext>
          </a:extLst>
        </xdr:cNvPr>
        <xdr:cNvSpPr txBox="1"/>
      </xdr:nvSpPr>
      <xdr:spPr>
        <a:xfrm>
          <a:off x="10896600" y="4954690"/>
          <a:ext cx="6149340" cy="1514690"/>
        </a:xfrm>
        <a:prstGeom prst="rect">
          <a:avLst/>
        </a:prstGeom>
        <a:ln w="25400">
          <a:miter lim="400000"/>
        </a:ln>
        <a:extLst>
          <a:ext uri="{C572A759-6A51-4108-AA02-DFA0A04FC94B}">
            <ma14:wrappingTextBoxFlag xmlns:lc="http://schemas.openxmlformats.org/drawingml/2006/lockedCanvas" xmlns="" xmlns:m="http://schemas.openxmlformats.org/officeDocument/2006/math" xmlns:a14="http://schemas.microsoft.com/office/drawing/2010/main" xmlns:ma14="http://schemas.microsoft.com/office/mac/drawingml/2011/main" xmlns:p="http://schemas.openxmlformats.org/presentationml/2006/main" xmlns:r="http://schemas.openxmlformats.org/officeDocument/2006/relationships" val="1"/>
          </a:ext>
        </a:extLst>
      </xdr:spPr>
      <xdr:txBody>
        <a:bodyPr wrap="square" tIns="45720" bIns="4572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>
            <a:lnSpc>
              <a:spcPts val="5500"/>
            </a:lnSpc>
            <a:spcBef>
              <a:spcPts val="0"/>
            </a:spcBef>
            <a:spcAft>
              <a:spcPts val="0"/>
            </a:spcAft>
            <a:defRPr sz="12600">
              <a:solidFill>
                <a:srgbClr val="0000B7"/>
              </a:solidFill>
              <a:latin typeface="Votorantim Sans Bold"/>
              <a:ea typeface="Votorantim Sans Bold"/>
              <a:cs typeface="Votorantim Sans Bold"/>
              <a:sym typeface="Votorantim Sans Bold"/>
            </a:defRPr>
          </a:pPr>
          <a:r>
            <a:rPr lang="en-US" sz="4000" b="1" kern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sym typeface="Votorantim Sans Bold"/>
            </a:rPr>
            <a:t>Flash Results</a:t>
          </a:r>
        </a:p>
      </xdr:txBody>
    </xdr:sp>
    <xdr:clientData/>
  </xdr:twoCellAnchor>
  <xdr:twoCellAnchor editAs="oneCell">
    <xdr:from>
      <xdr:col>18</xdr:col>
      <xdr:colOff>382663</xdr:colOff>
      <xdr:row>33</xdr:row>
      <xdr:rowOff>4102</xdr:rowOff>
    </xdr:from>
    <xdr:to>
      <xdr:col>19</xdr:col>
      <xdr:colOff>324245</xdr:colOff>
      <xdr:row>36</xdr:row>
      <xdr:rowOff>126024</xdr:rowOff>
    </xdr:to>
    <xdr:pic>
      <xdr:nvPicPr>
        <xdr:cNvPr id="7" name="Image" descr="Image">
          <a:extLst>
            <a:ext uri="{FF2B5EF4-FFF2-40B4-BE49-F238E27FC236}">
              <a16:creationId xmlns:a16="http://schemas.microsoft.com/office/drawing/2014/main" id="{43F5D414-1133-4D80-8060-0AB3EFD4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72983" y="6039142"/>
          <a:ext cx="718822" cy="670562"/>
        </a:xfrm>
        <a:prstGeom prst="rect">
          <a:avLst/>
        </a:prstGeom>
        <a:ln w="12700">
          <a:miter lim="400000"/>
        </a:ln>
      </xdr:spPr>
    </xdr:pic>
    <xdr:clientData/>
  </xdr:twoCellAnchor>
  <xdr:oneCellAnchor>
    <xdr:from>
      <xdr:col>17</xdr:col>
      <xdr:colOff>238071</xdr:colOff>
      <xdr:row>33</xdr:row>
      <xdr:rowOff>81680</xdr:rowOff>
    </xdr:from>
    <xdr:ext cx="1171629" cy="20788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5283D22-A219-4E3C-A866-BDF259FDED9B}"/>
            </a:ext>
          </a:extLst>
        </xdr:cNvPr>
        <xdr:cNvSpPr txBox="1"/>
      </xdr:nvSpPr>
      <xdr:spPr>
        <a:xfrm flipH="1" flipV="1">
          <a:off x="13451151" y="6116720"/>
          <a:ext cx="1171629" cy="2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9</xdr:row>
      <xdr:rowOff>91440</xdr:rowOff>
    </xdr:from>
    <xdr:to>
      <xdr:col>3</xdr:col>
      <xdr:colOff>189950</xdr:colOff>
      <xdr:row>10</xdr:row>
      <xdr:rowOff>26779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6F2A4F6-57BD-40E7-A0A8-45D459ECF570}"/>
            </a:ext>
          </a:extLst>
        </xdr:cNvPr>
        <xdr:cNvSpPr/>
      </xdr:nvSpPr>
      <xdr:spPr>
        <a:xfrm>
          <a:off x="1630680" y="1737360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396242</xdr:colOff>
      <xdr:row>18</xdr:row>
      <xdr:rowOff>175261</xdr:rowOff>
    </xdr:from>
    <xdr:to>
      <xdr:col>3</xdr:col>
      <xdr:colOff>189952</xdr:colOff>
      <xdr:row>19</xdr:row>
      <xdr:rowOff>110600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CFAEE0E-7492-43BD-A80B-11850E96A4E4}"/>
            </a:ext>
          </a:extLst>
        </xdr:cNvPr>
        <xdr:cNvSpPr/>
      </xdr:nvSpPr>
      <xdr:spPr>
        <a:xfrm>
          <a:off x="1630682" y="346710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388622</xdr:colOff>
      <xdr:row>30</xdr:row>
      <xdr:rowOff>76201</xdr:rowOff>
    </xdr:from>
    <xdr:to>
      <xdr:col>3</xdr:col>
      <xdr:colOff>182332</xdr:colOff>
      <xdr:row>31</xdr:row>
      <xdr:rowOff>11540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E9492BF-70CE-4AB8-BAB0-B397ABE255DD}"/>
            </a:ext>
          </a:extLst>
        </xdr:cNvPr>
        <xdr:cNvSpPr/>
      </xdr:nvSpPr>
      <xdr:spPr>
        <a:xfrm>
          <a:off x="1623062" y="556260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579120</xdr:colOff>
      <xdr:row>9</xdr:row>
      <xdr:rowOff>22860</xdr:rowOff>
    </xdr:from>
    <xdr:to>
      <xdr:col>4</xdr:col>
      <xdr:colOff>392405</xdr:colOff>
      <xdr:row>14</xdr:row>
      <xdr:rowOff>157408</xdr:rowOff>
    </xdr:to>
    <xdr:sp macro="" textlink="">
      <xdr:nvSpPr>
        <xdr:cNvPr id="2" name="Rosca 61">
          <a:extLst>
            <a:ext uri="{FF2B5EF4-FFF2-40B4-BE49-F238E27FC236}">
              <a16:creationId xmlns:a16="http://schemas.microsoft.com/office/drawing/2014/main" id="{3D002FF4-BA6F-44AB-A2D8-76913ECEAC77}"/>
            </a:ext>
          </a:extLst>
        </xdr:cNvPr>
        <xdr:cNvSpPr/>
      </xdr:nvSpPr>
      <xdr:spPr>
        <a:xfrm>
          <a:off x="1257300" y="1623060"/>
          <a:ext cx="1078205" cy="9727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411480</xdr:colOff>
      <xdr:row>9</xdr:row>
      <xdr:rowOff>15240</xdr:rowOff>
    </xdr:from>
    <xdr:to>
      <xdr:col>3</xdr:col>
      <xdr:colOff>543836</xdr:colOff>
      <xdr:row>11</xdr:row>
      <xdr:rowOff>9716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AFDE3E1-CB1A-488B-9748-E906215B25AB}"/>
            </a:ext>
          </a:extLst>
        </xdr:cNvPr>
        <xdr:cNvSpPr/>
      </xdr:nvSpPr>
      <xdr:spPr>
        <a:xfrm rot="5400000">
          <a:off x="1646280" y="1714140"/>
          <a:ext cx="32975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319592</xdr:colOff>
      <xdr:row>11</xdr:row>
      <xdr:rowOff>68583</xdr:rowOff>
    </xdr:from>
    <xdr:to>
      <xdr:col>4</xdr:col>
      <xdr:colOff>505870</xdr:colOff>
      <xdr:row>15</xdr:row>
      <xdr:rowOff>62757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1CC37F2-DCB1-467E-9E3A-6F919DD934A6}"/>
            </a:ext>
          </a:extLst>
        </xdr:cNvPr>
        <xdr:cNvSpPr/>
      </xdr:nvSpPr>
      <xdr:spPr>
        <a:xfrm rot="5400000">
          <a:off x="1718664" y="1938491"/>
          <a:ext cx="664734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8</xdr:col>
      <xdr:colOff>10637</xdr:colOff>
      <xdr:row>6</xdr:row>
      <xdr:rowOff>258899</xdr:rowOff>
    </xdr:from>
    <xdr:to>
      <xdr:col>8</xdr:col>
      <xdr:colOff>10637</xdr:colOff>
      <xdr:row>37</xdr:row>
      <xdr:rowOff>40641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BFD115D3-61B8-49B3-9851-C75A383D9B96}"/>
            </a:ext>
          </a:extLst>
        </xdr:cNvPr>
        <xdr:cNvCxnSpPr>
          <a:cxnSpLocks/>
        </xdr:cNvCxnSpPr>
      </xdr:nvCxnSpPr>
      <xdr:spPr>
        <a:xfrm>
          <a:off x="4392137" y="1249499"/>
          <a:ext cx="0" cy="511574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579122</xdr:colOff>
      <xdr:row>18</xdr:row>
      <xdr:rowOff>22861</xdr:rowOff>
    </xdr:from>
    <xdr:to>
      <xdr:col>4</xdr:col>
      <xdr:colOff>392407</xdr:colOff>
      <xdr:row>24</xdr:row>
      <xdr:rowOff>58349</xdr:rowOff>
    </xdr:to>
    <xdr:sp macro="" textlink="">
      <xdr:nvSpPr>
        <xdr:cNvPr id="6" name="Rosca 61">
          <a:extLst>
            <a:ext uri="{FF2B5EF4-FFF2-40B4-BE49-F238E27FC236}">
              <a16:creationId xmlns:a16="http://schemas.microsoft.com/office/drawing/2014/main" id="{0E02A0D9-9D71-49BB-A5CF-3E99BF90B2A0}"/>
            </a:ext>
          </a:extLst>
        </xdr:cNvPr>
        <xdr:cNvSpPr/>
      </xdr:nvSpPr>
      <xdr:spPr>
        <a:xfrm>
          <a:off x="1257302" y="3131821"/>
          <a:ext cx="1078205" cy="104132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411482</xdr:colOff>
      <xdr:row>18</xdr:row>
      <xdr:rowOff>15241</xdr:rowOff>
    </xdr:from>
    <xdr:to>
      <xdr:col>3</xdr:col>
      <xdr:colOff>543838</xdr:colOff>
      <xdr:row>20</xdr:row>
      <xdr:rowOff>93537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4CDA91A-C272-4666-9A1B-A83616A9FB7D}"/>
            </a:ext>
          </a:extLst>
        </xdr:cNvPr>
        <xdr:cNvSpPr/>
      </xdr:nvSpPr>
      <xdr:spPr>
        <a:xfrm rot="5400000">
          <a:off x="1604372" y="3264811"/>
          <a:ext cx="41357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265806</xdr:colOff>
      <xdr:row>21</xdr:row>
      <xdr:rowOff>2692</xdr:rowOff>
    </xdr:from>
    <xdr:to>
      <xdr:col>4</xdr:col>
      <xdr:colOff>403411</xdr:colOff>
      <xdr:row>24</xdr:row>
      <xdr:rowOff>134472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237F23B-8A03-4F8C-8955-0227B777901C}"/>
            </a:ext>
          </a:extLst>
        </xdr:cNvPr>
        <xdr:cNvSpPr/>
      </xdr:nvSpPr>
      <xdr:spPr>
        <a:xfrm rot="5400000">
          <a:off x="1655559" y="3558319"/>
          <a:ext cx="634700" cy="7472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9</xdr:col>
      <xdr:colOff>351865</xdr:colOff>
      <xdr:row>5</xdr:row>
      <xdr:rowOff>67459</xdr:rowOff>
    </xdr:from>
    <xdr:to>
      <xdr:col>9</xdr:col>
      <xdr:colOff>566178</xdr:colOff>
      <xdr:row>5</xdr:row>
      <xdr:rowOff>227797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2708F7DA-D25B-4E03-B973-449907EFD616}"/>
            </a:ext>
          </a:extLst>
        </xdr:cNvPr>
        <xdr:cNvSpPr/>
      </xdr:nvSpPr>
      <xdr:spPr bwMode="auto">
        <a:xfrm>
          <a:off x="5342965" y="890419"/>
          <a:ext cx="214313" cy="160338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11</xdr:col>
      <xdr:colOff>347569</xdr:colOff>
      <xdr:row>5</xdr:row>
      <xdr:rowOff>67459</xdr:rowOff>
    </xdr:from>
    <xdr:to>
      <xdr:col>11</xdr:col>
      <xdr:colOff>561882</xdr:colOff>
      <xdr:row>5</xdr:row>
      <xdr:rowOff>227797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265A2BDD-3335-4E4B-B025-D6A7C8713056}"/>
            </a:ext>
          </a:extLst>
        </xdr:cNvPr>
        <xdr:cNvSpPr/>
      </xdr:nvSpPr>
      <xdr:spPr bwMode="auto">
        <a:xfrm>
          <a:off x="6557869" y="890419"/>
          <a:ext cx="214313" cy="160338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13</xdr:col>
      <xdr:colOff>357561</xdr:colOff>
      <xdr:row>5</xdr:row>
      <xdr:rowOff>67459</xdr:rowOff>
    </xdr:from>
    <xdr:to>
      <xdr:col>13</xdr:col>
      <xdr:colOff>571874</xdr:colOff>
      <xdr:row>5</xdr:row>
      <xdr:rowOff>212557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9DB1E2AE-EC13-48EA-9766-F79333585E51}"/>
            </a:ext>
          </a:extLst>
        </xdr:cNvPr>
        <xdr:cNvSpPr/>
      </xdr:nvSpPr>
      <xdr:spPr bwMode="auto">
        <a:xfrm>
          <a:off x="7787061" y="890419"/>
          <a:ext cx="214313" cy="145098"/>
        </a:xfrm>
        <a:prstGeom prst="rect">
          <a:avLst/>
        </a:prstGeom>
        <a:solidFill>
          <a:srgbClr val="0000CC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9</xdr:col>
      <xdr:colOff>373380</xdr:colOff>
      <xdr:row>9</xdr:row>
      <xdr:rowOff>106680</xdr:rowOff>
    </xdr:from>
    <xdr:to>
      <xdr:col>12</xdr:col>
      <xdr:colOff>568643</xdr:colOff>
      <xdr:row>13</xdr:row>
      <xdr:rowOff>72073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F54B56D5-D660-4160-AD58-3A401B0ED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548640</xdr:colOff>
      <xdr:row>9</xdr:row>
      <xdr:rowOff>0</xdr:rowOff>
    </xdr:from>
    <xdr:to>
      <xdr:col>17</xdr:col>
      <xdr:colOff>24765</xdr:colOff>
      <xdr:row>13</xdr:row>
      <xdr:rowOff>60007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93E22AC4-1E5A-4A88-B981-CB75A10D6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564777</xdr:colOff>
      <xdr:row>8</xdr:row>
      <xdr:rowOff>125506</xdr:rowOff>
    </xdr:from>
    <xdr:to>
      <xdr:col>21</xdr:col>
      <xdr:colOff>40902</xdr:colOff>
      <xdr:row>13</xdr:row>
      <xdr:rowOff>79189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51D40F7C-833B-4E68-8EB3-C2A074350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372291</xdr:colOff>
      <xdr:row>17</xdr:row>
      <xdr:rowOff>88116</xdr:rowOff>
    </xdr:from>
    <xdr:to>
      <xdr:col>12</xdr:col>
      <xdr:colOff>567554</xdr:colOff>
      <xdr:row>20</xdr:row>
      <xdr:rowOff>151481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65BDD2D5-E35E-43FA-BD57-9E908E9D8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12</xdr:col>
      <xdr:colOff>547551</xdr:colOff>
      <xdr:row>16</xdr:row>
      <xdr:rowOff>138192</xdr:rowOff>
    </xdr:from>
    <xdr:to>
      <xdr:col>17</xdr:col>
      <xdr:colOff>23676</xdr:colOff>
      <xdr:row>20</xdr:row>
      <xdr:rowOff>139415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D4BDA1C-B333-40F1-83D1-B303F2452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16</xdr:col>
      <xdr:colOff>563688</xdr:colOff>
      <xdr:row>16</xdr:row>
      <xdr:rowOff>19858</xdr:rowOff>
    </xdr:from>
    <xdr:to>
      <xdr:col>21</xdr:col>
      <xdr:colOff>39813</xdr:colOff>
      <xdr:row>20</xdr:row>
      <xdr:rowOff>158597</xdr:rowOff>
    </xdr:to>
    <xdr:graphicFrame macro="">
      <xdr:nvGraphicFramePr>
        <xdr:cNvPr id="20" name="Chart 3">
          <a:extLst>
            <a:ext uri="{FF2B5EF4-FFF2-40B4-BE49-F238E27FC236}">
              <a16:creationId xmlns:a16="http://schemas.microsoft.com/office/drawing/2014/main" id="{03EBB7BF-A28D-48C4-979C-2CB429D66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9</xdr:col>
      <xdr:colOff>383175</xdr:colOff>
      <xdr:row>24</xdr:row>
      <xdr:rowOff>120764</xdr:rowOff>
    </xdr:from>
    <xdr:to>
      <xdr:col>12</xdr:col>
      <xdr:colOff>578438</xdr:colOff>
      <xdr:row>28</xdr:row>
      <xdr:rowOff>86156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14358B80-C70B-45B3-B597-BFDC3A036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12</xdr:col>
      <xdr:colOff>558435</xdr:colOff>
      <xdr:row>21</xdr:row>
      <xdr:rowOff>149071</xdr:rowOff>
    </xdr:from>
    <xdr:to>
      <xdr:col>17</xdr:col>
      <xdr:colOff>34560</xdr:colOff>
      <xdr:row>29</xdr:row>
      <xdr:rowOff>52323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00A9492A-D950-4AD6-ACCE-0525D063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16</xdr:col>
      <xdr:colOff>574572</xdr:colOff>
      <xdr:row>21</xdr:row>
      <xdr:rowOff>30737</xdr:rowOff>
    </xdr:from>
    <xdr:to>
      <xdr:col>21</xdr:col>
      <xdr:colOff>50697</xdr:colOff>
      <xdr:row>29</xdr:row>
      <xdr:rowOff>71505</xdr:rowOff>
    </xdr:to>
    <xdr:graphicFrame macro="">
      <xdr:nvGraphicFramePr>
        <xdr:cNvPr id="23" name="Chart 3">
          <a:extLst>
            <a:ext uri="{FF2B5EF4-FFF2-40B4-BE49-F238E27FC236}">
              <a16:creationId xmlns:a16="http://schemas.microsoft.com/office/drawing/2014/main" id="{C68C5238-02F4-4502-A7A7-71D7986B6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9</xdr:col>
      <xdr:colOff>383172</xdr:colOff>
      <xdr:row>33</xdr:row>
      <xdr:rowOff>120771</xdr:rowOff>
    </xdr:from>
    <xdr:to>
      <xdr:col>12</xdr:col>
      <xdr:colOff>578435</xdr:colOff>
      <xdr:row>37</xdr:row>
      <xdr:rowOff>86165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9BF1BEB0-807C-46F6-B22D-E892181F8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12</xdr:col>
      <xdr:colOff>558432</xdr:colOff>
      <xdr:row>33</xdr:row>
      <xdr:rowOff>3206</xdr:rowOff>
    </xdr:from>
    <xdr:to>
      <xdr:col>17</xdr:col>
      <xdr:colOff>34557</xdr:colOff>
      <xdr:row>37</xdr:row>
      <xdr:rowOff>74099</xdr:rowOff>
    </xdr:to>
    <xdr:graphicFrame macro="">
      <xdr:nvGraphicFramePr>
        <xdr:cNvPr id="25" name="Chart 3">
          <a:extLst>
            <a:ext uri="{FF2B5EF4-FFF2-40B4-BE49-F238E27FC236}">
              <a16:creationId xmlns:a16="http://schemas.microsoft.com/office/drawing/2014/main" id="{9B113356-4F1D-4EC1-996B-B043DDCF7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16</xdr:col>
      <xdr:colOff>574569</xdr:colOff>
      <xdr:row>32</xdr:row>
      <xdr:rowOff>52512</xdr:rowOff>
    </xdr:from>
    <xdr:to>
      <xdr:col>21</xdr:col>
      <xdr:colOff>50694</xdr:colOff>
      <xdr:row>37</xdr:row>
      <xdr:rowOff>93281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107947AD-F4EB-4A61-822D-85B466A91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21</xdr:col>
      <xdr:colOff>556260</xdr:colOff>
      <xdr:row>0</xdr:row>
      <xdr:rowOff>83820</xdr:rowOff>
    </xdr:from>
    <xdr:to>
      <xdr:col>25</xdr:col>
      <xdr:colOff>543801</xdr:colOff>
      <xdr:row>3</xdr:row>
      <xdr:rowOff>39793</xdr:rowOff>
    </xdr:to>
    <xdr:pic>
      <xdr:nvPicPr>
        <xdr:cNvPr id="27" name="Gráfico 13">
          <a:extLst>
            <a:ext uri="{FF2B5EF4-FFF2-40B4-BE49-F238E27FC236}">
              <a16:creationId xmlns:a16="http://schemas.microsoft.com/office/drawing/2014/main" id="{85FB6D12-8C43-4124-8A02-B3AC375B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862560" y="83820"/>
          <a:ext cx="2425941" cy="550333"/>
        </a:xfrm>
        <a:prstGeom prst="rect">
          <a:avLst/>
        </a:prstGeom>
      </xdr:spPr>
    </xdr:pic>
    <xdr:clientData/>
  </xdr:twoCellAnchor>
  <xdr:twoCellAnchor editAs="absolute">
    <xdr:from>
      <xdr:col>2</xdr:col>
      <xdr:colOff>525780</xdr:colOff>
      <xdr:row>28</xdr:row>
      <xdr:rowOff>106680</xdr:rowOff>
    </xdr:from>
    <xdr:to>
      <xdr:col>4</xdr:col>
      <xdr:colOff>339065</xdr:colOff>
      <xdr:row>34</xdr:row>
      <xdr:rowOff>142168</xdr:rowOff>
    </xdr:to>
    <xdr:sp macro="" textlink="">
      <xdr:nvSpPr>
        <xdr:cNvPr id="9" name="Rosca 61">
          <a:extLst>
            <a:ext uri="{FF2B5EF4-FFF2-40B4-BE49-F238E27FC236}">
              <a16:creationId xmlns:a16="http://schemas.microsoft.com/office/drawing/2014/main" id="{9E8AE6FA-1E2A-4CE8-80A7-31514C8A04AA}"/>
            </a:ext>
          </a:extLst>
        </xdr:cNvPr>
        <xdr:cNvSpPr/>
      </xdr:nvSpPr>
      <xdr:spPr>
        <a:xfrm>
          <a:off x="1203960" y="4892040"/>
          <a:ext cx="1078205" cy="104132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358140</xdr:colOff>
      <xdr:row>28</xdr:row>
      <xdr:rowOff>99060</xdr:rowOff>
    </xdr:from>
    <xdr:to>
      <xdr:col>3</xdr:col>
      <xdr:colOff>490496</xdr:colOff>
      <xdr:row>31</xdr:row>
      <xdr:rowOff>9716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6E62F59-FDF2-43FA-91E2-B73DF5275926}"/>
            </a:ext>
          </a:extLst>
        </xdr:cNvPr>
        <xdr:cNvSpPr/>
      </xdr:nvSpPr>
      <xdr:spPr>
        <a:xfrm rot="5400000">
          <a:off x="1551030" y="5025030"/>
          <a:ext cx="41357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212464</xdr:colOff>
      <xdr:row>31</xdr:row>
      <xdr:rowOff>86511</xdr:rowOff>
    </xdr:from>
    <xdr:to>
      <xdr:col>4</xdr:col>
      <xdr:colOff>350069</xdr:colOff>
      <xdr:row>35</xdr:row>
      <xdr:rowOff>50651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CD14D77-9008-4A11-A10B-4E2CFACCC754}"/>
            </a:ext>
          </a:extLst>
        </xdr:cNvPr>
        <xdr:cNvSpPr/>
      </xdr:nvSpPr>
      <xdr:spPr>
        <a:xfrm rot="5400000">
          <a:off x="1602217" y="5318538"/>
          <a:ext cx="634700" cy="7472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64770</xdr:rowOff>
    </xdr:from>
    <xdr:to>
      <xdr:col>22</xdr:col>
      <xdr:colOff>38100</xdr:colOff>
      <xdr:row>24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C60362-202D-49AD-B294-BBBE4F6C8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15240</xdr:colOff>
      <xdr:row>0</xdr:row>
      <xdr:rowOff>53340</xdr:rowOff>
    </xdr:from>
    <xdr:ext cx="2425941" cy="550333"/>
    <xdr:pic>
      <xdr:nvPicPr>
        <xdr:cNvPr id="3" name="Gráfico 13">
          <a:extLst>
            <a:ext uri="{FF2B5EF4-FFF2-40B4-BE49-F238E27FC236}">
              <a16:creationId xmlns:a16="http://schemas.microsoft.com/office/drawing/2014/main" id="{E990396A-5D7F-427D-9B19-9AEDD10A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07340" y="533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33</xdr:col>
      <xdr:colOff>335280</xdr:colOff>
      <xdr:row>5</xdr:row>
      <xdr:rowOff>70326</xdr:rowOff>
    </xdr:from>
    <xdr:to>
      <xdr:col>33</xdr:col>
      <xdr:colOff>514668</xdr:colOff>
      <xdr:row>5</xdr:row>
      <xdr:rowOff>203676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2C7A78C-0DC0-4698-9321-89D16BFB0AEC}"/>
            </a:ext>
          </a:extLst>
        </xdr:cNvPr>
        <xdr:cNvSpPr/>
      </xdr:nvSpPr>
      <xdr:spPr bwMode="auto">
        <a:xfrm>
          <a:off x="12108180" y="87804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388937</xdr:colOff>
      <xdr:row>5</xdr:row>
      <xdr:rowOff>70326</xdr:rowOff>
    </xdr:from>
    <xdr:to>
      <xdr:col>35</xdr:col>
      <xdr:colOff>568325</xdr:colOff>
      <xdr:row>5</xdr:row>
      <xdr:rowOff>203676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59F4F92-0709-49F1-8358-31AA4A4C3096}"/>
            </a:ext>
          </a:extLst>
        </xdr:cNvPr>
        <xdr:cNvSpPr/>
      </xdr:nvSpPr>
      <xdr:spPr bwMode="auto">
        <a:xfrm>
          <a:off x="13381037" y="87804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37</xdr:col>
      <xdr:colOff>323215</xdr:colOff>
      <xdr:row>5</xdr:row>
      <xdr:rowOff>70326</xdr:rowOff>
    </xdr:from>
    <xdr:to>
      <xdr:col>37</xdr:col>
      <xdr:colOff>502603</xdr:colOff>
      <xdr:row>5</xdr:row>
      <xdr:rowOff>203676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72C6CFE-82C5-46F1-BDB5-F4C7DCA5424C}"/>
            </a:ext>
          </a:extLst>
        </xdr:cNvPr>
        <xdr:cNvSpPr/>
      </xdr:nvSpPr>
      <xdr:spPr bwMode="auto">
        <a:xfrm>
          <a:off x="14534515" y="87804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27</xdr:col>
      <xdr:colOff>160020</xdr:colOff>
      <xdr:row>8</xdr:row>
      <xdr:rowOff>106680</xdr:rowOff>
    </xdr:from>
    <xdr:to>
      <xdr:col>36</xdr:col>
      <xdr:colOff>327660</xdr:colOff>
      <xdr:row>25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92D8227-2F63-456A-942D-6486901D6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289560</xdr:colOff>
      <xdr:row>7</xdr:row>
      <xdr:rowOff>53340</xdr:rowOff>
    </xdr:from>
    <xdr:to>
      <xdr:col>23</xdr:col>
      <xdr:colOff>289560</xdr:colOff>
      <xdr:row>41</xdr:row>
      <xdr:rowOff>109402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7E879B0-2942-45A9-A3E8-2C609593BACC}"/>
            </a:ext>
          </a:extLst>
        </xdr:cNvPr>
        <xdr:cNvCxnSpPr>
          <a:cxnSpLocks/>
        </xdr:cNvCxnSpPr>
      </xdr:nvCxnSpPr>
      <xdr:spPr>
        <a:xfrm>
          <a:off x="7216140" y="1280160"/>
          <a:ext cx="0" cy="62816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121920</xdr:rowOff>
    </xdr:from>
    <xdr:to>
      <xdr:col>22</xdr:col>
      <xdr:colOff>375112</xdr:colOff>
      <xdr:row>40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4DF32F0-3FC5-7CC7-4FEC-9F78074F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3440"/>
          <a:ext cx="13786312" cy="6461760"/>
        </a:xfrm>
        <a:prstGeom prst="rect">
          <a:avLst/>
        </a:prstGeom>
      </xdr:spPr>
    </xdr:pic>
    <xdr:clientData/>
  </xdr:twoCellAnchor>
  <xdr:twoCellAnchor>
    <xdr:from>
      <xdr:col>3</xdr:col>
      <xdr:colOff>215869</xdr:colOff>
      <xdr:row>11</xdr:row>
      <xdr:rowOff>38100</xdr:rowOff>
    </xdr:from>
    <xdr:to>
      <xdr:col>6</xdr:col>
      <xdr:colOff>236220</xdr:colOff>
      <xdr:row>19</xdr:row>
      <xdr:rowOff>83819</xdr:rowOff>
    </xdr:to>
    <xdr:sp macro="" textlink="">
      <xdr:nvSpPr>
        <xdr:cNvPr id="4" name="Forma Livre: Forma 3">
          <a:extLst>
            <a:ext uri="{FF2B5EF4-FFF2-40B4-BE49-F238E27FC236}">
              <a16:creationId xmlns:a16="http://schemas.microsoft.com/office/drawing/2014/main" id="{908F801B-3C59-34EA-CC18-48FB4D5B8BCB}"/>
            </a:ext>
          </a:extLst>
        </xdr:cNvPr>
        <xdr:cNvSpPr/>
      </xdr:nvSpPr>
      <xdr:spPr>
        <a:xfrm>
          <a:off x="2044669" y="1866900"/>
          <a:ext cx="1849151" cy="1508759"/>
        </a:xfrm>
        <a:custGeom>
          <a:avLst/>
          <a:gdLst>
            <a:gd name="connsiteX0" fmla="*/ 1137983 w 1137982"/>
            <a:gd name="connsiteY0" fmla="*/ 310450 h 838003"/>
            <a:gd name="connsiteX1" fmla="*/ 1137983 w 1137982"/>
            <a:gd name="connsiteY1" fmla="*/ 769386 h 838003"/>
            <a:gd name="connsiteX2" fmla="*/ 1115704 w 1137982"/>
            <a:gd name="connsiteY2" fmla="*/ 769386 h 838003"/>
            <a:gd name="connsiteX3" fmla="*/ 1093426 w 1137982"/>
            <a:gd name="connsiteY3" fmla="*/ 785426 h 838003"/>
            <a:gd name="connsiteX4" fmla="*/ 1088079 w 1137982"/>
            <a:gd name="connsiteY4" fmla="*/ 785426 h 838003"/>
            <a:gd name="connsiteX5" fmla="*/ 1083623 w 1137982"/>
            <a:gd name="connsiteY5" fmla="*/ 788991 h 838003"/>
            <a:gd name="connsiteX6" fmla="*/ 1078276 w 1137982"/>
            <a:gd name="connsiteY6" fmla="*/ 789882 h 838003"/>
            <a:gd name="connsiteX7" fmla="*/ 1075603 w 1137982"/>
            <a:gd name="connsiteY7" fmla="*/ 795229 h 838003"/>
            <a:gd name="connsiteX8" fmla="*/ 1071147 w 1137982"/>
            <a:gd name="connsiteY8" fmla="*/ 794338 h 838003"/>
            <a:gd name="connsiteX9" fmla="*/ 1068474 w 1137982"/>
            <a:gd name="connsiteY9" fmla="*/ 791664 h 838003"/>
            <a:gd name="connsiteX10" fmla="*/ 1060454 w 1137982"/>
            <a:gd name="connsiteY10" fmla="*/ 791664 h 838003"/>
            <a:gd name="connsiteX11" fmla="*/ 1056889 w 1137982"/>
            <a:gd name="connsiteY11" fmla="*/ 792555 h 838003"/>
            <a:gd name="connsiteX12" fmla="*/ 1053325 w 1137982"/>
            <a:gd name="connsiteY12" fmla="*/ 793447 h 838003"/>
            <a:gd name="connsiteX13" fmla="*/ 1035502 w 1137982"/>
            <a:gd name="connsiteY13" fmla="*/ 797902 h 838003"/>
            <a:gd name="connsiteX14" fmla="*/ 1027482 w 1137982"/>
            <a:gd name="connsiteY14" fmla="*/ 804140 h 838003"/>
            <a:gd name="connsiteX15" fmla="*/ 1027482 w 1137982"/>
            <a:gd name="connsiteY15" fmla="*/ 809487 h 838003"/>
            <a:gd name="connsiteX16" fmla="*/ 1034611 w 1137982"/>
            <a:gd name="connsiteY16" fmla="*/ 810378 h 838003"/>
            <a:gd name="connsiteX17" fmla="*/ 1036393 w 1137982"/>
            <a:gd name="connsiteY17" fmla="*/ 815725 h 838003"/>
            <a:gd name="connsiteX18" fmla="*/ 1025699 w 1137982"/>
            <a:gd name="connsiteY18" fmla="*/ 820181 h 838003"/>
            <a:gd name="connsiteX19" fmla="*/ 1019461 w 1137982"/>
            <a:gd name="connsiteY19" fmla="*/ 820181 h 838003"/>
            <a:gd name="connsiteX20" fmla="*/ 1013223 w 1137982"/>
            <a:gd name="connsiteY20" fmla="*/ 821963 h 838003"/>
            <a:gd name="connsiteX21" fmla="*/ 999856 w 1137982"/>
            <a:gd name="connsiteY21" fmla="*/ 821963 h 838003"/>
            <a:gd name="connsiteX22" fmla="*/ 985598 w 1137982"/>
            <a:gd name="connsiteY22" fmla="*/ 826419 h 838003"/>
            <a:gd name="connsiteX23" fmla="*/ 974904 w 1137982"/>
            <a:gd name="connsiteY23" fmla="*/ 838003 h 838003"/>
            <a:gd name="connsiteX24" fmla="*/ 965993 w 1137982"/>
            <a:gd name="connsiteY24" fmla="*/ 838003 h 838003"/>
            <a:gd name="connsiteX25" fmla="*/ 959755 w 1137982"/>
            <a:gd name="connsiteY25" fmla="*/ 835330 h 838003"/>
            <a:gd name="connsiteX26" fmla="*/ 966884 w 1137982"/>
            <a:gd name="connsiteY26" fmla="*/ 829092 h 838003"/>
            <a:gd name="connsiteX27" fmla="*/ 970449 w 1137982"/>
            <a:gd name="connsiteY27" fmla="*/ 826419 h 838003"/>
            <a:gd name="connsiteX28" fmla="*/ 965102 w 1137982"/>
            <a:gd name="connsiteY28" fmla="*/ 823745 h 838003"/>
            <a:gd name="connsiteX29" fmla="*/ 969558 w 1137982"/>
            <a:gd name="connsiteY29" fmla="*/ 813052 h 838003"/>
            <a:gd name="connsiteX30" fmla="*/ 979360 w 1137982"/>
            <a:gd name="connsiteY30" fmla="*/ 805031 h 838003"/>
            <a:gd name="connsiteX31" fmla="*/ 983816 w 1137982"/>
            <a:gd name="connsiteY31" fmla="*/ 799685 h 838003"/>
            <a:gd name="connsiteX32" fmla="*/ 984707 w 1137982"/>
            <a:gd name="connsiteY32" fmla="*/ 791664 h 838003"/>
            <a:gd name="connsiteX33" fmla="*/ 986489 w 1137982"/>
            <a:gd name="connsiteY33" fmla="*/ 784535 h 838003"/>
            <a:gd name="connsiteX34" fmla="*/ 991836 w 1137982"/>
            <a:gd name="connsiteY34" fmla="*/ 778297 h 838003"/>
            <a:gd name="connsiteX35" fmla="*/ 996292 w 1137982"/>
            <a:gd name="connsiteY35" fmla="*/ 771168 h 838003"/>
            <a:gd name="connsiteX36" fmla="*/ 1004312 w 1137982"/>
            <a:gd name="connsiteY36" fmla="*/ 772059 h 838003"/>
            <a:gd name="connsiteX37" fmla="*/ 1013223 w 1137982"/>
            <a:gd name="connsiteY37" fmla="*/ 776515 h 838003"/>
            <a:gd name="connsiteX38" fmla="*/ 1017679 w 1137982"/>
            <a:gd name="connsiteY38" fmla="*/ 773842 h 838003"/>
            <a:gd name="connsiteX39" fmla="*/ 1021244 w 1137982"/>
            <a:gd name="connsiteY39" fmla="*/ 772059 h 838003"/>
            <a:gd name="connsiteX40" fmla="*/ 1021244 w 1137982"/>
            <a:gd name="connsiteY40" fmla="*/ 768495 h 838003"/>
            <a:gd name="connsiteX41" fmla="*/ 1016788 w 1137982"/>
            <a:gd name="connsiteY41" fmla="*/ 759583 h 838003"/>
            <a:gd name="connsiteX42" fmla="*/ 1014115 w 1137982"/>
            <a:gd name="connsiteY42" fmla="*/ 752454 h 838003"/>
            <a:gd name="connsiteX43" fmla="*/ 997183 w 1137982"/>
            <a:gd name="connsiteY43" fmla="*/ 744434 h 838003"/>
            <a:gd name="connsiteX44" fmla="*/ 988272 w 1137982"/>
            <a:gd name="connsiteY44" fmla="*/ 741761 h 838003"/>
            <a:gd name="connsiteX45" fmla="*/ 980251 w 1137982"/>
            <a:gd name="connsiteY45" fmla="*/ 738196 h 838003"/>
            <a:gd name="connsiteX46" fmla="*/ 969558 w 1137982"/>
            <a:gd name="connsiteY46" fmla="*/ 739978 h 838003"/>
            <a:gd name="connsiteX47" fmla="*/ 961537 w 1137982"/>
            <a:gd name="connsiteY47" fmla="*/ 739087 h 838003"/>
            <a:gd name="connsiteX48" fmla="*/ 949061 w 1137982"/>
            <a:gd name="connsiteY48" fmla="*/ 736414 h 838003"/>
            <a:gd name="connsiteX49" fmla="*/ 937477 w 1137982"/>
            <a:gd name="connsiteY49" fmla="*/ 731958 h 838003"/>
            <a:gd name="connsiteX50" fmla="*/ 930348 w 1137982"/>
            <a:gd name="connsiteY50" fmla="*/ 723938 h 838003"/>
            <a:gd name="connsiteX51" fmla="*/ 929456 w 1137982"/>
            <a:gd name="connsiteY51" fmla="*/ 719482 h 838003"/>
            <a:gd name="connsiteX52" fmla="*/ 929456 w 1137982"/>
            <a:gd name="connsiteY52" fmla="*/ 712353 h 838003"/>
            <a:gd name="connsiteX53" fmla="*/ 925892 w 1137982"/>
            <a:gd name="connsiteY53" fmla="*/ 707897 h 838003"/>
            <a:gd name="connsiteX54" fmla="*/ 924110 w 1137982"/>
            <a:gd name="connsiteY54" fmla="*/ 704333 h 838003"/>
            <a:gd name="connsiteX55" fmla="*/ 922327 w 1137982"/>
            <a:gd name="connsiteY55" fmla="*/ 697204 h 838003"/>
            <a:gd name="connsiteX56" fmla="*/ 912525 w 1137982"/>
            <a:gd name="connsiteY56" fmla="*/ 696313 h 838003"/>
            <a:gd name="connsiteX57" fmla="*/ 901831 w 1137982"/>
            <a:gd name="connsiteY57" fmla="*/ 692748 h 838003"/>
            <a:gd name="connsiteX58" fmla="*/ 897375 w 1137982"/>
            <a:gd name="connsiteY58" fmla="*/ 683837 h 838003"/>
            <a:gd name="connsiteX59" fmla="*/ 875097 w 1137982"/>
            <a:gd name="connsiteY59" fmla="*/ 675816 h 838003"/>
            <a:gd name="connsiteX60" fmla="*/ 864403 w 1137982"/>
            <a:gd name="connsiteY60" fmla="*/ 672252 h 838003"/>
            <a:gd name="connsiteX61" fmla="*/ 855492 w 1137982"/>
            <a:gd name="connsiteY61" fmla="*/ 675816 h 838003"/>
            <a:gd name="connsiteX62" fmla="*/ 850145 w 1137982"/>
            <a:gd name="connsiteY62" fmla="*/ 682946 h 838003"/>
            <a:gd name="connsiteX63" fmla="*/ 850145 w 1137982"/>
            <a:gd name="connsiteY63" fmla="*/ 682946 h 838003"/>
            <a:gd name="connsiteX64" fmla="*/ 843907 w 1137982"/>
            <a:gd name="connsiteY64" fmla="*/ 685619 h 838003"/>
            <a:gd name="connsiteX65" fmla="*/ 836778 w 1137982"/>
            <a:gd name="connsiteY65" fmla="*/ 693639 h 838003"/>
            <a:gd name="connsiteX66" fmla="*/ 834105 w 1137982"/>
            <a:gd name="connsiteY66" fmla="*/ 696313 h 838003"/>
            <a:gd name="connsiteX67" fmla="*/ 834105 w 1137982"/>
            <a:gd name="connsiteY67" fmla="*/ 696313 h 838003"/>
            <a:gd name="connsiteX68" fmla="*/ 817173 w 1137982"/>
            <a:gd name="connsiteY68" fmla="*/ 694530 h 838003"/>
            <a:gd name="connsiteX69" fmla="*/ 810935 w 1137982"/>
            <a:gd name="connsiteY69" fmla="*/ 691857 h 838003"/>
            <a:gd name="connsiteX70" fmla="*/ 799350 w 1137982"/>
            <a:gd name="connsiteY70" fmla="*/ 694530 h 838003"/>
            <a:gd name="connsiteX71" fmla="*/ 790439 w 1137982"/>
            <a:gd name="connsiteY71" fmla="*/ 689183 h 838003"/>
            <a:gd name="connsiteX72" fmla="*/ 782419 w 1137982"/>
            <a:gd name="connsiteY72" fmla="*/ 690966 h 838003"/>
            <a:gd name="connsiteX73" fmla="*/ 775290 w 1137982"/>
            <a:gd name="connsiteY73" fmla="*/ 682946 h 838003"/>
            <a:gd name="connsiteX74" fmla="*/ 758358 w 1137982"/>
            <a:gd name="connsiteY74" fmla="*/ 683837 h 838003"/>
            <a:gd name="connsiteX75" fmla="*/ 744100 w 1137982"/>
            <a:gd name="connsiteY75" fmla="*/ 680272 h 838003"/>
            <a:gd name="connsiteX76" fmla="*/ 736080 w 1137982"/>
            <a:gd name="connsiteY76" fmla="*/ 666014 h 838003"/>
            <a:gd name="connsiteX77" fmla="*/ 730733 w 1137982"/>
            <a:gd name="connsiteY77" fmla="*/ 663340 h 838003"/>
            <a:gd name="connsiteX78" fmla="*/ 727168 w 1137982"/>
            <a:gd name="connsiteY78" fmla="*/ 673143 h 838003"/>
            <a:gd name="connsiteX79" fmla="*/ 197833 w 1137982"/>
            <a:gd name="connsiteY79" fmla="*/ 673143 h 838003"/>
            <a:gd name="connsiteX80" fmla="*/ 197833 w 1137982"/>
            <a:gd name="connsiteY80" fmla="*/ 673143 h 838003"/>
            <a:gd name="connsiteX81" fmla="*/ 196050 w 1137982"/>
            <a:gd name="connsiteY81" fmla="*/ 666014 h 838003"/>
            <a:gd name="connsiteX82" fmla="*/ 196050 w 1137982"/>
            <a:gd name="connsiteY82" fmla="*/ 664232 h 838003"/>
            <a:gd name="connsiteX83" fmla="*/ 194268 w 1137982"/>
            <a:gd name="connsiteY83" fmla="*/ 664232 h 838003"/>
            <a:gd name="connsiteX84" fmla="*/ 191595 w 1137982"/>
            <a:gd name="connsiteY84" fmla="*/ 663340 h 838003"/>
            <a:gd name="connsiteX85" fmla="*/ 188921 w 1137982"/>
            <a:gd name="connsiteY85" fmla="*/ 659776 h 838003"/>
            <a:gd name="connsiteX86" fmla="*/ 188921 w 1137982"/>
            <a:gd name="connsiteY86" fmla="*/ 657994 h 838003"/>
            <a:gd name="connsiteX87" fmla="*/ 187139 w 1137982"/>
            <a:gd name="connsiteY87" fmla="*/ 658885 h 838003"/>
            <a:gd name="connsiteX88" fmla="*/ 184465 w 1137982"/>
            <a:gd name="connsiteY88" fmla="*/ 660667 h 838003"/>
            <a:gd name="connsiteX89" fmla="*/ 180901 w 1137982"/>
            <a:gd name="connsiteY89" fmla="*/ 660667 h 838003"/>
            <a:gd name="connsiteX90" fmla="*/ 180901 w 1137982"/>
            <a:gd name="connsiteY90" fmla="*/ 652647 h 838003"/>
            <a:gd name="connsiteX91" fmla="*/ 177336 w 1137982"/>
            <a:gd name="connsiteY91" fmla="*/ 651756 h 838003"/>
            <a:gd name="connsiteX92" fmla="*/ 177336 w 1137982"/>
            <a:gd name="connsiteY92" fmla="*/ 647300 h 838003"/>
            <a:gd name="connsiteX93" fmla="*/ 178228 w 1137982"/>
            <a:gd name="connsiteY93" fmla="*/ 642844 h 838003"/>
            <a:gd name="connsiteX94" fmla="*/ 174663 w 1137982"/>
            <a:gd name="connsiteY94" fmla="*/ 646409 h 838003"/>
            <a:gd name="connsiteX95" fmla="*/ 172881 w 1137982"/>
            <a:gd name="connsiteY95" fmla="*/ 652647 h 838003"/>
            <a:gd name="connsiteX96" fmla="*/ 163969 w 1137982"/>
            <a:gd name="connsiteY96" fmla="*/ 646409 h 838003"/>
            <a:gd name="connsiteX97" fmla="*/ 163969 w 1137982"/>
            <a:gd name="connsiteY97" fmla="*/ 641062 h 838003"/>
            <a:gd name="connsiteX98" fmla="*/ 163969 w 1137982"/>
            <a:gd name="connsiteY98" fmla="*/ 637498 h 838003"/>
            <a:gd name="connsiteX99" fmla="*/ 159514 w 1137982"/>
            <a:gd name="connsiteY99" fmla="*/ 638389 h 838003"/>
            <a:gd name="connsiteX100" fmla="*/ 157731 w 1137982"/>
            <a:gd name="connsiteY100" fmla="*/ 635715 h 838003"/>
            <a:gd name="connsiteX101" fmla="*/ 159514 w 1137982"/>
            <a:gd name="connsiteY101" fmla="*/ 631260 h 838003"/>
            <a:gd name="connsiteX102" fmla="*/ 157731 w 1137982"/>
            <a:gd name="connsiteY102" fmla="*/ 627695 h 838003"/>
            <a:gd name="connsiteX103" fmla="*/ 156840 w 1137982"/>
            <a:gd name="connsiteY103" fmla="*/ 633042 h 838003"/>
            <a:gd name="connsiteX104" fmla="*/ 153276 w 1137982"/>
            <a:gd name="connsiteY104" fmla="*/ 636606 h 838003"/>
            <a:gd name="connsiteX105" fmla="*/ 148820 w 1137982"/>
            <a:gd name="connsiteY105" fmla="*/ 634824 h 838003"/>
            <a:gd name="connsiteX106" fmla="*/ 146147 w 1137982"/>
            <a:gd name="connsiteY106" fmla="*/ 631260 h 838003"/>
            <a:gd name="connsiteX107" fmla="*/ 146147 w 1137982"/>
            <a:gd name="connsiteY107" fmla="*/ 625022 h 838003"/>
            <a:gd name="connsiteX108" fmla="*/ 146147 w 1137982"/>
            <a:gd name="connsiteY108" fmla="*/ 622348 h 838003"/>
            <a:gd name="connsiteX109" fmla="*/ 143473 w 1137982"/>
            <a:gd name="connsiteY109" fmla="*/ 622348 h 838003"/>
            <a:gd name="connsiteX110" fmla="*/ 142582 w 1137982"/>
            <a:gd name="connsiteY110" fmla="*/ 625913 h 838003"/>
            <a:gd name="connsiteX111" fmla="*/ 137235 w 1137982"/>
            <a:gd name="connsiteY111" fmla="*/ 629477 h 838003"/>
            <a:gd name="connsiteX112" fmla="*/ 132780 w 1137982"/>
            <a:gd name="connsiteY112" fmla="*/ 625022 h 838003"/>
            <a:gd name="connsiteX113" fmla="*/ 130997 w 1137982"/>
            <a:gd name="connsiteY113" fmla="*/ 620566 h 838003"/>
            <a:gd name="connsiteX114" fmla="*/ 129215 w 1137982"/>
            <a:gd name="connsiteY114" fmla="*/ 620566 h 838003"/>
            <a:gd name="connsiteX115" fmla="*/ 127433 w 1137982"/>
            <a:gd name="connsiteY115" fmla="*/ 621457 h 838003"/>
            <a:gd name="connsiteX116" fmla="*/ 122977 w 1137982"/>
            <a:gd name="connsiteY116" fmla="*/ 621457 h 838003"/>
            <a:gd name="connsiteX117" fmla="*/ 122977 w 1137982"/>
            <a:gd name="connsiteY117" fmla="*/ 617001 h 838003"/>
            <a:gd name="connsiteX118" fmla="*/ 119412 w 1137982"/>
            <a:gd name="connsiteY118" fmla="*/ 621457 h 838003"/>
            <a:gd name="connsiteX119" fmla="*/ 114957 w 1137982"/>
            <a:gd name="connsiteY119" fmla="*/ 622348 h 838003"/>
            <a:gd name="connsiteX120" fmla="*/ 113174 w 1137982"/>
            <a:gd name="connsiteY120" fmla="*/ 620566 h 838003"/>
            <a:gd name="connsiteX121" fmla="*/ 110501 w 1137982"/>
            <a:gd name="connsiteY121" fmla="*/ 619675 h 838003"/>
            <a:gd name="connsiteX122" fmla="*/ 107828 w 1137982"/>
            <a:gd name="connsiteY122" fmla="*/ 617893 h 838003"/>
            <a:gd name="connsiteX123" fmla="*/ 109610 w 1137982"/>
            <a:gd name="connsiteY123" fmla="*/ 614328 h 838003"/>
            <a:gd name="connsiteX124" fmla="*/ 109610 w 1137982"/>
            <a:gd name="connsiteY124" fmla="*/ 614328 h 838003"/>
            <a:gd name="connsiteX125" fmla="*/ 110501 w 1137982"/>
            <a:gd name="connsiteY125" fmla="*/ 611655 h 838003"/>
            <a:gd name="connsiteX126" fmla="*/ 106045 w 1137982"/>
            <a:gd name="connsiteY126" fmla="*/ 611655 h 838003"/>
            <a:gd name="connsiteX127" fmla="*/ 108719 w 1137982"/>
            <a:gd name="connsiteY127" fmla="*/ 607199 h 838003"/>
            <a:gd name="connsiteX128" fmla="*/ 117630 w 1137982"/>
            <a:gd name="connsiteY128" fmla="*/ 607199 h 838003"/>
            <a:gd name="connsiteX129" fmla="*/ 121195 w 1137982"/>
            <a:gd name="connsiteY129" fmla="*/ 603634 h 838003"/>
            <a:gd name="connsiteX130" fmla="*/ 110501 w 1137982"/>
            <a:gd name="connsiteY130" fmla="*/ 603634 h 838003"/>
            <a:gd name="connsiteX131" fmla="*/ 106936 w 1137982"/>
            <a:gd name="connsiteY131" fmla="*/ 603634 h 838003"/>
            <a:gd name="connsiteX132" fmla="*/ 102481 w 1137982"/>
            <a:gd name="connsiteY132" fmla="*/ 606308 h 838003"/>
            <a:gd name="connsiteX133" fmla="*/ 98025 w 1137982"/>
            <a:gd name="connsiteY133" fmla="*/ 600961 h 838003"/>
            <a:gd name="connsiteX134" fmla="*/ 103372 w 1137982"/>
            <a:gd name="connsiteY134" fmla="*/ 597396 h 838003"/>
            <a:gd name="connsiteX135" fmla="*/ 107828 w 1137982"/>
            <a:gd name="connsiteY135" fmla="*/ 592050 h 838003"/>
            <a:gd name="connsiteX136" fmla="*/ 114066 w 1137982"/>
            <a:gd name="connsiteY136" fmla="*/ 592050 h 838003"/>
            <a:gd name="connsiteX137" fmla="*/ 120304 w 1137982"/>
            <a:gd name="connsiteY137" fmla="*/ 596505 h 838003"/>
            <a:gd name="connsiteX138" fmla="*/ 120304 w 1137982"/>
            <a:gd name="connsiteY138" fmla="*/ 593832 h 838003"/>
            <a:gd name="connsiteX139" fmla="*/ 117630 w 1137982"/>
            <a:gd name="connsiteY139" fmla="*/ 591158 h 838003"/>
            <a:gd name="connsiteX140" fmla="*/ 120304 w 1137982"/>
            <a:gd name="connsiteY140" fmla="*/ 589376 h 838003"/>
            <a:gd name="connsiteX141" fmla="*/ 112283 w 1137982"/>
            <a:gd name="connsiteY141" fmla="*/ 586703 h 838003"/>
            <a:gd name="connsiteX142" fmla="*/ 115848 w 1137982"/>
            <a:gd name="connsiteY142" fmla="*/ 576900 h 838003"/>
            <a:gd name="connsiteX143" fmla="*/ 112283 w 1137982"/>
            <a:gd name="connsiteY143" fmla="*/ 577791 h 838003"/>
            <a:gd name="connsiteX144" fmla="*/ 109610 w 1137982"/>
            <a:gd name="connsiteY144" fmla="*/ 584029 h 838003"/>
            <a:gd name="connsiteX145" fmla="*/ 104263 w 1137982"/>
            <a:gd name="connsiteY145" fmla="*/ 587594 h 838003"/>
            <a:gd name="connsiteX146" fmla="*/ 99807 w 1137982"/>
            <a:gd name="connsiteY146" fmla="*/ 592050 h 838003"/>
            <a:gd name="connsiteX147" fmla="*/ 98025 w 1137982"/>
            <a:gd name="connsiteY147" fmla="*/ 587594 h 838003"/>
            <a:gd name="connsiteX148" fmla="*/ 95352 w 1137982"/>
            <a:gd name="connsiteY148" fmla="*/ 584920 h 838003"/>
            <a:gd name="connsiteX149" fmla="*/ 95352 w 1137982"/>
            <a:gd name="connsiteY149" fmla="*/ 576900 h 838003"/>
            <a:gd name="connsiteX150" fmla="*/ 88223 w 1137982"/>
            <a:gd name="connsiteY150" fmla="*/ 577791 h 838003"/>
            <a:gd name="connsiteX151" fmla="*/ 88223 w 1137982"/>
            <a:gd name="connsiteY151" fmla="*/ 571553 h 838003"/>
            <a:gd name="connsiteX152" fmla="*/ 86440 w 1137982"/>
            <a:gd name="connsiteY152" fmla="*/ 567098 h 838003"/>
            <a:gd name="connsiteX153" fmla="*/ 81094 w 1137982"/>
            <a:gd name="connsiteY153" fmla="*/ 566207 h 838003"/>
            <a:gd name="connsiteX154" fmla="*/ 82876 w 1137982"/>
            <a:gd name="connsiteY154" fmla="*/ 559969 h 838003"/>
            <a:gd name="connsiteX155" fmla="*/ 86440 w 1137982"/>
            <a:gd name="connsiteY155" fmla="*/ 559969 h 838003"/>
            <a:gd name="connsiteX156" fmla="*/ 90896 w 1137982"/>
            <a:gd name="connsiteY156" fmla="*/ 559077 h 838003"/>
            <a:gd name="connsiteX157" fmla="*/ 93569 w 1137982"/>
            <a:gd name="connsiteY157" fmla="*/ 557295 h 838003"/>
            <a:gd name="connsiteX158" fmla="*/ 89114 w 1137982"/>
            <a:gd name="connsiteY158" fmla="*/ 556404 h 838003"/>
            <a:gd name="connsiteX159" fmla="*/ 81985 w 1137982"/>
            <a:gd name="connsiteY159" fmla="*/ 552839 h 838003"/>
            <a:gd name="connsiteX160" fmla="*/ 85549 w 1137982"/>
            <a:gd name="connsiteY160" fmla="*/ 544819 h 838003"/>
            <a:gd name="connsiteX161" fmla="*/ 80202 w 1137982"/>
            <a:gd name="connsiteY161" fmla="*/ 544819 h 838003"/>
            <a:gd name="connsiteX162" fmla="*/ 77529 w 1137982"/>
            <a:gd name="connsiteY162" fmla="*/ 549275 h 838003"/>
            <a:gd name="connsiteX163" fmla="*/ 73964 w 1137982"/>
            <a:gd name="connsiteY163" fmla="*/ 552839 h 838003"/>
            <a:gd name="connsiteX164" fmla="*/ 71291 w 1137982"/>
            <a:gd name="connsiteY164" fmla="*/ 556404 h 838003"/>
            <a:gd name="connsiteX165" fmla="*/ 66835 w 1137982"/>
            <a:gd name="connsiteY165" fmla="*/ 556404 h 838003"/>
            <a:gd name="connsiteX166" fmla="*/ 65053 w 1137982"/>
            <a:gd name="connsiteY166" fmla="*/ 551057 h 838003"/>
            <a:gd name="connsiteX167" fmla="*/ 61488 w 1137982"/>
            <a:gd name="connsiteY167" fmla="*/ 550166 h 838003"/>
            <a:gd name="connsiteX168" fmla="*/ 57033 w 1137982"/>
            <a:gd name="connsiteY168" fmla="*/ 547493 h 838003"/>
            <a:gd name="connsiteX169" fmla="*/ 61488 w 1137982"/>
            <a:gd name="connsiteY169" fmla="*/ 543928 h 838003"/>
            <a:gd name="connsiteX170" fmla="*/ 63271 w 1137982"/>
            <a:gd name="connsiteY170" fmla="*/ 540364 h 838003"/>
            <a:gd name="connsiteX171" fmla="*/ 69509 w 1137982"/>
            <a:gd name="connsiteY171" fmla="*/ 538581 h 838003"/>
            <a:gd name="connsiteX172" fmla="*/ 63271 w 1137982"/>
            <a:gd name="connsiteY172" fmla="*/ 537690 h 838003"/>
            <a:gd name="connsiteX173" fmla="*/ 58815 w 1137982"/>
            <a:gd name="connsiteY173" fmla="*/ 539472 h 838003"/>
            <a:gd name="connsiteX174" fmla="*/ 55251 w 1137982"/>
            <a:gd name="connsiteY174" fmla="*/ 536799 h 838003"/>
            <a:gd name="connsiteX175" fmla="*/ 57924 w 1137982"/>
            <a:gd name="connsiteY175" fmla="*/ 532343 h 838003"/>
            <a:gd name="connsiteX176" fmla="*/ 57924 w 1137982"/>
            <a:gd name="connsiteY176" fmla="*/ 528779 h 838003"/>
            <a:gd name="connsiteX177" fmla="*/ 57924 w 1137982"/>
            <a:gd name="connsiteY177" fmla="*/ 525214 h 838003"/>
            <a:gd name="connsiteX178" fmla="*/ 65944 w 1137982"/>
            <a:gd name="connsiteY178" fmla="*/ 520758 h 838003"/>
            <a:gd name="connsiteX179" fmla="*/ 62380 w 1137982"/>
            <a:gd name="connsiteY179" fmla="*/ 517194 h 838003"/>
            <a:gd name="connsiteX180" fmla="*/ 63271 w 1137982"/>
            <a:gd name="connsiteY180" fmla="*/ 513629 h 838003"/>
            <a:gd name="connsiteX181" fmla="*/ 68618 w 1137982"/>
            <a:gd name="connsiteY181" fmla="*/ 505609 h 838003"/>
            <a:gd name="connsiteX182" fmla="*/ 62380 w 1137982"/>
            <a:gd name="connsiteY182" fmla="*/ 502045 h 838003"/>
            <a:gd name="connsiteX183" fmla="*/ 62380 w 1137982"/>
            <a:gd name="connsiteY183" fmla="*/ 507391 h 838003"/>
            <a:gd name="connsiteX184" fmla="*/ 62380 w 1137982"/>
            <a:gd name="connsiteY184" fmla="*/ 511847 h 838003"/>
            <a:gd name="connsiteX185" fmla="*/ 60597 w 1137982"/>
            <a:gd name="connsiteY185" fmla="*/ 501153 h 838003"/>
            <a:gd name="connsiteX186" fmla="*/ 58815 w 1137982"/>
            <a:gd name="connsiteY186" fmla="*/ 487786 h 838003"/>
            <a:gd name="connsiteX187" fmla="*/ 24952 w 1137982"/>
            <a:gd name="connsiteY187" fmla="*/ 471746 h 838003"/>
            <a:gd name="connsiteX188" fmla="*/ 17823 w 1137982"/>
            <a:gd name="connsiteY188" fmla="*/ 453923 h 838003"/>
            <a:gd name="connsiteX189" fmla="*/ 0 w 1137982"/>
            <a:gd name="connsiteY189" fmla="*/ 428971 h 838003"/>
            <a:gd name="connsiteX190" fmla="*/ 0 w 1137982"/>
            <a:gd name="connsiteY190" fmla="*/ 110835 h 838003"/>
            <a:gd name="connsiteX191" fmla="*/ 11585 w 1137982"/>
            <a:gd name="connsiteY191" fmla="*/ 110835 h 838003"/>
            <a:gd name="connsiteX192" fmla="*/ 15149 w 1137982"/>
            <a:gd name="connsiteY192" fmla="*/ 108162 h 838003"/>
            <a:gd name="connsiteX193" fmla="*/ 13367 w 1137982"/>
            <a:gd name="connsiteY193" fmla="*/ 105488 h 838003"/>
            <a:gd name="connsiteX194" fmla="*/ 11585 w 1137982"/>
            <a:gd name="connsiteY194" fmla="*/ 102815 h 838003"/>
            <a:gd name="connsiteX195" fmla="*/ 16040 w 1137982"/>
            <a:gd name="connsiteY195" fmla="*/ 100142 h 838003"/>
            <a:gd name="connsiteX196" fmla="*/ 27625 w 1137982"/>
            <a:gd name="connsiteY196" fmla="*/ 92121 h 838003"/>
            <a:gd name="connsiteX197" fmla="*/ 37428 w 1137982"/>
            <a:gd name="connsiteY197" fmla="*/ 88557 h 838003"/>
            <a:gd name="connsiteX198" fmla="*/ 41883 w 1137982"/>
            <a:gd name="connsiteY198" fmla="*/ 93012 h 838003"/>
            <a:gd name="connsiteX199" fmla="*/ 44557 w 1137982"/>
            <a:gd name="connsiteY199" fmla="*/ 96577 h 838003"/>
            <a:gd name="connsiteX200" fmla="*/ 47230 w 1137982"/>
            <a:gd name="connsiteY200" fmla="*/ 93012 h 838003"/>
            <a:gd name="connsiteX201" fmla="*/ 51686 w 1137982"/>
            <a:gd name="connsiteY201" fmla="*/ 84992 h 838003"/>
            <a:gd name="connsiteX202" fmla="*/ 63271 w 1137982"/>
            <a:gd name="connsiteY202" fmla="*/ 75190 h 838003"/>
            <a:gd name="connsiteX203" fmla="*/ 76638 w 1137982"/>
            <a:gd name="connsiteY203" fmla="*/ 72516 h 838003"/>
            <a:gd name="connsiteX204" fmla="*/ 82876 w 1137982"/>
            <a:gd name="connsiteY204" fmla="*/ 70734 h 838003"/>
            <a:gd name="connsiteX205" fmla="*/ 77529 w 1137982"/>
            <a:gd name="connsiteY205" fmla="*/ 76972 h 838003"/>
            <a:gd name="connsiteX206" fmla="*/ 79311 w 1137982"/>
            <a:gd name="connsiteY206" fmla="*/ 81428 h 838003"/>
            <a:gd name="connsiteX207" fmla="*/ 92678 w 1137982"/>
            <a:gd name="connsiteY207" fmla="*/ 71625 h 838003"/>
            <a:gd name="connsiteX208" fmla="*/ 98025 w 1137982"/>
            <a:gd name="connsiteY208" fmla="*/ 65387 h 838003"/>
            <a:gd name="connsiteX209" fmla="*/ 104263 w 1137982"/>
            <a:gd name="connsiteY209" fmla="*/ 63605 h 838003"/>
            <a:gd name="connsiteX210" fmla="*/ 106936 w 1137982"/>
            <a:gd name="connsiteY210" fmla="*/ 60040 h 838003"/>
            <a:gd name="connsiteX211" fmla="*/ 100699 w 1137982"/>
            <a:gd name="connsiteY211" fmla="*/ 56476 h 838003"/>
            <a:gd name="connsiteX212" fmla="*/ 98916 w 1137982"/>
            <a:gd name="connsiteY212" fmla="*/ 51129 h 838003"/>
            <a:gd name="connsiteX213" fmla="*/ 104263 w 1137982"/>
            <a:gd name="connsiteY213" fmla="*/ 48456 h 838003"/>
            <a:gd name="connsiteX214" fmla="*/ 117630 w 1137982"/>
            <a:gd name="connsiteY214" fmla="*/ 60932 h 838003"/>
            <a:gd name="connsiteX215" fmla="*/ 124759 w 1137982"/>
            <a:gd name="connsiteY215" fmla="*/ 71625 h 838003"/>
            <a:gd name="connsiteX216" fmla="*/ 127433 w 1137982"/>
            <a:gd name="connsiteY216" fmla="*/ 77863 h 838003"/>
            <a:gd name="connsiteX217" fmla="*/ 132780 w 1137982"/>
            <a:gd name="connsiteY217" fmla="*/ 82319 h 838003"/>
            <a:gd name="connsiteX218" fmla="*/ 146147 w 1137982"/>
            <a:gd name="connsiteY218" fmla="*/ 91230 h 838003"/>
            <a:gd name="connsiteX219" fmla="*/ 151493 w 1137982"/>
            <a:gd name="connsiteY219" fmla="*/ 91230 h 838003"/>
            <a:gd name="connsiteX220" fmla="*/ 155058 w 1137982"/>
            <a:gd name="connsiteY220" fmla="*/ 84992 h 838003"/>
            <a:gd name="connsiteX221" fmla="*/ 153276 w 1137982"/>
            <a:gd name="connsiteY221" fmla="*/ 82319 h 838003"/>
            <a:gd name="connsiteX222" fmla="*/ 151493 w 1137982"/>
            <a:gd name="connsiteY222" fmla="*/ 80537 h 838003"/>
            <a:gd name="connsiteX223" fmla="*/ 155949 w 1137982"/>
            <a:gd name="connsiteY223" fmla="*/ 77863 h 838003"/>
            <a:gd name="connsiteX224" fmla="*/ 155949 w 1137982"/>
            <a:gd name="connsiteY224" fmla="*/ 74299 h 838003"/>
            <a:gd name="connsiteX225" fmla="*/ 155949 w 1137982"/>
            <a:gd name="connsiteY225" fmla="*/ 68952 h 838003"/>
            <a:gd name="connsiteX226" fmla="*/ 161296 w 1137982"/>
            <a:gd name="connsiteY226" fmla="*/ 66278 h 838003"/>
            <a:gd name="connsiteX227" fmla="*/ 166643 w 1137982"/>
            <a:gd name="connsiteY227" fmla="*/ 63605 h 838003"/>
            <a:gd name="connsiteX228" fmla="*/ 167534 w 1137982"/>
            <a:gd name="connsiteY228" fmla="*/ 74299 h 838003"/>
            <a:gd name="connsiteX229" fmla="*/ 167534 w 1137982"/>
            <a:gd name="connsiteY229" fmla="*/ 80537 h 838003"/>
            <a:gd name="connsiteX230" fmla="*/ 174663 w 1137982"/>
            <a:gd name="connsiteY230" fmla="*/ 80537 h 838003"/>
            <a:gd name="connsiteX231" fmla="*/ 172881 w 1137982"/>
            <a:gd name="connsiteY231" fmla="*/ 85883 h 838003"/>
            <a:gd name="connsiteX232" fmla="*/ 169316 w 1137982"/>
            <a:gd name="connsiteY232" fmla="*/ 91230 h 838003"/>
            <a:gd name="connsiteX233" fmla="*/ 172881 w 1137982"/>
            <a:gd name="connsiteY233" fmla="*/ 91230 h 838003"/>
            <a:gd name="connsiteX234" fmla="*/ 177336 w 1137982"/>
            <a:gd name="connsiteY234" fmla="*/ 89448 h 838003"/>
            <a:gd name="connsiteX235" fmla="*/ 183574 w 1137982"/>
            <a:gd name="connsiteY235" fmla="*/ 87666 h 838003"/>
            <a:gd name="connsiteX236" fmla="*/ 191595 w 1137982"/>
            <a:gd name="connsiteY236" fmla="*/ 84101 h 838003"/>
            <a:gd name="connsiteX237" fmla="*/ 193377 w 1137982"/>
            <a:gd name="connsiteY237" fmla="*/ 78754 h 838003"/>
            <a:gd name="connsiteX238" fmla="*/ 206744 w 1137982"/>
            <a:gd name="connsiteY238" fmla="*/ 74299 h 838003"/>
            <a:gd name="connsiteX239" fmla="*/ 223676 w 1137982"/>
            <a:gd name="connsiteY239" fmla="*/ 77863 h 838003"/>
            <a:gd name="connsiteX240" fmla="*/ 229022 w 1137982"/>
            <a:gd name="connsiteY240" fmla="*/ 81428 h 838003"/>
            <a:gd name="connsiteX241" fmla="*/ 235260 w 1137982"/>
            <a:gd name="connsiteY241" fmla="*/ 84992 h 838003"/>
            <a:gd name="connsiteX242" fmla="*/ 245063 w 1137982"/>
            <a:gd name="connsiteY242" fmla="*/ 88557 h 838003"/>
            <a:gd name="connsiteX243" fmla="*/ 250410 w 1137982"/>
            <a:gd name="connsiteY243" fmla="*/ 90339 h 838003"/>
            <a:gd name="connsiteX244" fmla="*/ 255756 w 1137982"/>
            <a:gd name="connsiteY244" fmla="*/ 93012 h 838003"/>
            <a:gd name="connsiteX245" fmla="*/ 262886 w 1137982"/>
            <a:gd name="connsiteY245" fmla="*/ 93904 h 838003"/>
            <a:gd name="connsiteX246" fmla="*/ 268232 w 1137982"/>
            <a:gd name="connsiteY246" fmla="*/ 93904 h 838003"/>
            <a:gd name="connsiteX247" fmla="*/ 276253 w 1137982"/>
            <a:gd name="connsiteY247" fmla="*/ 95686 h 838003"/>
            <a:gd name="connsiteX248" fmla="*/ 283382 w 1137982"/>
            <a:gd name="connsiteY248" fmla="*/ 99250 h 838003"/>
            <a:gd name="connsiteX249" fmla="*/ 289620 w 1137982"/>
            <a:gd name="connsiteY249" fmla="*/ 102815 h 838003"/>
            <a:gd name="connsiteX250" fmla="*/ 305660 w 1137982"/>
            <a:gd name="connsiteY250" fmla="*/ 106380 h 838003"/>
            <a:gd name="connsiteX251" fmla="*/ 311898 w 1137982"/>
            <a:gd name="connsiteY251" fmla="*/ 108162 h 838003"/>
            <a:gd name="connsiteX252" fmla="*/ 318136 w 1137982"/>
            <a:gd name="connsiteY252" fmla="*/ 109053 h 838003"/>
            <a:gd name="connsiteX253" fmla="*/ 323483 w 1137982"/>
            <a:gd name="connsiteY253" fmla="*/ 109944 h 838003"/>
            <a:gd name="connsiteX254" fmla="*/ 327939 w 1137982"/>
            <a:gd name="connsiteY254" fmla="*/ 106380 h 838003"/>
            <a:gd name="connsiteX255" fmla="*/ 333285 w 1137982"/>
            <a:gd name="connsiteY255" fmla="*/ 104597 h 838003"/>
            <a:gd name="connsiteX256" fmla="*/ 340415 w 1137982"/>
            <a:gd name="connsiteY256" fmla="*/ 104597 h 838003"/>
            <a:gd name="connsiteX257" fmla="*/ 357346 w 1137982"/>
            <a:gd name="connsiteY257" fmla="*/ 111726 h 838003"/>
            <a:gd name="connsiteX258" fmla="*/ 369822 w 1137982"/>
            <a:gd name="connsiteY258" fmla="*/ 120638 h 838003"/>
            <a:gd name="connsiteX259" fmla="*/ 368040 w 1137982"/>
            <a:gd name="connsiteY259" fmla="*/ 128658 h 838003"/>
            <a:gd name="connsiteX260" fmla="*/ 354673 w 1137982"/>
            <a:gd name="connsiteY260" fmla="*/ 129549 h 838003"/>
            <a:gd name="connsiteX261" fmla="*/ 351108 w 1137982"/>
            <a:gd name="connsiteY261" fmla="*/ 133114 h 838003"/>
            <a:gd name="connsiteX262" fmla="*/ 345761 w 1137982"/>
            <a:gd name="connsiteY262" fmla="*/ 135787 h 838003"/>
            <a:gd name="connsiteX263" fmla="*/ 343979 w 1137982"/>
            <a:gd name="connsiteY263" fmla="*/ 141134 h 838003"/>
            <a:gd name="connsiteX264" fmla="*/ 351108 w 1137982"/>
            <a:gd name="connsiteY264" fmla="*/ 142916 h 838003"/>
            <a:gd name="connsiteX265" fmla="*/ 359128 w 1137982"/>
            <a:gd name="connsiteY265" fmla="*/ 144698 h 838003"/>
            <a:gd name="connsiteX266" fmla="*/ 368040 w 1137982"/>
            <a:gd name="connsiteY266" fmla="*/ 144698 h 838003"/>
            <a:gd name="connsiteX267" fmla="*/ 376951 w 1137982"/>
            <a:gd name="connsiteY267" fmla="*/ 146481 h 838003"/>
            <a:gd name="connsiteX268" fmla="*/ 385863 w 1137982"/>
            <a:gd name="connsiteY268" fmla="*/ 146481 h 838003"/>
            <a:gd name="connsiteX269" fmla="*/ 408141 w 1137982"/>
            <a:gd name="connsiteY269" fmla="*/ 146481 h 838003"/>
            <a:gd name="connsiteX270" fmla="*/ 429528 w 1137982"/>
            <a:gd name="connsiteY270" fmla="*/ 143807 h 838003"/>
            <a:gd name="connsiteX271" fmla="*/ 442004 w 1137982"/>
            <a:gd name="connsiteY271" fmla="*/ 143807 h 838003"/>
            <a:gd name="connsiteX272" fmla="*/ 448242 w 1137982"/>
            <a:gd name="connsiteY272" fmla="*/ 143807 h 838003"/>
            <a:gd name="connsiteX273" fmla="*/ 454480 w 1137982"/>
            <a:gd name="connsiteY273" fmla="*/ 147372 h 838003"/>
            <a:gd name="connsiteX274" fmla="*/ 461609 w 1137982"/>
            <a:gd name="connsiteY274" fmla="*/ 149154 h 838003"/>
            <a:gd name="connsiteX275" fmla="*/ 467847 w 1137982"/>
            <a:gd name="connsiteY275" fmla="*/ 149154 h 838003"/>
            <a:gd name="connsiteX276" fmla="*/ 467847 w 1137982"/>
            <a:gd name="connsiteY276" fmla="*/ 154501 h 838003"/>
            <a:gd name="connsiteX277" fmla="*/ 467847 w 1137982"/>
            <a:gd name="connsiteY277" fmla="*/ 159848 h 838003"/>
            <a:gd name="connsiteX278" fmla="*/ 471412 w 1137982"/>
            <a:gd name="connsiteY278" fmla="*/ 158066 h 838003"/>
            <a:gd name="connsiteX279" fmla="*/ 471412 w 1137982"/>
            <a:gd name="connsiteY279" fmla="*/ 152719 h 838003"/>
            <a:gd name="connsiteX280" fmla="*/ 474085 w 1137982"/>
            <a:gd name="connsiteY280" fmla="*/ 152719 h 838003"/>
            <a:gd name="connsiteX281" fmla="*/ 476759 w 1137982"/>
            <a:gd name="connsiteY281" fmla="*/ 158066 h 838003"/>
            <a:gd name="connsiteX282" fmla="*/ 477650 w 1137982"/>
            <a:gd name="connsiteY282" fmla="*/ 162521 h 838003"/>
            <a:gd name="connsiteX283" fmla="*/ 481214 w 1137982"/>
            <a:gd name="connsiteY283" fmla="*/ 164303 h 838003"/>
            <a:gd name="connsiteX284" fmla="*/ 482997 w 1137982"/>
            <a:gd name="connsiteY284" fmla="*/ 166977 h 838003"/>
            <a:gd name="connsiteX285" fmla="*/ 481214 w 1137982"/>
            <a:gd name="connsiteY285" fmla="*/ 168759 h 838003"/>
            <a:gd name="connsiteX286" fmla="*/ 474976 w 1137982"/>
            <a:gd name="connsiteY286" fmla="*/ 166977 h 838003"/>
            <a:gd name="connsiteX287" fmla="*/ 474976 w 1137982"/>
            <a:gd name="connsiteY287" fmla="*/ 170541 h 838003"/>
            <a:gd name="connsiteX288" fmla="*/ 477650 w 1137982"/>
            <a:gd name="connsiteY288" fmla="*/ 173215 h 838003"/>
            <a:gd name="connsiteX289" fmla="*/ 483888 w 1137982"/>
            <a:gd name="connsiteY289" fmla="*/ 178562 h 838003"/>
            <a:gd name="connsiteX290" fmla="*/ 488343 w 1137982"/>
            <a:gd name="connsiteY290" fmla="*/ 183909 h 838003"/>
            <a:gd name="connsiteX291" fmla="*/ 492799 w 1137982"/>
            <a:gd name="connsiteY291" fmla="*/ 187473 h 838003"/>
            <a:gd name="connsiteX292" fmla="*/ 492799 w 1137982"/>
            <a:gd name="connsiteY292" fmla="*/ 186582 h 838003"/>
            <a:gd name="connsiteX293" fmla="*/ 490126 w 1137982"/>
            <a:gd name="connsiteY293" fmla="*/ 182126 h 838003"/>
            <a:gd name="connsiteX294" fmla="*/ 485670 w 1137982"/>
            <a:gd name="connsiteY294" fmla="*/ 175888 h 838003"/>
            <a:gd name="connsiteX295" fmla="*/ 490126 w 1137982"/>
            <a:gd name="connsiteY295" fmla="*/ 170541 h 838003"/>
            <a:gd name="connsiteX296" fmla="*/ 495472 w 1137982"/>
            <a:gd name="connsiteY296" fmla="*/ 174106 h 838003"/>
            <a:gd name="connsiteX297" fmla="*/ 498146 w 1137982"/>
            <a:gd name="connsiteY297" fmla="*/ 173215 h 838003"/>
            <a:gd name="connsiteX298" fmla="*/ 494581 w 1137982"/>
            <a:gd name="connsiteY298" fmla="*/ 165195 h 838003"/>
            <a:gd name="connsiteX299" fmla="*/ 494581 w 1137982"/>
            <a:gd name="connsiteY299" fmla="*/ 161630 h 838003"/>
            <a:gd name="connsiteX300" fmla="*/ 492799 w 1137982"/>
            <a:gd name="connsiteY300" fmla="*/ 158066 h 838003"/>
            <a:gd name="connsiteX301" fmla="*/ 489234 w 1137982"/>
            <a:gd name="connsiteY301" fmla="*/ 154501 h 838003"/>
            <a:gd name="connsiteX302" fmla="*/ 486561 w 1137982"/>
            <a:gd name="connsiteY302" fmla="*/ 151828 h 838003"/>
            <a:gd name="connsiteX303" fmla="*/ 486561 w 1137982"/>
            <a:gd name="connsiteY303" fmla="*/ 149154 h 838003"/>
            <a:gd name="connsiteX304" fmla="*/ 484779 w 1137982"/>
            <a:gd name="connsiteY304" fmla="*/ 146481 h 838003"/>
            <a:gd name="connsiteX305" fmla="*/ 489234 w 1137982"/>
            <a:gd name="connsiteY305" fmla="*/ 141134 h 838003"/>
            <a:gd name="connsiteX306" fmla="*/ 493690 w 1137982"/>
            <a:gd name="connsiteY306" fmla="*/ 136678 h 838003"/>
            <a:gd name="connsiteX307" fmla="*/ 499037 w 1137982"/>
            <a:gd name="connsiteY307" fmla="*/ 132223 h 838003"/>
            <a:gd name="connsiteX308" fmla="*/ 507948 w 1137982"/>
            <a:gd name="connsiteY308" fmla="*/ 130440 h 838003"/>
            <a:gd name="connsiteX309" fmla="*/ 512404 w 1137982"/>
            <a:gd name="connsiteY309" fmla="*/ 128658 h 838003"/>
            <a:gd name="connsiteX310" fmla="*/ 516860 w 1137982"/>
            <a:gd name="connsiteY310" fmla="*/ 125093 h 838003"/>
            <a:gd name="connsiteX311" fmla="*/ 528445 w 1137982"/>
            <a:gd name="connsiteY311" fmla="*/ 120638 h 838003"/>
            <a:gd name="connsiteX312" fmla="*/ 532009 w 1137982"/>
            <a:gd name="connsiteY312" fmla="*/ 120638 h 838003"/>
            <a:gd name="connsiteX313" fmla="*/ 534683 w 1137982"/>
            <a:gd name="connsiteY313" fmla="*/ 124202 h 838003"/>
            <a:gd name="connsiteX314" fmla="*/ 539138 w 1137982"/>
            <a:gd name="connsiteY314" fmla="*/ 126876 h 838003"/>
            <a:gd name="connsiteX315" fmla="*/ 543594 w 1137982"/>
            <a:gd name="connsiteY315" fmla="*/ 126876 h 838003"/>
            <a:gd name="connsiteX316" fmla="*/ 548941 w 1137982"/>
            <a:gd name="connsiteY316" fmla="*/ 133114 h 838003"/>
            <a:gd name="connsiteX317" fmla="*/ 559634 w 1137982"/>
            <a:gd name="connsiteY317" fmla="*/ 134896 h 838003"/>
            <a:gd name="connsiteX318" fmla="*/ 572110 w 1137982"/>
            <a:gd name="connsiteY318" fmla="*/ 134896 h 838003"/>
            <a:gd name="connsiteX319" fmla="*/ 581913 w 1137982"/>
            <a:gd name="connsiteY319" fmla="*/ 141134 h 838003"/>
            <a:gd name="connsiteX320" fmla="*/ 589933 w 1137982"/>
            <a:gd name="connsiteY320" fmla="*/ 144698 h 838003"/>
            <a:gd name="connsiteX321" fmla="*/ 597953 w 1137982"/>
            <a:gd name="connsiteY321" fmla="*/ 144698 h 838003"/>
            <a:gd name="connsiteX322" fmla="*/ 608647 w 1137982"/>
            <a:gd name="connsiteY322" fmla="*/ 144698 h 838003"/>
            <a:gd name="connsiteX323" fmla="*/ 619341 w 1137982"/>
            <a:gd name="connsiteY323" fmla="*/ 142025 h 838003"/>
            <a:gd name="connsiteX324" fmla="*/ 641619 w 1137982"/>
            <a:gd name="connsiteY324" fmla="*/ 142025 h 838003"/>
            <a:gd name="connsiteX325" fmla="*/ 651422 w 1137982"/>
            <a:gd name="connsiteY325" fmla="*/ 144698 h 838003"/>
            <a:gd name="connsiteX326" fmla="*/ 659442 w 1137982"/>
            <a:gd name="connsiteY326" fmla="*/ 142916 h 838003"/>
            <a:gd name="connsiteX327" fmla="*/ 660333 w 1137982"/>
            <a:gd name="connsiteY327" fmla="*/ 134896 h 838003"/>
            <a:gd name="connsiteX328" fmla="*/ 666571 w 1137982"/>
            <a:gd name="connsiteY328" fmla="*/ 137569 h 838003"/>
            <a:gd name="connsiteX329" fmla="*/ 673700 w 1137982"/>
            <a:gd name="connsiteY329" fmla="*/ 144698 h 838003"/>
            <a:gd name="connsiteX330" fmla="*/ 681720 w 1137982"/>
            <a:gd name="connsiteY330" fmla="*/ 146481 h 838003"/>
            <a:gd name="connsiteX331" fmla="*/ 688849 w 1137982"/>
            <a:gd name="connsiteY331" fmla="*/ 144698 h 838003"/>
            <a:gd name="connsiteX332" fmla="*/ 684394 w 1137982"/>
            <a:gd name="connsiteY332" fmla="*/ 138460 h 838003"/>
            <a:gd name="connsiteX333" fmla="*/ 678156 w 1137982"/>
            <a:gd name="connsiteY333" fmla="*/ 134896 h 838003"/>
            <a:gd name="connsiteX334" fmla="*/ 671027 w 1137982"/>
            <a:gd name="connsiteY334" fmla="*/ 136678 h 838003"/>
            <a:gd name="connsiteX335" fmla="*/ 663897 w 1137982"/>
            <a:gd name="connsiteY335" fmla="*/ 131331 h 838003"/>
            <a:gd name="connsiteX336" fmla="*/ 662115 w 1137982"/>
            <a:gd name="connsiteY336" fmla="*/ 125985 h 838003"/>
            <a:gd name="connsiteX337" fmla="*/ 670135 w 1137982"/>
            <a:gd name="connsiteY337" fmla="*/ 123311 h 838003"/>
            <a:gd name="connsiteX338" fmla="*/ 677265 w 1137982"/>
            <a:gd name="connsiteY338" fmla="*/ 119747 h 838003"/>
            <a:gd name="connsiteX339" fmla="*/ 683503 w 1137982"/>
            <a:gd name="connsiteY339" fmla="*/ 119747 h 838003"/>
            <a:gd name="connsiteX340" fmla="*/ 690632 w 1137982"/>
            <a:gd name="connsiteY340" fmla="*/ 119747 h 838003"/>
            <a:gd name="connsiteX341" fmla="*/ 691523 w 1137982"/>
            <a:gd name="connsiteY341" fmla="*/ 124202 h 838003"/>
            <a:gd name="connsiteX342" fmla="*/ 695087 w 1137982"/>
            <a:gd name="connsiteY342" fmla="*/ 125985 h 838003"/>
            <a:gd name="connsiteX343" fmla="*/ 698652 w 1137982"/>
            <a:gd name="connsiteY343" fmla="*/ 129549 h 838003"/>
            <a:gd name="connsiteX344" fmla="*/ 697761 w 1137982"/>
            <a:gd name="connsiteY344" fmla="*/ 135787 h 838003"/>
            <a:gd name="connsiteX345" fmla="*/ 704890 w 1137982"/>
            <a:gd name="connsiteY345" fmla="*/ 134005 h 838003"/>
            <a:gd name="connsiteX346" fmla="*/ 711128 w 1137982"/>
            <a:gd name="connsiteY346" fmla="*/ 129549 h 838003"/>
            <a:gd name="connsiteX347" fmla="*/ 706672 w 1137982"/>
            <a:gd name="connsiteY347" fmla="*/ 139352 h 838003"/>
            <a:gd name="connsiteX348" fmla="*/ 706672 w 1137982"/>
            <a:gd name="connsiteY348" fmla="*/ 145590 h 838003"/>
            <a:gd name="connsiteX349" fmla="*/ 701325 w 1137982"/>
            <a:gd name="connsiteY349" fmla="*/ 151828 h 838003"/>
            <a:gd name="connsiteX350" fmla="*/ 705781 w 1137982"/>
            <a:gd name="connsiteY350" fmla="*/ 154501 h 838003"/>
            <a:gd name="connsiteX351" fmla="*/ 706672 w 1137982"/>
            <a:gd name="connsiteY351" fmla="*/ 160739 h 838003"/>
            <a:gd name="connsiteX352" fmla="*/ 712910 w 1137982"/>
            <a:gd name="connsiteY352" fmla="*/ 160739 h 838003"/>
            <a:gd name="connsiteX353" fmla="*/ 719148 w 1137982"/>
            <a:gd name="connsiteY353" fmla="*/ 158957 h 838003"/>
            <a:gd name="connsiteX354" fmla="*/ 717366 w 1137982"/>
            <a:gd name="connsiteY354" fmla="*/ 161630 h 838003"/>
            <a:gd name="connsiteX355" fmla="*/ 717366 w 1137982"/>
            <a:gd name="connsiteY355" fmla="*/ 164303 h 838003"/>
            <a:gd name="connsiteX356" fmla="*/ 721821 w 1137982"/>
            <a:gd name="connsiteY356" fmla="*/ 166086 h 838003"/>
            <a:gd name="connsiteX357" fmla="*/ 723604 w 1137982"/>
            <a:gd name="connsiteY357" fmla="*/ 169650 h 838003"/>
            <a:gd name="connsiteX358" fmla="*/ 725386 w 1137982"/>
            <a:gd name="connsiteY358" fmla="*/ 160739 h 838003"/>
            <a:gd name="connsiteX359" fmla="*/ 725386 w 1137982"/>
            <a:gd name="connsiteY359" fmla="*/ 157174 h 838003"/>
            <a:gd name="connsiteX360" fmla="*/ 725386 w 1137982"/>
            <a:gd name="connsiteY360" fmla="*/ 154501 h 838003"/>
            <a:gd name="connsiteX361" fmla="*/ 723604 w 1137982"/>
            <a:gd name="connsiteY361" fmla="*/ 151828 h 838003"/>
            <a:gd name="connsiteX362" fmla="*/ 721821 w 1137982"/>
            <a:gd name="connsiteY362" fmla="*/ 149154 h 838003"/>
            <a:gd name="connsiteX363" fmla="*/ 719148 w 1137982"/>
            <a:gd name="connsiteY363" fmla="*/ 147372 h 838003"/>
            <a:gd name="connsiteX364" fmla="*/ 713801 w 1137982"/>
            <a:gd name="connsiteY364" fmla="*/ 143807 h 838003"/>
            <a:gd name="connsiteX365" fmla="*/ 715583 w 1137982"/>
            <a:gd name="connsiteY365" fmla="*/ 141134 h 838003"/>
            <a:gd name="connsiteX366" fmla="*/ 720039 w 1137982"/>
            <a:gd name="connsiteY366" fmla="*/ 137569 h 838003"/>
            <a:gd name="connsiteX367" fmla="*/ 725386 w 1137982"/>
            <a:gd name="connsiteY367" fmla="*/ 132223 h 838003"/>
            <a:gd name="connsiteX368" fmla="*/ 732515 w 1137982"/>
            <a:gd name="connsiteY368" fmla="*/ 134005 h 838003"/>
            <a:gd name="connsiteX369" fmla="*/ 738753 w 1137982"/>
            <a:gd name="connsiteY369" fmla="*/ 130440 h 838003"/>
            <a:gd name="connsiteX370" fmla="*/ 744991 w 1137982"/>
            <a:gd name="connsiteY370" fmla="*/ 125093 h 838003"/>
            <a:gd name="connsiteX371" fmla="*/ 758358 w 1137982"/>
            <a:gd name="connsiteY371" fmla="*/ 115291 h 838003"/>
            <a:gd name="connsiteX372" fmla="*/ 752120 w 1137982"/>
            <a:gd name="connsiteY372" fmla="*/ 111726 h 838003"/>
            <a:gd name="connsiteX373" fmla="*/ 750338 w 1137982"/>
            <a:gd name="connsiteY373" fmla="*/ 102815 h 838003"/>
            <a:gd name="connsiteX374" fmla="*/ 746773 w 1137982"/>
            <a:gd name="connsiteY374" fmla="*/ 104597 h 838003"/>
            <a:gd name="connsiteX375" fmla="*/ 746773 w 1137982"/>
            <a:gd name="connsiteY375" fmla="*/ 109944 h 838003"/>
            <a:gd name="connsiteX376" fmla="*/ 737862 w 1137982"/>
            <a:gd name="connsiteY376" fmla="*/ 112618 h 838003"/>
            <a:gd name="connsiteX377" fmla="*/ 737862 w 1137982"/>
            <a:gd name="connsiteY377" fmla="*/ 105488 h 838003"/>
            <a:gd name="connsiteX378" fmla="*/ 740535 w 1137982"/>
            <a:gd name="connsiteY378" fmla="*/ 101924 h 838003"/>
            <a:gd name="connsiteX379" fmla="*/ 741426 w 1137982"/>
            <a:gd name="connsiteY379" fmla="*/ 98359 h 838003"/>
            <a:gd name="connsiteX380" fmla="*/ 747664 w 1137982"/>
            <a:gd name="connsiteY380" fmla="*/ 93012 h 838003"/>
            <a:gd name="connsiteX381" fmla="*/ 757467 w 1137982"/>
            <a:gd name="connsiteY381" fmla="*/ 91230 h 838003"/>
            <a:gd name="connsiteX382" fmla="*/ 749447 w 1137982"/>
            <a:gd name="connsiteY382" fmla="*/ 86775 h 838003"/>
            <a:gd name="connsiteX383" fmla="*/ 742318 w 1137982"/>
            <a:gd name="connsiteY383" fmla="*/ 86775 h 838003"/>
            <a:gd name="connsiteX384" fmla="*/ 738753 w 1137982"/>
            <a:gd name="connsiteY384" fmla="*/ 81428 h 838003"/>
            <a:gd name="connsiteX385" fmla="*/ 729842 w 1137982"/>
            <a:gd name="connsiteY385" fmla="*/ 80537 h 838003"/>
            <a:gd name="connsiteX386" fmla="*/ 722713 w 1137982"/>
            <a:gd name="connsiteY386" fmla="*/ 78754 h 838003"/>
            <a:gd name="connsiteX387" fmla="*/ 715583 w 1137982"/>
            <a:gd name="connsiteY387" fmla="*/ 76972 h 838003"/>
            <a:gd name="connsiteX388" fmla="*/ 704890 w 1137982"/>
            <a:gd name="connsiteY388" fmla="*/ 69843 h 838003"/>
            <a:gd name="connsiteX389" fmla="*/ 699543 w 1137982"/>
            <a:gd name="connsiteY389" fmla="*/ 59149 h 838003"/>
            <a:gd name="connsiteX390" fmla="*/ 711128 w 1137982"/>
            <a:gd name="connsiteY390" fmla="*/ 42218 h 838003"/>
            <a:gd name="connsiteX391" fmla="*/ 701325 w 1137982"/>
            <a:gd name="connsiteY391" fmla="*/ 44000 h 838003"/>
            <a:gd name="connsiteX392" fmla="*/ 698652 w 1137982"/>
            <a:gd name="connsiteY392" fmla="*/ 35980 h 838003"/>
            <a:gd name="connsiteX393" fmla="*/ 699543 w 1137982"/>
            <a:gd name="connsiteY393" fmla="*/ 26177 h 838003"/>
            <a:gd name="connsiteX394" fmla="*/ 703999 w 1137982"/>
            <a:gd name="connsiteY394" fmla="*/ 20830 h 838003"/>
            <a:gd name="connsiteX395" fmla="*/ 713801 w 1137982"/>
            <a:gd name="connsiteY395" fmla="*/ 20830 h 838003"/>
            <a:gd name="connsiteX396" fmla="*/ 719148 w 1137982"/>
            <a:gd name="connsiteY396" fmla="*/ 17266 h 838003"/>
            <a:gd name="connsiteX397" fmla="*/ 714692 w 1137982"/>
            <a:gd name="connsiteY397" fmla="*/ 14592 h 838003"/>
            <a:gd name="connsiteX398" fmla="*/ 710237 w 1137982"/>
            <a:gd name="connsiteY398" fmla="*/ 11919 h 838003"/>
            <a:gd name="connsiteX399" fmla="*/ 719148 w 1137982"/>
            <a:gd name="connsiteY399" fmla="*/ 7463 h 838003"/>
            <a:gd name="connsiteX400" fmla="*/ 727168 w 1137982"/>
            <a:gd name="connsiteY400" fmla="*/ 3008 h 838003"/>
            <a:gd name="connsiteX401" fmla="*/ 735188 w 1137982"/>
            <a:gd name="connsiteY401" fmla="*/ 334 h 838003"/>
            <a:gd name="connsiteX402" fmla="*/ 742318 w 1137982"/>
            <a:gd name="connsiteY402" fmla="*/ 3899 h 838003"/>
            <a:gd name="connsiteX403" fmla="*/ 752120 w 1137982"/>
            <a:gd name="connsiteY403" fmla="*/ 3899 h 838003"/>
            <a:gd name="connsiteX404" fmla="*/ 755685 w 1137982"/>
            <a:gd name="connsiteY404" fmla="*/ 11028 h 838003"/>
            <a:gd name="connsiteX405" fmla="*/ 763705 w 1137982"/>
            <a:gd name="connsiteY405" fmla="*/ 15484 h 838003"/>
            <a:gd name="connsiteX406" fmla="*/ 766378 w 1137982"/>
            <a:gd name="connsiteY406" fmla="*/ 25286 h 838003"/>
            <a:gd name="connsiteX407" fmla="*/ 768161 w 1137982"/>
            <a:gd name="connsiteY407" fmla="*/ 35089 h 838003"/>
            <a:gd name="connsiteX408" fmla="*/ 772616 w 1137982"/>
            <a:gd name="connsiteY408" fmla="*/ 42218 h 838003"/>
            <a:gd name="connsiteX409" fmla="*/ 781528 w 1137982"/>
            <a:gd name="connsiteY409" fmla="*/ 44891 h 838003"/>
            <a:gd name="connsiteX410" fmla="*/ 785092 w 1137982"/>
            <a:gd name="connsiteY410" fmla="*/ 52911 h 838003"/>
            <a:gd name="connsiteX411" fmla="*/ 790439 w 1137982"/>
            <a:gd name="connsiteY411" fmla="*/ 56476 h 838003"/>
            <a:gd name="connsiteX412" fmla="*/ 792221 w 1137982"/>
            <a:gd name="connsiteY412" fmla="*/ 59149 h 838003"/>
            <a:gd name="connsiteX413" fmla="*/ 786874 w 1137982"/>
            <a:gd name="connsiteY413" fmla="*/ 59149 h 838003"/>
            <a:gd name="connsiteX414" fmla="*/ 781528 w 1137982"/>
            <a:gd name="connsiteY414" fmla="*/ 59149 h 838003"/>
            <a:gd name="connsiteX415" fmla="*/ 777963 w 1137982"/>
            <a:gd name="connsiteY415" fmla="*/ 59149 h 838003"/>
            <a:gd name="connsiteX416" fmla="*/ 775290 w 1137982"/>
            <a:gd name="connsiteY416" fmla="*/ 60040 h 838003"/>
            <a:gd name="connsiteX417" fmla="*/ 779745 w 1137982"/>
            <a:gd name="connsiteY417" fmla="*/ 61823 h 838003"/>
            <a:gd name="connsiteX418" fmla="*/ 785092 w 1137982"/>
            <a:gd name="connsiteY418" fmla="*/ 64496 h 838003"/>
            <a:gd name="connsiteX419" fmla="*/ 779745 w 1137982"/>
            <a:gd name="connsiteY419" fmla="*/ 68952 h 838003"/>
            <a:gd name="connsiteX420" fmla="*/ 770834 w 1137982"/>
            <a:gd name="connsiteY420" fmla="*/ 76972 h 838003"/>
            <a:gd name="connsiteX421" fmla="*/ 776181 w 1137982"/>
            <a:gd name="connsiteY421" fmla="*/ 76972 h 838003"/>
            <a:gd name="connsiteX422" fmla="*/ 783310 w 1137982"/>
            <a:gd name="connsiteY422" fmla="*/ 77863 h 838003"/>
            <a:gd name="connsiteX423" fmla="*/ 787766 w 1137982"/>
            <a:gd name="connsiteY423" fmla="*/ 77863 h 838003"/>
            <a:gd name="connsiteX424" fmla="*/ 792221 w 1137982"/>
            <a:gd name="connsiteY424" fmla="*/ 75190 h 838003"/>
            <a:gd name="connsiteX425" fmla="*/ 796677 w 1137982"/>
            <a:gd name="connsiteY425" fmla="*/ 73407 h 838003"/>
            <a:gd name="connsiteX426" fmla="*/ 800241 w 1137982"/>
            <a:gd name="connsiteY426" fmla="*/ 76972 h 838003"/>
            <a:gd name="connsiteX427" fmla="*/ 810935 w 1137982"/>
            <a:gd name="connsiteY427" fmla="*/ 78754 h 838003"/>
            <a:gd name="connsiteX428" fmla="*/ 812717 w 1137982"/>
            <a:gd name="connsiteY428" fmla="*/ 82319 h 838003"/>
            <a:gd name="connsiteX429" fmla="*/ 806479 w 1137982"/>
            <a:gd name="connsiteY429" fmla="*/ 85883 h 838003"/>
            <a:gd name="connsiteX430" fmla="*/ 800241 w 1137982"/>
            <a:gd name="connsiteY430" fmla="*/ 90339 h 838003"/>
            <a:gd name="connsiteX431" fmla="*/ 806479 w 1137982"/>
            <a:gd name="connsiteY431" fmla="*/ 92121 h 838003"/>
            <a:gd name="connsiteX432" fmla="*/ 811826 w 1137982"/>
            <a:gd name="connsiteY432" fmla="*/ 95686 h 838003"/>
            <a:gd name="connsiteX433" fmla="*/ 816282 w 1137982"/>
            <a:gd name="connsiteY433" fmla="*/ 109053 h 838003"/>
            <a:gd name="connsiteX434" fmla="*/ 811826 w 1137982"/>
            <a:gd name="connsiteY434" fmla="*/ 115291 h 838003"/>
            <a:gd name="connsiteX435" fmla="*/ 814500 w 1137982"/>
            <a:gd name="connsiteY435" fmla="*/ 118855 h 838003"/>
            <a:gd name="connsiteX436" fmla="*/ 820738 w 1137982"/>
            <a:gd name="connsiteY436" fmla="*/ 120638 h 838003"/>
            <a:gd name="connsiteX437" fmla="*/ 823411 w 1137982"/>
            <a:gd name="connsiteY437" fmla="*/ 117964 h 838003"/>
            <a:gd name="connsiteX438" fmla="*/ 825193 w 1137982"/>
            <a:gd name="connsiteY438" fmla="*/ 114400 h 838003"/>
            <a:gd name="connsiteX439" fmla="*/ 828758 w 1137982"/>
            <a:gd name="connsiteY439" fmla="*/ 110835 h 838003"/>
            <a:gd name="connsiteX440" fmla="*/ 828758 w 1137982"/>
            <a:gd name="connsiteY440" fmla="*/ 100142 h 838003"/>
            <a:gd name="connsiteX441" fmla="*/ 837669 w 1137982"/>
            <a:gd name="connsiteY441" fmla="*/ 90339 h 838003"/>
            <a:gd name="connsiteX442" fmla="*/ 847472 w 1137982"/>
            <a:gd name="connsiteY442" fmla="*/ 92121 h 838003"/>
            <a:gd name="connsiteX443" fmla="*/ 848363 w 1137982"/>
            <a:gd name="connsiteY443" fmla="*/ 93904 h 838003"/>
            <a:gd name="connsiteX444" fmla="*/ 851036 w 1137982"/>
            <a:gd name="connsiteY444" fmla="*/ 98359 h 838003"/>
            <a:gd name="connsiteX445" fmla="*/ 857274 w 1137982"/>
            <a:gd name="connsiteY445" fmla="*/ 105488 h 838003"/>
            <a:gd name="connsiteX446" fmla="*/ 860839 w 1137982"/>
            <a:gd name="connsiteY446" fmla="*/ 108162 h 838003"/>
            <a:gd name="connsiteX447" fmla="*/ 863512 w 1137982"/>
            <a:gd name="connsiteY447" fmla="*/ 111726 h 838003"/>
            <a:gd name="connsiteX448" fmla="*/ 859057 w 1137982"/>
            <a:gd name="connsiteY448" fmla="*/ 120638 h 838003"/>
            <a:gd name="connsiteX449" fmla="*/ 855492 w 1137982"/>
            <a:gd name="connsiteY449" fmla="*/ 120638 h 838003"/>
            <a:gd name="connsiteX450" fmla="*/ 853710 w 1137982"/>
            <a:gd name="connsiteY450" fmla="*/ 127767 h 838003"/>
            <a:gd name="connsiteX451" fmla="*/ 857274 w 1137982"/>
            <a:gd name="connsiteY451" fmla="*/ 139352 h 838003"/>
            <a:gd name="connsiteX452" fmla="*/ 868859 w 1137982"/>
            <a:gd name="connsiteY452" fmla="*/ 149154 h 838003"/>
            <a:gd name="connsiteX453" fmla="*/ 873315 w 1137982"/>
            <a:gd name="connsiteY453" fmla="*/ 155392 h 838003"/>
            <a:gd name="connsiteX454" fmla="*/ 876879 w 1137982"/>
            <a:gd name="connsiteY454" fmla="*/ 158957 h 838003"/>
            <a:gd name="connsiteX455" fmla="*/ 880444 w 1137982"/>
            <a:gd name="connsiteY455" fmla="*/ 154501 h 838003"/>
            <a:gd name="connsiteX456" fmla="*/ 883117 w 1137982"/>
            <a:gd name="connsiteY456" fmla="*/ 150045 h 838003"/>
            <a:gd name="connsiteX457" fmla="*/ 891138 w 1137982"/>
            <a:gd name="connsiteY457" fmla="*/ 150936 h 838003"/>
            <a:gd name="connsiteX458" fmla="*/ 892029 w 1137982"/>
            <a:gd name="connsiteY458" fmla="*/ 136678 h 838003"/>
            <a:gd name="connsiteX459" fmla="*/ 896484 w 1137982"/>
            <a:gd name="connsiteY459" fmla="*/ 132223 h 838003"/>
            <a:gd name="connsiteX460" fmla="*/ 901831 w 1137982"/>
            <a:gd name="connsiteY460" fmla="*/ 126876 h 838003"/>
            <a:gd name="connsiteX461" fmla="*/ 903613 w 1137982"/>
            <a:gd name="connsiteY461" fmla="*/ 113509 h 838003"/>
            <a:gd name="connsiteX462" fmla="*/ 905396 w 1137982"/>
            <a:gd name="connsiteY462" fmla="*/ 108162 h 838003"/>
            <a:gd name="connsiteX463" fmla="*/ 909851 w 1137982"/>
            <a:gd name="connsiteY463" fmla="*/ 108162 h 838003"/>
            <a:gd name="connsiteX464" fmla="*/ 916089 w 1137982"/>
            <a:gd name="connsiteY464" fmla="*/ 108162 h 838003"/>
            <a:gd name="connsiteX465" fmla="*/ 918763 w 1137982"/>
            <a:gd name="connsiteY465" fmla="*/ 108162 h 838003"/>
            <a:gd name="connsiteX466" fmla="*/ 919654 w 1137982"/>
            <a:gd name="connsiteY466" fmla="*/ 103706 h 838003"/>
            <a:gd name="connsiteX467" fmla="*/ 915198 w 1137982"/>
            <a:gd name="connsiteY467" fmla="*/ 100142 h 838003"/>
            <a:gd name="connsiteX468" fmla="*/ 917872 w 1137982"/>
            <a:gd name="connsiteY468" fmla="*/ 99250 h 838003"/>
            <a:gd name="connsiteX469" fmla="*/ 921436 w 1137982"/>
            <a:gd name="connsiteY469" fmla="*/ 97468 h 838003"/>
            <a:gd name="connsiteX470" fmla="*/ 912525 w 1137982"/>
            <a:gd name="connsiteY470" fmla="*/ 90339 h 838003"/>
            <a:gd name="connsiteX471" fmla="*/ 908069 w 1137982"/>
            <a:gd name="connsiteY471" fmla="*/ 87666 h 838003"/>
            <a:gd name="connsiteX472" fmla="*/ 908960 w 1137982"/>
            <a:gd name="connsiteY472" fmla="*/ 82319 h 838003"/>
            <a:gd name="connsiteX473" fmla="*/ 907178 w 1137982"/>
            <a:gd name="connsiteY473" fmla="*/ 72516 h 838003"/>
            <a:gd name="connsiteX474" fmla="*/ 915198 w 1137982"/>
            <a:gd name="connsiteY474" fmla="*/ 69843 h 838003"/>
            <a:gd name="connsiteX475" fmla="*/ 919654 w 1137982"/>
            <a:gd name="connsiteY475" fmla="*/ 70734 h 838003"/>
            <a:gd name="connsiteX476" fmla="*/ 923218 w 1137982"/>
            <a:gd name="connsiteY476" fmla="*/ 71625 h 838003"/>
            <a:gd name="connsiteX477" fmla="*/ 929456 w 1137982"/>
            <a:gd name="connsiteY477" fmla="*/ 69843 h 838003"/>
            <a:gd name="connsiteX478" fmla="*/ 935694 w 1137982"/>
            <a:gd name="connsiteY478" fmla="*/ 71625 h 838003"/>
            <a:gd name="connsiteX479" fmla="*/ 943715 w 1137982"/>
            <a:gd name="connsiteY479" fmla="*/ 72516 h 838003"/>
            <a:gd name="connsiteX480" fmla="*/ 951735 w 1137982"/>
            <a:gd name="connsiteY480" fmla="*/ 72516 h 838003"/>
            <a:gd name="connsiteX481" fmla="*/ 959755 w 1137982"/>
            <a:gd name="connsiteY481" fmla="*/ 72516 h 838003"/>
            <a:gd name="connsiteX482" fmla="*/ 965993 w 1137982"/>
            <a:gd name="connsiteY482" fmla="*/ 74299 h 838003"/>
            <a:gd name="connsiteX483" fmla="*/ 961537 w 1137982"/>
            <a:gd name="connsiteY483" fmla="*/ 77863 h 838003"/>
            <a:gd name="connsiteX484" fmla="*/ 953517 w 1137982"/>
            <a:gd name="connsiteY484" fmla="*/ 78754 h 838003"/>
            <a:gd name="connsiteX485" fmla="*/ 960646 w 1137982"/>
            <a:gd name="connsiteY485" fmla="*/ 81428 h 838003"/>
            <a:gd name="connsiteX486" fmla="*/ 966884 w 1137982"/>
            <a:gd name="connsiteY486" fmla="*/ 81428 h 838003"/>
            <a:gd name="connsiteX487" fmla="*/ 971340 w 1137982"/>
            <a:gd name="connsiteY487" fmla="*/ 85883 h 838003"/>
            <a:gd name="connsiteX488" fmla="*/ 977578 w 1137982"/>
            <a:gd name="connsiteY488" fmla="*/ 88557 h 838003"/>
            <a:gd name="connsiteX489" fmla="*/ 984707 w 1137982"/>
            <a:gd name="connsiteY489" fmla="*/ 88557 h 838003"/>
            <a:gd name="connsiteX490" fmla="*/ 990054 w 1137982"/>
            <a:gd name="connsiteY490" fmla="*/ 91230 h 838003"/>
            <a:gd name="connsiteX491" fmla="*/ 985598 w 1137982"/>
            <a:gd name="connsiteY491" fmla="*/ 103706 h 838003"/>
            <a:gd name="connsiteX492" fmla="*/ 987380 w 1137982"/>
            <a:gd name="connsiteY492" fmla="*/ 109053 h 838003"/>
            <a:gd name="connsiteX493" fmla="*/ 981142 w 1137982"/>
            <a:gd name="connsiteY493" fmla="*/ 111726 h 838003"/>
            <a:gd name="connsiteX494" fmla="*/ 975796 w 1137982"/>
            <a:gd name="connsiteY494" fmla="*/ 112618 h 838003"/>
            <a:gd name="connsiteX495" fmla="*/ 968666 w 1137982"/>
            <a:gd name="connsiteY495" fmla="*/ 112618 h 838003"/>
            <a:gd name="connsiteX496" fmla="*/ 961537 w 1137982"/>
            <a:gd name="connsiteY496" fmla="*/ 113509 h 838003"/>
            <a:gd name="connsiteX497" fmla="*/ 964211 w 1137982"/>
            <a:gd name="connsiteY497" fmla="*/ 117964 h 838003"/>
            <a:gd name="connsiteX498" fmla="*/ 966884 w 1137982"/>
            <a:gd name="connsiteY498" fmla="*/ 120638 h 838003"/>
            <a:gd name="connsiteX499" fmla="*/ 966884 w 1137982"/>
            <a:gd name="connsiteY499" fmla="*/ 123311 h 838003"/>
            <a:gd name="connsiteX500" fmla="*/ 974013 w 1137982"/>
            <a:gd name="connsiteY500" fmla="*/ 125093 h 838003"/>
            <a:gd name="connsiteX501" fmla="*/ 973122 w 1137982"/>
            <a:gd name="connsiteY501" fmla="*/ 131331 h 838003"/>
            <a:gd name="connsiteX502" fmla="*/ 978469 w 1137982"/>
            <a:gd name="connsiteY502" fmla="*/ 135787 h 838003"/>
            <a:gd name="connsiteX503" fmla="*/ 986489 w 1137982"/>
            <a:gd name="connsiteY503" fmla="*/ 142916 h 838003"/>
            <a:gd name="connsiteX504" fmla="*/ 988272 w 1137982"/>
            <a:gd name="connsiteY504" fmla="*/ 148263 h 838003"/>
            <a:gd name="connsiteX505" fmla="*/ 986489 w 1137982"/>
            <a:gd name="connsiteY505" fmla="*/ 152719 h 838003"/>
            <a:gd name="connsiteX506" fmla="*/ 983816 w 1137982"/>
            <a:gd name="connsiteY506" fmla="*/ 157174 h 838003"/>
            <a:gd name="connsiteX507" fmla="*/ 982034 w 1137982"/>
            <a:gd name="connsiteY507" fmla="*/ 162521 h 838003"/>
            <a:gd name="connsiteX508" fmla="*/ 978469 w 1137982"/>
            <a:gd name="connsiteY508" fmla="*/ 163412 h 838003"/>
            <a:gd name="connsiteX509" fmla="*/ 974013 w 1137982"/>
            <a:gd name="connsiteY509" fmla="*/ 165195 h 838003"/>
            <a:gd name="connsiteX510" fmla="*/ 969558 w 1137982"/>
            <a:gd name="connsiteY510" fmla="*/ 168759 h 838003"/>
            <a:gd name="connsiteX511" fmla="*/ 965102 w 1137982"/>
            <a:gd name="connsiteY511" fmla="*/ 170541 h 838003"/>
            <a:gd name="connsiteX512" fmla="*/ 961537 w 1137982"/>
            <a:gd name="connsiteY512" fmla="*/ 174106 h 838003"/>
            <a:gd name="connsiteX513" fmla="*/ 956191 w 1137982"/>
            <a:gd name="connsiteY513" fmla="*/ 177671 h 838003"/>
            <a:gd name="connsiteX514" fmla="*/ 948170 w 1137982"/>
            <a:gd name="connsiteY514" fmla="*/ 183017 h 838003"/>
            <a:gd name="connsiteX515" fmla="*/ 945497 w 1137982"/>
            <a:gd name="connsiteY515" fmla="*/ 179453 h 838003"/>
            <a:gd name="connsiteX516" fmla="*/ 941041 w 1137982"/>
            <a:gd name="connsiteY516" fmla="*/ 176779 h 838003"/>
            <a:gd name="connsiteX517" fmla="*/ 937477 w 1137982"/>
            <a:gd name="connsiteY517" fmla="*/ 173215 h 838003"/>
            <a:gd name="connsiteX518" fmla="*/ 937477 w 1137982"/>
            <a:gd name="connsiteY518" fmla="*/ 167868 h 838003"/>
            <a:gd name="connsiteX519" fmla="*/ 933912 w 1137982"/>
            <a:gd name="connsiteY519" fmla="*/ 167868 h 838003"/>
            <a:gd name="connsiteX520" fmla="*/ 929456 w 1137982"/>
            <a:gd name="connsiteY520" fmla="*/ 167868 h 838003"/>
            <a:gd name="connsiteX521" fmla="*/ 925001 w 1137982"/>
            <a:gd name="connsiteY521" fmla="*/ 164303 h 838003"/>
            <a:gd name="connsiteX522" fmla="*/ 920545 w 1137982"/>
            <a:gd name="connsiteY522" fmla="*/ 160739 h 838003"/>
            <a:gd name="connsiteX523" fmla="*/ 920545 w 1137982"/>
            <a:gd name="connsiteY523" fmla="*/ 163412 h 838003"/>
            <a:gd name="connsiteX524" fmla="*/ 917872 w 1137982"/>
            <a:gd name="connsiteY524" fmla="*/ 166977 h 838003"/>
            <a:gd name="connsiteX525" fmla="*/ 926783 w 1137982"/>
            <a:gd name="connsiteY525" fmla="*/ 170541 h 838003"/>
            <a:gd name="connsiteX526" fmla="*/ 933912 w 1137982"/>
            <a:gd name="connsiteY526" fmla="*/ 175888 h 838003"/>
            <a:gd name="connsiteX527" fmla="*/ 940150 w 1137982"/>
            <a:gd name="connsiteY527" fmla="*/ 182126 h 838003"/>
            <a:gd name="connsiteX528" fmla="*/ 934803 w 1137982"/>
            <a:gd name="connsiteY528" fmla="*/ 184800 h 838003"/>
            <a:gd name="connsiteX529" fmla="*/ 926783 w 1137982"/>
            <a:gd name="connsiteY529" fmla="*/ 183017 h 838003"/>
            <a:gd name="connsiteX530" fmla="*/ 925001 w 1137982"/>
            <a:gd name="connsiteY530" fmla="*/ 184800 h 838003"/>
            <a:gd name="connsiteX531" fmla="*/ 922327 w 1137982"/>
            <a:gd name="connsiteY531" fmla="*/ 184800 h 838003"/>
            <a:gd name="connsiteX532" fmla="*/ 913416 w 1137982"/>
            <a:gd name="connsiteY532" fmla="*/ 183017 h 838003"/>
            <a:gd name="connsiteX533" fmla="*/ 909851 w 1137982"/>
            <a:gd name="connsiteY533" fmla="*/ 177671 h 838003"/>
            <a:gd name="connsiteX534" fmla="*/ 891138 w 1137982"/>
            <a:gd name="connsiteY534" fmla="*/ 175888 h 838003"/>
            <a:gd name="connsiteX535" fmla="*/ 885791 w 1137982"/>
            <a:gd name="connsiteY535" fmla="*/ 181235 h 838003"/>
            <a:gd name="connsiteX536" fmla="*/ 892920 w 1137982"/>
            <a:gd name="connsiteY536" fmla="*/ 183909 h 838003"/>
            <a:gd name="connsiteX537" fmla="*/ 900049 w 1137982"/>
            <a:gd name="connsiteY537" fmla="*/ 187473 h 838003"/>
            <a:gd name="connsiteX538" fmla="*/ 895593 w 1137982"/>
            <a:gd name="connsiteY538" fmla="*/ 193711 h 838003"/>
            <a:gd name="connsiteX539" fmla="*/ 887573 w 1137982"/>
            <a:gd name="connsiteY539" fmla="*/ 199949 h 838003"/>
            <a:gd name="connsiteX540" fmla="*/ 879553 w 1137982"/>
            <a:gd name="connsiteY540" fmla="*/ 207969 h 838003"/>
            <a:gd name="connsiteX541" fmla="*/ 868859 w 1137982"/>
            <a:gd name="connsiteY541" fmla="*/ 212425 h 838003"/>
            <a:gd name="connsiteX542" fmla="*/ 861730 w 1137982"/>
            <a:gd name="connsiteY542" fmla="*/ 212425 h 838003"/>
            <a:gd name="connsiteX543" fmla="*/ 856383 w 1137982"/>
            <a:gd name="connsiteY543" fmla="*/ 207969 h 838003"/>
            <a:gd name="connsiteX544" fmla="*/ 847472 w 1137982"/>
            <a:gd name="connsiteY544" fmla="*/ 203514 h 838003"/>
            <a:gd name="connsiteX545" fmla="*/ 844798 w 1137982"/>
            <a:gd name="connsiteY545" fmla="*/ 202622 h 838003"/>
            <a:gd name="connsiteX546" fmla="*/ 841234 w 1137982"/>
            <a:gd name="connsiteY546" fmla="*/ 201731 h 838003"/>
            <a:gd name="connsiteX547" fmla="*/ 834105 w 1137982"/>
            <a:gd name="connsiteY547" fmla="*/ 199949 h 838003"/>
            <a:gd name="connsiteX548" fmla="*/ 834105 w 1137982"/>
            <a:gd name="connsiteY548" fmla="*/ 199949 h 838003"/>
            <a:gd name="connsiteX549" fmla="*/ 831431 w 1137982"/>
            <a:gd name="connsiteY549" fmla="*/ 199058 h 838003"/>
            <a:gd name="connsiteX550" fmla="*/ 828758 w 1137982"/>
            <a:gd name="connsiteY550" fmla="*/ 199058 h 838003"/>
            <a:gd name="connsiteX551" fmla="*/ 824302 w 1137982"/>
            <a:gd name="connsiteY551" fmla="*/ 199058 h 838003"/>
            <a:gd name="connsiteX552" fmla="*/ 813609 w 1137982"/>
            <a:gd name="connsiteY552" fmla="*/ 198167 h 838003"/>
            <a:gd name="connsiteX553" fmla="*/ 802915 w 1137982"/>
            <a:gd name="connsiteY553" fmla="*/ 198167 h 838003"/>
            <a:gd name="connsiteX554" fmla="*/ 794004 w 1137982"/>
            <a:gd name="connsiteY554" fmla="*/ 198167 h 838003"/>
            <a:gd name="connsiteX555" fmla="*/ 818064 w 1137982"/>
            <a:gd name="connsiteY555" fmla="*/ 201731 h 838003"/>
            <a:gd name="connsiteX556" fmla="*/ 835887 w 1137982"/>
            <a:gd name="connsiteY556" fmla="*/ 215098 h 838003"/>
            <a:gd name="connsiteX557" fmla="*/ 842125 w 1137982"/>
            <a:gd name="connsiteY557" fmla="*/ 216881 h 838003"/>
            <a:gd name="connsiteX558" fmla="*/ 848363 w 1137982"/>
            <a:gd name="connsiteY558" fmla="*/ 216881 h 838003"/>
            <a:gd name="connsiteX559" fmla="*/ 859948 w 1137982"/>
            <a:gd name="connsiteY559" fmla="*/ 216881 h 838003"/>
            <a:gd name="connsiteX560" fmla="*/ 872424 w 1137982"/>
            <a:gd name="connsiteY560" fmla="*/ 216881 h 838003"/>
            <a:gd name="connsiteX561" fmla="*/ 875988 w 1137982"/>
            <a:gd name="connsiteY561" fmla="*/ 218663 h 838003"/>
            <a:gd name="connsiteX562" fmla="*/ 874206 w 1137982"/>
            <a:gd name="connsiteY562" fmla="*/ 223119 h 838003"/>
            <a:gd name="connsiteX563" fmla="*/ 864403 w 1137982"/>
            <a:gd name="connsiteY563" fmla="*/ 233812 h 838003"/>
            <a:gd name="connsiteX564" fmla="*/ 859948 w 1137982"/>
            <a:gd name="connsiteY564" fmla="*/ 242724 h 838003"/>
            <a:gd name="connsiteX565" fmla="*/ 857274 w 1137982"/>
            <a:gd name="connsiteY565" fmla="*/ 246288 h 838003"/>
            <a:gd name="connsiteX566" fmla="*/ 852819 w 1137982"/>
            <a:gd name="connsiteY566" fmla="*/ 249853 h 838003"/>
            <a:gd name="connsiteX567" fmla="*/ 844798 w 1137982"/>
            <a:gd name="connsiteY567" fmla="*/ 253417 h 838003"/>
            <a:gd name="connsiteX568" fmla="*/ 840343 w 1137982"/>
            <a:gd name="connsiteY568" fmla="*/ 255200 h 838003"/>
            <a:gd name="connsiteX569" fmla="*/ 838560 w 1137982"/>
            <a:gd name="connsiteY569" fmla="*/ 255200 h 838003"/>
            <a:gd name="connsiteX570" fmla="*/ 833214 w 1137982"/>
            <a:gd name="connsiteY570" fmla="*/ 255200 h 838003"/>
            <a:gd name="connsiteX571" fmla="*/ 828758 w 1137982"/>
            <a:gd name="connsiteY571" fmla="*/ 255200 h 838003"/>
            <a:gd name="connsiteX572" fmla="*/ 825193 w 1137982"/>
            <a:gd name="connsiteY572" fmla="*/ 252526 h 838003"/>
            <a:gd name="connsiteX573" fmla="*/ 818955 w 1137982"/>
            <a:gd name="connsiteY573" fmla="*/ 248962 h 838003"/>
            <a:gd name="connsiteX574" fmla="*/ 817173 w 1137982"/>
            <a:gd name="connsiteY574" fmla="*/ 252526 h 838003"/>
            <a:gd name="connsiteX575" fmla="*/ 812717 w 1137982"/>
            <a:gd name="connsiteY575" fmla="*/ 254308 h 838003"/>
            <a:gd name="connsiteX576" fmla="*/ 815391 w 1137982"/>
            <a:gd name="connsiteY576" fmla="*/ 260546 h 838003"/>
            <a:gd name="connsiteX577" fmla="*/ 806479 w 1137982"/>
            <a:gd name="connsiteY577" fmla="*/ 264111 h 838003"/>
            <a:gd name="connsiteX578" fmla="*/ 793112 w 1137982"/>
            <a:gd name="connsiteY578" fmla="*/ 264111 h 838003"/>
            <a:gd name="connsiteX579" fmla="*/ 785983 w 1137982"/>
            <a:gd name="connsiteY579" fmla="*/ 260546 h 838003"/>
            <a:gd name="connsiteX580" fmla="*/ 779745 w 1137982"/>
            <a:gd name="connsiteY580" fmla="*/ 259655 h 838003"/>
            <a:gd name="connsiteX581" fmla="*/ 769052 w 1137982"/>
            <a:gd name="connsiteY581" fmla="*/ 259655 h 838003"/>
            <a:gd name="connsiteX582" fmla="*/ 761031 w 1137982"/>
            <a:gd name="connsiteY582" fmla="*/ 257873 h 838003"/>
            <a:gd name="connsiteX583" fmla="*/ 754794 w 1137982"/>
            <a:gd name="connsiteY583" fmla="*/ 256091 h 838003"/>
            <a:gd name="connsiteX584" fmla="*/ 747664 w 1137982"/>
            <a:gd name="connsiteY584" fmla="*/ 251635 h 838003"/>
            <a:gd name="connsiteX585" fmla="*/ 744991 w 1137982"/>
            <a:gd name="connsiteY585" fmla="*/ 249853 h 838003"/>
            <a:gd name="connsiteX586" fmla="*/ 744991 w 1137982"/>
            <a:gd name="connsiteY586" fmla="*/ 249853 h 838003"/>
            <a:gd name="connsiteX587" fmla="*/ 743209 w 1137982"/>
            <a:gd name="connsiteY587" fmla="*/ 249853 h 838003"/>
            <a:gd name="connsiteX588" fmla="*/ 741426 w 1137982"/>
            <a:gd name="connsiteY588" fmla="*/ 251635 h 838003"/>
            <a:gd name="connsiteX589" fmla="*/ 744100 w 1137982"/>
            <a:gd name="connsiteY589" fmla="*/ 255200 h 838003"/>
            <a:gd name="connsiteX590" fmla="*/ 751229 w 1137982"/>
            <a:gd name="connsiteY590" fmla="*/ 258764 h 838003"/>
            <a:gd name="connsiteX591" fmla="*/ 753902 w 1137982"/>
            <a:gd name="connsiteY591" fmla="*/ 259655 h 838003"/>
            <a:gd name="connsiteX592" fmla="*/ 756576 w 1137982"/>
            <a:gd name="connsiteY592" fmla="*/ 259655 h 838003"/>
            <a:gd name="connsiteX593" fmla="*/ 763705 w 1137982"/>
            <a:gd name="connsiteY593" fmla="*/ 262329 h 838003"/>
            <a:gd name="connsiteX594" fmla="*/ 769052 w 1137982"/>
            <a:gd name="connsiteY594" fmla="*/ 265002 h 838003"/>
            <a:gd name="connsiteX595" fmla="*/ 768161 w 1137982"/>
            <a:gd name="connsiteY595" fmla="*/ 267675 h 838003"/>
            <a:gd name="connsiteX596" fmla="*/ 769943 w 1137982"/>
            <a:gd name="connsiteY596" fmla="*/ 271240 h 838003"/>
            <a:gd name="connsiteX597" fmla="*/ 778854 w 1137982"/>
            <a:gd name="connsiteY597" fmla="*/ 267675 h 838003"/>
            <a:gd name="connsiteX598" fmla="*/ 785092 w 1137982"/>
            <a:gd name="connsiteY598" fmla="*/ 267675 h 838003"/>
            <a:gd name="connsiteX599" fmla="*/ 787766 w 1137982"/>
            <a:gd name="connsiteY599" fmla="*/ 270349 h 838003"/>
            <a:gd name="connsiteX600" fmla="*/ 790439 w 1137982"/>
            <a:gd name="connsiteY600" fmla="*/ 272131 h 838003"/>
            <a:gd name="connsiteX601" fmla="*/ 795786 w 1137982"/>
            <a:gd name="connsiteY601" fmla="*/ 272131 h 838003"/>
            <a:gd name="connsiteX602" fmla="*/ 801133 w 1137982"/>
            <a:gd name="connsiteY602" fmla="*/ 276587 h 838003"/>
            <a:gd name="connsiteX603" fmla="*/ 802915 w 1137982"/>
            <a:gd name="connsiteY603" fmla="*/ 282825 h 838003"/>
            <a:gd name="connsiteX604" fmla="*/ 796677 w 1137982"/>
            <a:gd name="connsiteY604" fmla="*/ 287280 h 838003"/>
            <a:gd name="connsiteX605" fmla="*/ 793112 w 1137982"/>
            <a:gd name="connsiteY605" fmla="*/ 287280 h 838003"/>
            <a:gd name="connsiteX606" fmla="*/ 790439 w 1137982"/>
            <a:gd name="connsiteY606" fmla="*/ 289954 h 838003"/>
            <a:gd name="connsiteX607" fmla="*/ 785983 w 1137982"/>
            <a:gd name="connsiteY607" fmla="*/ 293518 h 838003"/>
            <a:gd name="connsiteX608" fmla="*/ 778854 w 1137982"/>
            <a:gd name="connsiteY608" fmla="*/ 291736 h 838003"/>
            <a:gd name="connsiteX609" fmla="*/ 770834 w 1137982"/>
            <a:gd name="connsiteY609" fmla="*/ 291736 h 838003"/>
            <a:gd name="connsiteX610" fmla="*/ 767269 w 1137982"/>
            <a:gd name="connsiteY610" fmla="*/ 295301 h 838003"/>
            <a:gd name="connsiteX611" fmla="*/ 773507 w 1137982"/>
            <a:gd name="connsiteY611" fmla="*/ 297083 h 838003"/>
            <a:gd name="connsiteX612" fmla="*/ 777963 w 1137982"/>
            <a:gd name="connsiteY612" fmla="*/ 299756 h 838003"/>
            <a:gd name="connsiteX613" fmla="*/ 767269 w 1137982"/>
            <a:gd name="connsiteY613" fmla="*/ 300648 h 838003"/>
            <a:gd name="connsiteX614" fmla="*/ 765487 w 1137982"/>
            <a:gd name="connsiteY614" fmla="*/ 301539 h 838003"/>
            <a:gd name="connsiteX615" fmla="*/ 761031 w 1137982"/>
            <a:gd name="connsiteY615" fmla="*/ 305994 h 838003"/>
            <a:gd name="connsiteX616" fmla="*/ 756576 w 1137982"/>
            <a:gd name="connsiteY616" fmla="*/ 305994 h 838003"/>
            <a:gd name="connsiteX617" fmla="*/ 756576 w 1137982"/>
            <a:gd name="connsiteY617" fmla="*/ 308668 h 838003"/>
            <a:gd name="connsiteX618" fmla="*/ 755685 w 1137982"/>
            <a:gd name="connsiteY618" fmla="*/ 312232 h 838003"/>
            <a:gd name="connsiteX619" fmla="*/ 751229 w 1137982"/>
            <a:gd name="connsiteY619" fmla="*/ 317579 h 838003"/>
            <a:gd name="connsiteX620" fmla="*/ 750338 w 1137982"/>
            <a:gd name="connsiteY620" fmla="*/ 323817 h 838003"/>
            <a:gd name="connsiteX621" fmla="*/ 741426 w 1137982"/>
            <a:gd name="connsiteY621" fmla="*/ 329164 h 838003"/>
            <a:gd name="connsiteX622" fmla="*/ 738753 w 1137982"/>
            <a:gd name="connsiteY622" fmla="*/ 335402 h 838003"/>
            <a:gd name="connsiteX623" fmla="*/ 738753 w 1137982"/>
            <a:gd name="connsiteY623" fmla="*/ 343422 h 838003"/>
            <a:gd name="connsiteX624" fmla="*/ 731624 w 1137982"/>
            <a:gd name="connsiteY624" fmla="*/ 350551 h 838003"/>
            <a:gd name="connsiteX625" fmla="*/ 726277 w 1137982"/>
            <a:gd name="connsiteY625" fmla="*/ 359463 h 838003"/>
            <a:gd name="connsiteX626" fmla="*/ 724495 w 1137982"/>
            <a:gd name="connsiteY626" fmla="*/ 367483 h 838003"/>
            <a:gd name="connsiteX627" fmla="*/ 724495 w 1137982"/>
            <a:gd name="connsiteY627" fmla="*/ 375503 h 838003"/>
            <a:gd name="connsiteX628" fmla="*/ 722713 w 1137982"/>
            <a:gd name="connsiteY628" fmla="*/ 383523 h 838003"/>
            <a:gd name="connsiteX629" fmla="*/ 727168 w 1137982"/>
            <a:gd name="connsiteY629" fmla="*/ 393326 h 838003"/>
            <a:gd name="connsiteX630" fmla="*/ 724495 w 1137982"/>
            <a:gd name="connsiteY630" fmla="*/ 401346 h 838003"/>
            <a:gd name="connsiteX631" fmla="*/ 729842 w 1137982"/>
            <a:gd name="connsiteY631" fmla="*/ 407584 h 838003"/>
            <a:gd name="connsiteX632" fmla="*/ 741426 w 1137982"/>
            <a:gd name="connsiteY632" fmla="*/ 411149 h 838003"/>
            <a:gd name="connsiteX633" fmla="*/ 750338 w 1137982"/>
            <a:gd name="connsiteY633" fmla="*/ 410257 h 838003"/>
            <a:gd name="connsiteX634" fmla="*/ 752120 w 1137982"/>
            <a:gd name="connsiteY634" fmla="*/ 410257 h 838003"/>
            <a:gd name="connsiteX635" fmla="*/ 759249 w 1137982"/>
            <a:gd name="connsiteY635" fmla="*/ 415604 h 838003"/>
            <a:gd name="connsiteX636" fmla="*/ 761031 w 1137982"/>
            <a:gd name="connsiteY636" fmla="*/ 421842 h 838003"/>
            <a:gd name="connsiteX637" fmla="*/ 763705 w 1137982"/>
            <a:gd name="connsiteY637" fmla="*/ 428971 h 838003"/>
            <a:gd name="connsiteX638" fmla="*/ 763705 w 1137982"/>
            <a:gd name="connsiteY638" fmla="*/ 431645 h 838003"/>
            <a:gd name="connsiteX639" fmla="*/ 768161 w 1137982"/>
            <a:gd name="connsiteY639" fmla="*/ 439665 h 838003"/>
            <a:gd name="connsiteX640" fmla="*/ 769943 w 1137982"/>
            <a:gd name="connsiteY640" fmla="*/ 448576 h 838003"/>
            <a:gd name="connsiteX641" fmla="*/ 769052 w 1137982"/>
            <a:gd name="connsiteY641" fmla="*/ 453032 h 838003"/>
            <a:gd name="connsiteX642" fmla="*/ 766378 w 1137982"/>
            <a:gd name="connsiteY642" fmla="*/ 457488 h 838003"/>
            <a:gd name="connsiteX643" fmla="*/ 773507 w 1137982"/>
            <a:gd name="connsiteY643" fmla="*/ 457488 h 838003"/>
            <a:gd name="connsiteX644" fmla="*/ 785983 w 1137982"/>
            <a:gd name="connsiteY644" fmla="*/ 454814 h 838003"/>
            <a:gd name="connsiteX645" fmla="*/ 797568 w 1137982"/>
            <a:gd name="connsiteY645" fmla="*/ 451250 h 838003"/>
            <a:gd name="connsiteX646" fmla="*/ 802024 w 1137982"/>
            <a:gd name="connsiteY646" fmla="*/ 451250 h 838003"/>
            <a:gd name="connsiteX647" fmla="*/ 807371 w 1137982"/>
            <a:gd name="connsiteY647" fmla="*/ 452141 h 838003"/>
            <a:gd name="connsiteX648" fmla="*/ 821629 w 1137982"/>
            <a:gd name="connsiteY648" fmla="*/ 459270 h 838003"/>
            <a:gd name="connsiteX649" fmla="*/ 833214 w 1137982"/>
            <a:gd name="connsiteY649" fmla="*/ 462835 h 838003"/>
            <a:gd name="connsiteX650" fmla="*/ 840343 w 1137982"/>
            <a:gd name="connsiteY650" fmla="*/ 466399 h 838003"/>
            <a:gd name="connsiteX651" fmla="*/ 844798 w 1137982"/>
            <a:gd name="connsiteY651" fmla="*/ 468181 h 838003"/>
            <a:gd name="connsiteX652" fmla="*/ 851036 w 1137982"/>
            <a:gd name="connsiteY652" fmla="*/ 469964 h 838003"/>
            <a:gd name="connsiteX653" fmla="*/ 855492 w 1137982"/>
            <a:gd name="connsiteY653" fmla="*/ 473528 h 838003"/>
            <a:gd name="connsiteX654" fmla="*/ 859948 w 1137982"/>
            <a:gd name="connsiteY654" fmla="*/ 479766 h 838003"/>
            <a:gd name="connsiteX655" fmla="*/ 862621 w 1137982"/>
            <a:gd name="connsiteY655" fmla="*/ 484222 h 838003"/>
            <a:gd name="connsiteX656" fmla="*/ 871532 w 1137982"/>
            <a:gd name="connsiteY656" fmla="*/ 487786 h 838003"/>
            <a:gd name="connsiteX657" fmla="*/ 884900 w 1137982"/>
            <a:gd name="connsiteY657" fmla="*/ 489569 h 838003"/>
            <a:gd name="connsiteX658" fmla="*/ 899158 w 1137982"/>
            <a:gd name="connsiteY658" fmla="*/ 495807 h 838003"/>
            <a:gd name="connsiteX659" fmla="*/ 904505 w 1137982"/>
            <a:gd name="connsiteY659" fmla="*/ 498480 h 838003"/>
            <a:gd name="connsiteX660" fmla="*/ 907178 w 1137982"/>
            <a:gd name="connsiteY660" fmla="*/ 500262 h 838003"/>
            <a:gd name="connsiteX661" fmla="*/ 905396 w 1137982"/>
            <a:gd name="connsiteY661" fmla="*/ 508283 h 838003"/>
            <a:gd name="connsiteX662" fmla="*/ 905396 w 1137982"/>
            <a:gd name="connsiteY662" fmla="*/ 510065 h 838003"/>
            <a:gd name="connsiteX663" fmla="*/ 905396 w 1137982"/>
            <a:gd name="connsiteY663" fmla="*/ 513629 h 838003"/>
            <a:gd name="connsiteX664" fmla="*/ 913416 w 1137982"/>
            <a:gd name="connsiteY664" fmla="*/ 506500 h 838003"/>
            <a:gd name="connsiteX665" fmla="*/ 924110 w 1137982"/>
            <a:gd name="connsiteY665" fmla="*/ 506500 h 838003"/>
            <a:gd name="connsiteX666" fmla="*/ 933021 w 1137982"/>
            <a:gd name="connsiteY666" fmla="*/ 506500 h 838003"/>
            <a:gd name="connsiteX667" fmla="*/ 943715 w 1137982"/>
            <a:gd name="connsiteY667" fmla="*/ 505609 h 838003"/>
            <a:gd name="connsiteX668" fmla="*/ 953517 w 1137982"/>
            <a:gd name="connsiteY668" fmla="*/ 507391 h 838003"/>
            <a:gd name="connsiteX669" fmla="*/ 961537 w 1137982"/>
            <a:gd name="connsiteY669" fmla="*/ 511847 h 838003"/>
            <a:gd name="connsiteX670" fmla="*/ 966884 w 1137982"/>
            <a:gd name="connsiteY670" fmla="*/ 517194 h 838003"/>
            <a:gd name="connsiteX671" fmla="*/ 964211 w 1137982"/>
            <a:gd name="connsiteY671" fmla="*/ 526996 h 838003"/>
            <a:gd name="connsiteX672" fmla="*/ 965993 w 1137982"/>
            <a:gd name="connsiteY672" fmla="*/ 541255 h 838003"/>
            <a:gd name="connsiteX673" fmla="*/ 968666 w 1137982"/>
            <a:gd name="connsiteY673" fmla="*/ 548384 h 838003"/>
            <a:gd name="connsiteX674" fmla="*/ 968666 w 1137982"/>
            <a:gd name="connsiteY674" fmla="*/ 556404 h 838003"/>
            <a:gd name="connsiteX675" fmla="*/ 965993 w 1137982"/>
            <a:gd name="connsiteY675" fmla="*/ 566207 h 838003"/>
            <a:gd name="connsiteX676" fmla="*/ 974904 w 1137982"/>
            <a:gd name="connsiteY676" fmla="*/ 576009 h 838003"/>
            <a:gd name="connsiteX677" fmla="*/ 979360 w 1137982"/>
            <a:gd name="connsiteY677" fmla="*/ 579574 h 838003"/>
            <a:gd name="connsiteX678" fmla="*/ 978469 w 1137982"/>
            <a:gd name="connsiteY678" fmla="*/ 583138 h 838003"/>
            <a:gd name="connsiteX679" fmla="*/ 980251 w 1137982"/>
            <a:gd name="connsiteY679" fmla="*/ 585812 h 838003"/>
            <a:gd name="connsiteX680" fmla="*/ 985598 w 1137982"/>
            <a:gd name="connsiteY680" fmla="*/ 587594 h 838003"/>
            <a:gd name="connsiteX681" fmla="*/ 992727 w 1137982"/>
            <a:gd name="connsiteY681" fmla="*/ 595614 h 838003"/>
            <a:gd name="connsiteX682" fmla="*/ 995401 w 1137982"/>
            <a:gd name="connsiteY682" fmla="*/ 600961 h 838003"/>
            <a:gd name="connsiteX683" fmla="*/ 998074 w 1137982"/>
            <a:gd name="connsiteY683" fmla="*/ 603634 h 838003"/>
            <a:gd name="connsiteX684" fmla="*/ 999856 w 1137982"/>
            <a:gd name="connsiteY684" fmla="*/ 607199 h 838003"/>
            <a:gd name="connsiteX685" fmla="*/ 996292 w 1137982"/>
            <a:gd name="connsiteY685" fmla="*/ 609872 h 838003"/>
            <a:gd name="connsiteX686" fmla="*/ 996292 w 1137982"/>
            <a:gd name="connsiteY686" fmla="*/ 612546 h 838003"/>
            <a:gd name="connsiteX687" fmla="*/ 1001639 w 1137982"/>
            <a:gd name="connsiteY687" fmla="*/ 610763 h 838003"/>
            <a:gd name="connsiteX688" fmla="*/ 1014115 w 1137982"/>
            <a:gd name="connsiteY688" fmla="*/ 611655 h 838003"/>
            <a:gd name="connsiteX689" fmla="*/ 1018570 w 1137982"/>
            <a:gd name="connsiteY689" fmla="*/ 615219 h 838003"/>
            <a:gd name="connsiteX690" fmla="*/ 1021244 w 1137982"/>
            <a:gd name="connsiteY690" fmla="*/ 618784 h 838003"/>
            <a:gd name="connsiteX691" fmla="*/ 1018570 w 1137982"/>
            <a:gd name="connsiteY691" fmla="*/ 610763 h 838003"/>
            <a:gd name="connsiteX692" fmla="*/ 1018570 w 1137982"/>
            <a:gd name="connsiteY692" fmla="*/ 605417 h 838003"/>
            <a:gd name="connsiteX693" fmla="*/ 1020352 w 1137982"/>
            <a:gd name="connsiteY693" fmla="*/ 601852 h 838003"/>
            <a:gd name="connsiteX694" fmla="*/ 1024808 w 1137982"/>
            <a:gd name="connsiteY694" fmla="*/ 599179 h 838003"/>
            <a:gd name="connsiteX695" fmla="*/ 1028373 w 1137982"/>
            <a:gd name="connsiteY695" fmla="*/ 604525 h 838003"/>
            <a:gd name="connsiteX696" fmla="*/ 1031937 w 1137982"/>
            <a:gd name="connsiteY696" fmla="*/ 608090 h 838003"/>
            <a:gd name="connsiteX697" fmla="*/ 1033720 w 1137982"/>
            <a:gd name="connsiteY697" fmla="*/ 604525 h 838003"/>
            <a:gd name="connsiteX698" fmla="*/ 1036393 w 1137982"/>
            <a:gd name="connsiteY698" fmla="*/ 600961 h 838003"/>
            <a:gd name="connsiteX699" fmla="*/ 1032828 w 1137982"/>
            <a:gd name="connsiteY699" fmla="*/ 595614 h 838003"/>
            <a:gd name="connsiteX700" fmla="*/ 1030155 w 1137982"/>
            <a:gd name="connsiteY700" fmla="*/ 590267 h 838003"/>
            <a:gd name="connsiteX701" fmla="*/ 1038175 w 1137982"/>
            <a:gd name="connsiteY701" fmla="*/ 584029 h 838003"/>
            <a:gd name="connsiteX702" fmla="*/ 1038175 w 1137982"/>
            <a:gd name="connsiteY702" fmla="*/ 575118 h 838003"/>
            <a:gd name="connsiteX703" fmla="*/ 1033720 w 1137982"/>
            <a:gd name="connsiteY703" fmla="*/ 568880 h 838003"/>
            <a:gd name="connsiteX704" fmla="*/ 1031937 w 1137982"/>
            <a:gd name="connsiteY704" fmla="*/ 564424 h 838003"/>
            <a:gd name="connsiteX705" fmla="*/ 1031937 w 1137982"/>
            <a:gd name="connsiteY705" fmla="*/ 559969 h 838003"/>
            <a:gd name="connsiteX706" fmla="*/ 1029264 w 1137982"/>
            <a:gd name="connsiteY706" fmla="*/ 555513 h 838003"/>
            <a:gd name="connsiteX707" fmla="*/ 1029264 w 1137982"/>
            <a:gd name="connsiteY707" fmla="*/ 550166 h 838003"/>
            <a:gd name="connsiteX708" fmla="*/ 1026590 w 1137982"/>
            <a:gd name="connsiteY708" fmla="*/ 545710 h 838003"/>
            <a:gd name="connsiteX709" fmla="*/ 1026590 w 1137982"/>
            <a:gd name="connsiteY709" fmla="*/ 541255 h 838003"/>
            <a:gd name="connsiteX710" fmla="*/ 1026590 w 1137982"/>
            <a:gd name="connsiteY710" fmla="*/ 535908 h 838003"/>
            <a:gd name="connsiteX711" fmla="*/ 1024808 w 1137982"/>
            <a:gd name="connsiteY711" fmla="*/ 531452 h 838003"/>
            <a:gd name="connsiteX712" fmla="*/ 1021244 w 1137982"/>
            <a:gd name="connsiteY712" fmla="*/ 526996 h 838003"/>
            <a:gd name="connsiteX713" fmla="*/ 1016788 w 1137982"/>
            <a:gd name="connsiteY713" fmla="*/ 518085 h 838003"/>
            <a:gd name="connsiteX714" fmla="*/ 1022135 w 1137982"/>
            <a:gd name="connsiteY714" fmla="*/ 513629 h 838003"/>
            <a:gd name="connsiteX715" fmla="*/ 1024808 w 1137982"/>
            <a:gd name="connsiteY715" fmla="*/ 513629 h 838003"/>
            <a:gd name="connsiteX716" fmla="*/ 1029264 w 1137982"/>
            <a:gd name="connsiteY716" fmla="*/ 512738 h 838003"/>
            <a:gd name="connsiteX717" fmla="*/ 1047978 w 1137982"/>
            <a:gd name="connsiteY717" fmla="*/ 505609 h 838003"/>
            <a:gd name="connsiteX718" fmla="*/ 1057780 w 1137982"/>
            <a:gd name="connsiteY718" fmla="*/ 499371 h 838003"/>
            <a:gd name="connsiteX719" fmla="*/ 1073821 w 1137982"/>
            <a:gd name="connsiteY719" fmla="*/ 473528 h 838003"/>
            <a:gd name="connsiteX720" fmla="*/ 1073821 w 1137982"/>
            <a:gd name="connsiteY720" fmla="*/ 445012 h 838003"/>
            <a:gd name="connsiteX721" fmla="*/ 1059563 w 1137982"/>
            <a:gd name="connsiteY721" fmla="*/ 423624 h 838003"/>
            <a:gd name="connsiteX722" fmla="*/ 1047087 w 1137982"/>
            <a:gd name="connsiteY722" fmla="*/ 415604 h 838003"/>
            <a:gd name="connsiteX723" fmla="*/ 1040849 w 1137982"/>
            <a:gd name="connsiteY723" fmla="*/ 412040 h 838003"/>
            <a:gd name="connsiteX724" fmla="*/ 1036393 w 1137982"/>
            <a:gd name="connsiteY724" fmla="*/ 408475 h 838003"/>
            <a:gd name="connsiteX725" fmla="*/ 1037284 w 1137982"/>
            <a:gd name="connsiteY725" fmla="*/ 399564 h 838003"/>
            <a:gd name="connsiteX726" fmla="*/ 1040849 w 1137982"/>
            <a:gd name="connsiteY726" fmla="*/ 395999 h 838003"/>
            <a:gd name="connsiteX727" fmla="*/ 1044413 w 1137982"/>
            <a:gd name="connsiteY727" fmla="*/ 392435 h 838003"/>
            <a:gd name="connsiteX728" fmla="*/ 1047978 w 1137982"/>
            <a:gd name="connsiteY728" fmla="*/ 389761 h 838003"/>
            <a:gd name="connsiteX729" fmla="*/ 1048869 w 1137982"/>
            <a:gd name="connsiteY729" fmla="*/ 385306 h 838003"/>
            <a:gd name="connsiteX730" fmla="*/ 1050651 w 1137982"/>
            <a:gd name="connsiteY730" fmla="*/ 381741 h 838003"/>
            <a:gd name="connsiteX731" fmla="*/ 1054216 w 1137982"/>
            <a:gd name="connsiteY731" fmla="*/ 381741 h 838003"/>
            <a:gd name="connsiteX732" fmla="*/ 1054216 w 1137982"/>
            <a:gd name="connsiteY732" fmla="*/ 377285 h 838003"/>
            <a:gd name="connsiteX733" fmla="*/ 1055998 w 1137982"/>
            <a:gd name="connsiteY733" fmla="*/ 372830 h 838003"/>
            <a:gd name="connsiteX734" fmla="*/ 1053325 w 1137982"/>
            <a:gd name="connsiteY734" fmla="*/ 364809 h 838003"/>
            <a:gd name="connsiteX735" fmla="*/ 1051542 w 1137982"/>
            <a:gd name="connsiteY735" fmla="*/ 363027 h 838003"/>
            <a:gd name="connsiteX736" fmla="*/ 1049760 w 1137982"/>
            <a:gd name="connsiteY736" fmla="*/ 359463 h 838003"/>
            <a:gd name="connsiteX737" fmla="*/ 1052433 w 1137982"/>
            <a:gd name="connsiteY737" fmla="*/ 355898 h 838003"/>
            <a:gd name="connsiteX738" fmla="*/ 1055998 w 1137982"/>
            <a:gd name="connsiteY738" fmla="*/ 353225 h 838003"/>
            <a:gd name="connsiteX739" fmla="*/ 1055107 w 1137982"/>
            <a:gd name="connsiteY739" fmla="*/ 351442 h 838003"/>
            <a:gd name="connsiteX740" fmla="*/ 1051542 w 1137982"/>
            <a:gd name="connsiteY740" fmla="*/ 351442 h 838003"/>
            <a:gd name="connsiteX741" fmla="*/ 1052433 w 1137982"/>
            <a:gd name="connsiteY741" fmla="*/ 349660 h 838003"/>
            <a:gd name="connsiteX742" fmla="*/ 1055107 w 1137982"/>
            <a:gd name="connsiteY742" fmla="*/ 347878 h 838003"/>
            <a:gd name="connsiteX743" fmla="*/ 1053325 w 1137982"/>
            <a:gd name="connsiteY743" fmla="*/ 346987 h 838003"/>
            <a:gd name="connsiteX744" fmla="*/ 1049760 w 1137982"/>
            <a:gd name="connsiteY744" fmla="*/ 346987 h 838003"/>
            <a:gd name="connsiteX745" fmla="*/ 1047087 w 1137982"/>
            <a:gd name="connsiteY745" fmla="*/ 346987 h 838003"/>
            <a:gd name="connsiteX746" fmla="*/ 1046195 w 1137982"/>
            <a:gd name="connsiteY746" fmla="*/ 346987 h 838003"/>
            <a:gd name="connsiteX747" fmla="*/ 1045304 w 1137982"/>
            <a:gd name="connsiteY747" fmla="*/ 346987 h 838003"/>
            <a:gd name="connsiteX748" fmla="*/ 1045304 w 1137982"/>
            <a:gd name="connsiteY748" fmla="*/ 346987 h 838003"/>
            <a:gd name="connsiteX749" fmla="*/ 1045304 w 1137982"/>
            <a:gd name="connsiteY749" fmla="*/ 346987 h 838003"/>
            <a:gd name="connsiteX750" fmla="*/ 1045304 w 1137982"/>
            <a:gd name="connsiteY750" fmla="*/ 346987 h 838003"/>
            <a:gd name="connsiteX751" fmla="*/ 1045304 w 1137982"/>
            <a:gd name="connsiteY751" fmla="*/ 346096 h 838003"/>
            <a:gd name="connsiteX752" fmla="*/ 1048869 w 1137982"/>
            <a:gd name="connsiteY752" fmla="*/ 343422 h 838003"/>
            <a:gd name="connsiteX753" fmla="*/ 1050651 w 1137982"/>
            <a:gd name="connsiteY753" fmla="*/ 340749 h 838003"/>
            <a:gd name="connsiteX754" fmla="*/ 1050651 w 1137982"/>
            <a:gd name="connsiteY754" fmla="*/ 336293 h 838003"/>
            <a:gd name="connsiteX755" fmla="*/ 1050651 w 1137982"/>
            <a:gd name="connsiteY755" fmla="*/ 332728 h 838003"/>
            <a:gd name="connsiteX756" fmla="*/ 1052433 w 1137982"/>
            <a:gd name="connsiteY756" fmla="*/ 330055 h 838003"/>
            <a:gd name="connsiteX757" fmla="*/ 1052433 w 1137982"/>
            <a:gd name="connsiteY757" fmla="*/ 327382 h 838003"/>
            <a:gd name="connsiteX758" fmla="*/ 1052433 w 1137982"/>
            <a:gd name="connsiteY758" fmla="*/ 325599 h 838003"/>
            <a:gd name="connsiteX759" fmla="*/ 1050651 w 1137982"/>
            <a:gd name="connsiteY759" fmla="*/ 322926 h 838003"/>
            <a:gd name="connsiteX760" fmla="*/ 1050651 w 1137982"/>
            <a:gd name="connsiteY760" fmla="*/ 322926 h 838003"/>
            <a:gd name="connsiteX761" fmla="*/ 1050651 w 1137982"/>
            <a:gd name="connsiteY761" fmla="*/ 322035 h 838003"/>
            <a:gd name="connsiteX762" fmla="*/ 1049760 w 1137982"/>
            <a:gd name="connsiteY762" fmla="*/ 319361 h 838003"/>
            <a:gd name="connsiteX763" fmla="*/ 1047087 w 1137982"/>
            <a:gd name="connsiteY763" fmla="*/ 314906 h 838003"/>
            <a:gd name="connsiteX764" fmla="*/ 1046195 w 1137982"/>
            <a:gd name="connsiteY764" fmla="*/ 306885 h 838003"/>
            <a:gd name="connsiteX765" fmla="*/ 1051542 w 1137982"/>
            <a:gd name="connsiteY765" fmla="*/ 299756 h 838003"/>
            <a:gd name="connsiteX766" fmla="*/ 1063127 w 1137982"/>
            <a:gd name="connsiteY766" fmla="*/ 297083 h 838003"/>
            <a:gd name="connsiteX767" fmla="*/ 1070256 w 1137982"/>
            <a:gd name="connsiteY767" fmla="*/ 299756 h 838003"/>
            <a:gd name="connsiteX768" fmla="*/ 1078276 w 1137982"/>
            <a:gd name="connsiteY768" fmla="*/ 300648 h 838003"/>
            <a:gd name="connsiteX769" fmla="*/ 1084514 w 1137982"/>
            <a:gd name="connsiteY769" fmla="*/ 301539 h 838003"/>
            <a:gd name="connsiteX770" fmla="*/ 1088079 w 1137982"/>
            <a:gd name="connsiteY770" fmla="*/ 305103 h 838003"/>
            <a:gd name="connsiteX771" fmla="*/ 1096099 w 1137982"/>
            <a:gd name="connsiteY771" fmla="*/ 305103 h 838003"/>
            <a:gd name="connsiteX772" fmla="*/ 1107684 w 1137982"/>
            <a:gd name="connsiteY772" fmla="*/ 307777 h 838003"/>
            <a:gd name="connsiteX773" fmla="*/ 1115704 w 1137982"/>
            <a:gd name="connsiteY773" fmla="*/ 305103 h 838003"/>
            <a:gd name="connsiteX774" fmla="*/ 1126398 w 1137982"/>
            <a:gd name="connsiteY774" fmla="*/ 300648 h 8380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</a:cxnLst>
          <a:rect l="l" t="t" r="r" b="b"/>
          <a:pathLst>
            <a:path w="1137982" h="838003">
              <a:moveTo>
                <a:pt x="1137983" y="310450"/>
              </a:moveTo>
              <a:lnTo>
                <a:pt x="1137983" y="769386"/>
              </a:lnTo>
              <a:cubicBezTo>
                <a:pt x="1127289" y="769386"/>
                <a:pt x="1118378" y="769386"/>
                <a:pt x="1115704" y="769386"/>
              </a:cubicBezTo>
              <a:cubicBezTo>
                <a:pt x="1110357" y="769386"/>
                <a:pt x="1097881" y="780971"/>
                <a:pt x="1093426" y="785426"/>
              </a:cubicBezTo>
              <a:cubicBezTo>
                <a:pt x="1091644" y="785426"/>
                <a:pt x="1089861" y="785426"/>
                <a:pt x="1088079" y="785426"/>
              </a:cubicBezTo>
              <a:cubicBezTo>
                <a:pt x="1086297" y="786318"/>
                <a:pt x="1085406" y="788991"/>
                <a:pt x="1083623" y="788991"/>
              </a:cubicBezTo>
              <a:cubicBezTo>
                <a:pt x="1081841" y="788991"/>
                <a:pt x="1080059" y="788991"/>
                <a:pt x="1078276" y="789882"/>
              </a:cubicBezTo>
              <a:cubicBezTo>
                <a:pt x="1077385" y="790773"/>
                <a:pt x="1076494" y="793447"/>
                <a:pt x="1075603" y="795229"/>
              </a:cubicBezTo>
              <a:cubicBezTo>
                <a:pt x="1073821" y="795229"/>
                <a:pt x="1072038" y="795229"/>
                <a:pt x="1071147" y="794338"/>
              </a:cubicBezTo>
              <a:cubicBezTo>
                <a:pt x="1070256" y="793447"/>
                <a:pt x="1069365" y="792555"/>
                <a:pt x="1068474" y="791664"/>
              </a:cubicBezTo>
              <a:cubicBezTo>
                <a:pt x="1065801" y="790773"/>
                <a:pt x="1063127" y="790773"/>
                <a:pt x="1060454" y="791664"/>
              </a:cubicBezTo>
              <a:cubicBezTo>
                <a:pt x="1059563" y="791664"/>
                <a:pt x="1057780" y="791664"/>
                <a:pt x="1056889" y="792555"/>
              </a:cubicBezTo>
              <a:cubicBezTo>
                <a:pt x="1055107" y="792555"/>
                <a:pt x="1055107" y="792555"/>
                <a:pt x="1053325" y="793447"/>
              </a:cubicBezTo>
              <a:cubicBezTo>
                <a:pt x="1047087" y="793447"/>
                <a:pt x="1040849" y="796120"/>
                <a:pt x="1035502" y="797902"/>
              </a:cubicBezTo>
              <a:cubicBezTo>
                <a:pt x="1032828" y="799685"/>
                <a:pt x="1028373" y="800576"/>
                <a:pt x="1027482" y="804140"/>
              </a:cubicBezTo>
              <a:cubicBezTo>
                <a:pt x="1026590" y="805922"/>
                <a:pt x="1023917" y="809487"/>
                <a:pt x="1027482" y="809487"/>
              </a:cubicBezTo>
              <a:cubicBezTo>
                <a:pt x="1030155" y="809487"/>
                <a:pt x="1032828" y="809487"/>
                <a:pt x="1034611" y="810378"/>
              </a:cubicBezTo>
              <a:cubicBezTo>
                <a:pt x="1036393" y="811269"/>
                <a:pt x="1037284" y="813943"/>
                <a:pt x="1036393" y="815725"/>
              </a:cubicBezTo>
              <a:cubicBezTo>
                <a:pt x="1034611" y="819290"/>
                <a:pt x="1029264" y="820181"/>
                <a:pt x="1025699" y="820181"/>
              </a:cubicBezTo>
              <a:cubicBezTo>
                <a:pt x="1023917" y="820181"/>
                <a:pt x="1021244" y="820181"/>
                <a:pt x="1019461" y="820181"/>
              </a:cubicBezTo>
              <a:cubicBezTo>
                <a:pt x="1017679" y="820181"/>
                <a:pt x="1015897" y="821963"/>
                <a:pt x="1013223" y="821963"/>
              </a:cubicBezTo>
              <a:cubicBezTo>
                <a:pt x="1008768" y="823745"/>
                <a:pt x="1004312" y="821963"/>
                <a:pt x="999856" y="821963"/>
              </a:cubicBezTo>
              <a:cubicBezTo>
                <a:pt x="995401" y="821963"/>
                <a:pt x="989163" y="822854"/>
                <a:pt x="985598" y="826419"/>
              </a:cubicBezTo>
              <a:cubicBezTo>
                <a:pt x="981142" y="829983"/>
                <a:pt x="980251" y="836221"/>
                <a:pt x="974904" y="838003"/>
              </a:cubicBezTo>
              <a:cubicBezTo>
                <a:pt x="972231" y="838003"/>
                <a:pt x="968666" y="838003"/>
                <a:pt x="965993" y="838003"/>
              </a:cubicBezTo>
              <a:cubicBezTo>
                <a:pt x="964211" y="838003"/>
                <a:pt x="961537" y="838003"/>
                <a:pt x="959755" y="835330"/>
              </a:cubicBezTo>
              <a:cubicBezTo>
                <a:pt x="957082" y="830874"/>
                <a:pt x="965102" y="829983"/>
                <a:pt x="966884" y="829092"/>
              </a:cubicBezTo>
              <a:cubicBezTo>
                <a:pt x="967775" y="829092"/>
                <a:pt x="970449" y="828201"/>
                <a:pt x="970449" y="826419"/>
              </a:cubicBezTo>
              <a:cubicBezTo>
                <a:pt x="970449" y="824636"/>
                <a:pt x="966884" y="823745"/>
                <a:pt x="965102" y="823745"/>
              </a:cubicBezTo>
              <a:cubicBezTo>
                <a:pt x="965102" y="820181"/>
                <a:pt x="967775" y="815725"/>
                <a:pt x="969558" y="813052"/>
              </a:cubicBezTo>
              <a:cubicBezTo>
                <a:pt x="972231" y="809487"/>
                <a:pt x="976687" y="807705"/>
                <a:pt x="979360" y="805031"/>
              </a:cubicBezTo>
              <a:cubicBezTo>
                <a:pt x="981142" y="803249"/>
                <a:pt x="982925" y="801467"/>
                <a:pt x="983816" y="799685"/>
              </a:cubicBezTo>
              <a:cubicBezTo>
                <a:pt x="984707" y="797011"/>
                <a:pt x="983816" y="794338"/>
                <a:pt x="984707" y="791664"/>
              </a:cubicBezTo>
              <a:cubicBezTo>
                <a:pt x="984707" y="788991"/>
                <a:pt x="984707" y="787209"/>
                <a:pt x="986489" y="784535"/>
              </a:cubicBezTo>
              <a:cubicBezTo>
                <a:pt x="988272" y="782753"/>
                <a:pt x="990054" y="780971"/>
                <a:pt x="991836" y="778297"/>
              </a:cubicBezTo>
              <a:cubicBezTo>
                <a:pt x="993618" y="776515"/>
                <a:pt x="994509" y="772950"/>
                <a:pt x="996292" y="771168"/>
              </a:cubicBezTo>
              <a:cubicBezTo>
                <a:pt x="998965" y="769386"/>
                <a:pt x="1001639" y="771168"/>
                <a:pt x="1004312" y="772059"/>
              </a:cubicBezTo>
              <a:cubicBezTo>
                <a:pt x="1006985" y="773842"/>
                <a:pt x="1010550" y="776515"/>
                <a:pt x="1013223" y="776515"/>
              </a:cubicBezTo>
              <a:cubicBezTo>
                <a:pt x="1015006" y="776515"/>
                <a:pt x="1015897" y="774733"/>
                <a:pt x="1017679" y="773842"/>
              </a:cubicBezTo>
              <a:cubicBezTo>
                <a:pt x="1018570" y="772059"/>
                <a:pt x="1019461" y="772059"/>
                <a:pt x="1021244" y="772059"/>
              </a:cubicBezTo>
              <a:cubicBezTo>
                <a:pt x="1023026" y="772059"/>
                <a:pt x="1022135" y="769386"/>
                <a:pt x="1021244" y="768495"/>
              </a:cubicBezTo>
              <a:cubicBezTo>
                <a:pt x="1020352" y="765821"/>
                <a:pt x="1018570" y="762257"/>
                <a:pt x="1016788" y="759583"/>
              </a:cubicBezTo>
              <a:cubicBezTo>
                <a:pt x="1015897" y="756910"/>
                <a:pt x="1015006" y="755128"/>
                <a:pt x="1014115" y="752454"/>
              </a:cubicBezTo>
              <a:cubicBezTo>
                <a:pt x="1010550" y="746216"/>
                <a:pt x="1003421" y="745325"/>
                <a:pt x="997183" y="744434"/>
              </a:cubicBezTo>
              <a:cubicBezTo>
                <a:pt x="993618" y="744434"/>
                <a:pt x="990945" y="743543"/>
                <a:pt x="988272" y="741761"/>
              </a:cubicBezTo>
              <a:cubicBezTo>
                <a:pt x="985598" y="739978"/>
                <a:pt x="982925" y="738196"/>
                <a:pt x="980251" y="738196"/>
              </a:cubicBezTo>
              <a:cubicBezTo>
                <a:pt x="976687" y="738196"/>
                <a:pt x="973122" y="739978"/>
                <a:pt x="969558" y="739978"/>
              </a:cubicBezTo>
              <a:cubicBezTo>
                <a:pt x="966884" y="739978"/>
                <a:pt x="964211" y="739978"/>
                <a:pt x="961537" y="739087"/>
              </a:cubicBezTo>
              <a:cubicBezTo>
                <a:pt x="957082" y="738196"/>
                <a:pt x="953517" y="736414"/>
                <a:pt x="949061" y="736414"/>
              </a:cubicBezTo>
              <a:cubicBezTo>
                <a:pt x="945497" y="736414"/>
                <a:pt x="941041" y="733740"/>
                <a:pt x="937477" y="731958"/>
              </a:cubicBezTo>
              <a:cubicBezTo>
                <a:pt x="934803" y="730176"/>
                <a:pt x="932130" y="726611"/>
                <a:pt x="930348" y="723938"/>
              </a:cubicBezTo>
              <a:cubicBezTo>
                <a:pt x="930348" y="723047"/>
                <a:pt x="930348" y="721264"/>
                <a:pt x="929456" y="719482"/>
              </a:cubicBezTo>
              <a:cubicBezTo>
                <a:pt x="929456" y="716809"/>
                <a:pt x="929456" y="715027"/>
                <a:pt x="929456" y="712353"/>
              </a:cubicBezTo>
              <a:cubicBezTo>
                <a:pt x="929456" y="709680"/>
                <a:pt x="927674" y="708789"/>
                <a:pt x="925892" y="707897"/>
              </a:cubicBezTo>
              <a:cubicBezTo>
                <a:pt x="924110" y="707006"/>
                <a:pt x="924110" y="706115"/>
                <a:pt x="924110" y="704333"/>
              </a:cubicBezTo>
              <a:cubicBezTo>
                <a:pt x="924110" y="702551"/>
                <a:pt x="924110" y="698986"/>
                <a:pt x="922327" y="697204"/>
              </a:cubicBezTo>
              <a:cubicBezTo>
                <a:pt x="920545" y="694530"/>
                <a:pt x="915198" y="696313"/>
                <a:pt x="912525" y="696313"/>
              </a:cubicBezTo>
              <a:cubicBezTo>
                <a:pt x="908960" y="696313"/>
                <a:pt x="904505" y="696313"/>
                <a:pt x="901831" y="692748"/>
              </a:cubicBezTo>
              <a:cubicBezTo>
                <a:pt x="900049" y="690075"/>
                <a:pt x="899158" y="686510"/>
                <a:pt x="897375" y="683837"/>
              </a:cubicBezTo>
              <a:cubicBezTo>
                <a:pt x="892920" y="674925"/>
                <a:pt x="883117" y="676708"/>
                <a:pt x="875097" y="675816"/>
              </a:cubicBezTo>
              <a:cubicBezTo>
                <a:pt x="871532" y="675816"/>
                <a:pt x="867968" y="673143"/>
                <a:pt x="864403" y="672252"/>
              </a:cubicBezTo>
              <a:cubicBezTo>
                <a:pt x="860839" y="671361"/>
                <a:pt x="858165" y="673143"/>
                <a:pt x="855492" y="675816"/>
              </a:cubicBezTo>
              <a:cubicBezTo>
                <a:pt x="853710" y="677599"/>
                <a:pt x="851927" y="681163"/>
                <a:pt x="850145" y="682946"/>
              </a:cubicBezTo>
              <a:cubicBezTo>
                <a:pt x="850145" y="682946"/>
                <a:pt x="850145" y="682946"/>
                <a:pt x="850145" y="682946"/>
              </a:cubicBezTo>
              <a:cubicBezTo>
                <a:pt x="848363" y="683837"/>
                <a:pt x="845690" y="683837"/>
                <a:pt x="843907" y="685619"/>
              </a:cubicBezTo>
              <a:cubicBezTo>
                <a:pt x="841234" y="687401"/>
                <a:pt x="838560" y="690966"/>
                <a:pt x="836778" y="693639"/>
              </a:cubicBezTo>
              <a:cubicBezTo>
                <a:pt x="836778" y="694530"/>
                <a:pt x="834996" y="695421"/>
                <a:pt x="834105" y="696313"/>
              </a:cubicBezTo>
              <a:lnTo>
                <a:pt x="834105" y="696313"/>
              </a:lnTo>
              <a:cubicBezTo>
                <a:pt x="828758" y="696313"/>
                <a:pt x="822520" y="694530"/>
                <a:pt x="817173" y="694530"/>
              </a:cubicBezTo>
              <a:cubicBezTo>
                <a:pt x="809153" y="694530"/>
                <a:pt x="813609" y="695421"/>
                <a:pt x="810935" y="691857"/>
              </a:cubicBezTo>
              <a:cubicBezTo>
                <a:pt x="808262" y="688292"/>
                <a:pt x="802915" y="692748"/>
                <a:pt x="799350" y="694530"/>
              </a:cubicBezTo>
              <a:cubicBezTo>
                <a:pt x="795786" y="695421"/>
                <a:pt x="792221" y="692748"/>
                <a:pt x="790439" y="689183"/>
              </a:cubicBezTo>
              <a:cubicBezTo>
                <a:pt x="788657" y="685619"/>
                <a:pt x="785092" y="689183"/>
                <a:pt x="782419" y="690966"/>
              </a:cubicBezTo>
              <a:cubicBezTo>
                <a:pt x="780637" y="692748"/>
                <a:pt x="777963" y="687401"/>
                <a:pt x="775290" y="682946"/>
              </a:cubicBezTo>
              <a:cubicBezTo>
                <a:pt x="772616" y="678490"/>
                <a:pt x="762814" y="682054"/>
                <a:pt x="758358" y="683837"/>
              </a:cubicBezTo>
              <a:cubicBezTo>
                <a:pt x="753011" y="686510"/>
                <a:pt x="749447" y="681163"/>
                <a:pt x="744100" y="680272"/>
              </a:cubicBezTo>
              <a:cubicBezTo>
                <a:pt x="738753" y="679381"/>
                <a:pt x="736971" y="669578"/>
                <a:pt x="736080" y="666014"/>
              </a:cubicBezTo>
              <a:cubicBezTo>
                <a:pt x="735188" y="662449"/>
                <a:pt x="733406" y="663340"/>
                <a:pt x="730733" y="663340"/>
              </a:cubicBezTo>
              <a:cubicBezTo>
                <a:pt x="728059" y="663340"/>
                <a:pt x="727168" y="673143"/>
                <a:pt x="727168" y="673143"/>
              </a:cubicBezTo>
              <a:lnTo>
                <a:pt x="197833" y="673143"/>
              </a:lnTo>
              <a:cubicBezTo>
                <a:pt x="197833" y="673143"/>
                <a:pt x="197833" y="673143"/>
                <a:pt x="197833" y="673143"/>
              </a:cubicBezTo>
              <a:cubicBezTo>
                <a:pt x="195159" y="671361"/>
                <a:pt x="194268" y="668687"/>
                <a:pt x="196050" y="666014"/>
              </a:cubicBezTo>
              <a:cubicBezTo>
                <a:pt x="196050" y="666014"/>
                <a:pt x="196941" y="665123"/>
                <a:pt x="196050" y="664232"/>
              </a:cubicBezTo>
              <a:cubicBezTo>
                <a:pt x="196050" y="664232"/>
                <a:pt x="195159" y="664232"/>
                <a:pt x="194268" y="664232"/>
              </a:cubicBezTo>
              <a:cubicBezTo>
                <a:pt x="194268" y="664232"/>
                <a:pt x="192486" y="664232"/>
                <a:pt x="191595" y="663340"/>
              </a:cubicBezTo>
              <a:cubicBezTo>
                <a:pt x="189812" y="663340"/>
                <a:pt x="188921" y="661558"/>
                <a:pt x="188921" y="659776"/>
              </a:cubicBezTo>
              <a:cubicBezTo>
                <a:pt x="188921" y="659776"/>
                <a:pt x="188921" y="657994"/>
                <a:pt x="188921" y="657994"/>
              </a:cubicBezTo>
              <a:cubicBezTo>
                <a:pt x="188921" y="657994"/>
                <a:pt x="188030" y="657994"/>
                <a:pt x="187139" y="658885"/>
              </a:cubicBezTo>
              <a:cubicBezTo>
                <a:pt x="187139" y="658885"/>
                <a:pt x="185357" y="659776"/>
                <a:pt x="184465" y="660667"/>
              </a:cubicBezTo>
              <a:cubicBezTo>
                <a:pt x="183574" y="660667"/>
                <a:pt x="181792" y="662449"/>
                <a:pt x="180901" y="660667"/>
              </a:cubicBezTo>
              <a:cubicBezTo>
                <a:pt x="179119" y="658885"/>
                <a:pt x="183574" y="654429"/>
                <a:pt x="180901" y="652647"/>
              </a:cubicBezTo>
              <a:cubicBezTo>
                <a:pt x="180901" y="651756"/>
                <a:pt x="178228" y="652647"/>
                <a:pt x="177336" y="651756"/>
              </a:cubicBezTo>
              <a:cubicBezTo>
                <a:pt x="177336" y="649973"/>
                <a:pt x="175554" y="648191"/>
                <a:pt x="177336" y="647300"/>
              </a:cubicBezTo>
              <a:cubicBezTo>
                <a:pt x="177336" y="645518"/>
                <a:pt x="180010" y="643735"/>
                <a:pt x="178228" y="642844"/>
              </a:cubicBezTo>
              <a:cubicBezTo>
                <a:pt x="176445" y="641062"/>
                <a:pt x="175554" y="645518"/>
                <a:pt x="174663" y="646409"/>
              </a:cubicBezTo>
              <a:cubicBezTo>
                <a:pt x="174663" y="648191"/>
                <a:pt x="174663" y="651756"/>
                <a:pt x="172881" y="652647"/>
              </a:cubicBezTo>
              <a:cubicBezTo>
                <a:pt x="168425" y="654429"/>
                <a:pt x="164860" y="650865"/>
                <a:pt x="163969" y="646409"/>
              </a:cubicBezTo>
              <a:cubicBezTo>
                <a:pt x="163969" y="644627"/>
                <a:pt x="163969" y="642844"/>
                <a:pt x="163969" y="641062"/>
              </a:cubicBezTo>
              <a:cubicBezTo>
                <a:pt x="163969" y="640171"/>
                <a:pt x="165752" y="638389"/>
                <a:pt x="163969" y="637498"/>
              </a:cubicBezTo>
              <a:cubicBezTo>
                <a:pt x="162187" y="637498"/>
                <a:pt x="160405" y="637498"/>
                <a:pt x="159514" y="638389"/>
              </a:cubicBezTo>
              <a:cubicBezTo>
                <a:pt x="157731" y="638389"/>
                <a:pt x="157731" y="637498"/>
                <a:pt x="157731" y="635715"/>
              </a:cubicBezTo>
              <a:cubicBezTo>
                <a:pt x="157731" y="633933"/>
                <a:pt x="158622" y="633042"/>
                <a:pt x="159514" y="631260"/>
              </a:cubicBezTo>
              <a:cubicBezTo>
                <a:pt x="159514" y="630368"/>
                <a:pt x="159514" y="625913"/>
                <a:pt x="157731" y="627695"/>
              </a:cubicBezTo>
              <a:cubicBezTo>
                <a:pt x="155949" y="628586"/>
                <a:pt x="157731" y="631260"/>
                <a:pt x="156840" y="633042"/>
              </a:cubicBezTo>
              <a:cubicBezTo>
                <a:pt x="156840" y="634824"/>
                <a:pt x="155058" y="635715"/>
                <a:pt x="153276" y="636606"/>
              </a:cubicBezTo>
              <a:cubicBezTo>
                <a:pt x="151493" y="636606"/>
                <a:pt x="150602" y="635715"/>
                <a:pt x="148820" y="634824"/>
              </a:cubicBezTo>
              <a:cubicBezTo>
                <a:pt x="147929" y="633933"/>
                <a:pt x="146147" y="633042"/>
                <a:pt x="146147" y="631260"/>
              </a:cubicBezTo>
              <a:cubicBezTo>
                <a:pt x="146147" y="629477"/>
                <a:pt x="146147" y="627695"/>
                <a:pt x="146147" y="625022"/>
              </a:cubicBezTo>
              <a:cubicBezTo>
                <a:pt x="146147" y="625022"/>
                <a:pt x="146147" y="623239"/>
                <a:pt x="146147" y="622348"/>
              </a:cubicBezTo>
              <a:cubicBezTo>
                <a:pt x="146147" y="622348"/>
                <a:pt x="144364" y="622348"/>
                <a:pt x="143473" y="622348"/>
              </a:cubicBezTo>
              <a:cubicBezTo>
                <a:pt x="143473" y="622348"/>
                <a:pt x="143473" y="624130"/>
                <a:pt x="142582" y="625913"/>
              </a:cubicBezTo>
              <a:cubicBezTo>
                <a:pt x="142582" y="628586"/>
                <a:pt x="139909" y="629477"/>
                <a:pt x="137235" y="629477"/>
              </a:cubicBezTo>
              <a:cubicBezTo>
                <a:pt x="134562" y="629477"/>
                <a:pt x="133671" y="626804"/>
                <a:pt x="132780" y="625022"/>
              </a:cubicBezTo>
              <a:cubicBezTo>
                <a:pt x="133671" y="625022"/>
                <a:pt x="131888" y="621457"/>
                <a:pt x="130997" y="620566"/>
              </a:cubicBezTo>
              <a:cubicBezTo>
                <a:pt x="130997" y="620566"/>
                <a:pt x="130997" y="620566"/>
                <a:pt x="129215" y="620566"/>
              </a:cubicBezTo>
              <a:cubicBezTo>
                <a:pt x="128324" y="620566"/>
                <a:pt x="128324" y="620566"/>
                <a:pt x="127433" y="621457"/>
              </a:cubicBezTo>
              <a:cubicBezTo>
                <a:pt x="126542" y="622348"/>
                <a:pt x="124759" y="623239"/>
                <a:pt x="122977" y="621457"/>
              </a:cubicBezTo>
              <a:cubicBezTo>
                <a:pt x="122977" y="620566"/>
                <a:pt x="122977" y="618784"/>
                <a:pt x="122977" y="617001"/>
              </a:cubicBezTo>
              <a:cubicBezTo>
                <a:pt x="120304" y="617001"/>
                <a:pt x="121195" y="619675"/>
                <a:pt x="119412" y="621457"/>
              </a:cubicBezTo>
              <a:cubicBezTo>
                <a:pt x="118521" y="622348"/>
                <a:pt x="116739" y="624130"/>
                <a:pt x="114957" y="622348"/>
              </a:cubicBezTo>
              <a:cubicBezTo>
                <a:pt x="114957" y="622348"/>
                <a:pt x="114957" y="620566"/>
                <a:pt x="113174" y="620566"/>
              </a:cubicBezTo>
              <a:cubicBezTo>
                <a:pt x="113174" y="620566"/>
                <a:pt x="111392" y="620566"/>
                <a:pt x="110501" y="619675"/>
              </a:cubicBezTo>
              <a:cubicBezTo>
                <a:pt x="109610" y="619675"/>
                <a:pt x="107828" y="619675"/>
                <a:pt x="107828" y="617893"/>
              </a:cubicBezTo>
              <a:cubicBezTo>
                <a:pt x="107828" y="617001"/>
                <a:pt x="108719" y="615219"/>
                <a:pt x="109610" y="614328"/>
              </a:cubicBezTo>
              <a:cubicBezTo>
                <a:pt x="109610" y="614328"/>
                <a:pt x="109610" y="614328"/>
                <a:pt x="109610" y="614328"/>
              </a:cubicBezTo>
              <a:cubicBezTo>
                <a:pt x="110501" y="614328"/>
                <a:pt x="111392" y="612546"/>
                <a:pt x="110501" y="611655"/>
              </a:cubicBezTo>
              <a:cubicBezTo>
                <a:pt x="110501" y="610763"/>
                <a:pt x="106936" y="611655"/>
                <a:pt x="106045" y="611655"/>
              </a:cubicBezTo>
              <a:cubicBezTo>
                <a:pt x="101590" y="610763"/>
                <a:pt x="106936" y="608090"/>
                <a:pt x="108719" y="607199"/>
              </a:cubicBezTo>
              <a:cubicBezTo>
                <a:pt x="111392" y="606308"/>
                <a:pt x="114957" y="607199"/>
                <a:pt x="117630" y="607199"/>
              </a:cubicBezTo>
              <a:cubicBezTo>
                <a:pt x="120304" y="607199"/>
                <a:pt x="122086" y="606308"/>
                <a:pt x="121195" y="603634"/>
              </a:cubicBezTo>
              <a:cubicBezTo>
                <a:pt x="117630" y="603634"/>
                <a:pt x="113174" y="606308"/>
                <a:pt x="110501" y="603634"/>
              </a:cubicBezTo>
              <a:cubicBezTo>
                <a:pt x="109610" y="602743"/>
                <a:pt x="108719" y="601852"/>
                <a:pt x="106936" y="603634"/>
              </a:cubicBezTo>
              <a:cubicBezTo>
                <a:pt x="105154" y="603634"/>
                <a:pt x="104263" y="606308"/>
                <a:pt x="102481" y="606308"/>
              </a:cubicBezTo>
              <a:cubicBezTo>
                <a:pt x="99807" y="606308"/>
                <a:pt x="96243" y="603634"/>
                <a:pt x="98025" y="600961"/>
              </a:cubicBezTo>
              <a:cubicBezTo>
                <a:pt x="99807" y="599179"/>
                <a:pt x="101590" y="598287"/>
                <a:pt x="103372" y="597396"/>
              </a:cubicBezTo>
              <a:cubicBezTo>
                <a:pt x="105154" y="596505"/>
                <a:pt x="106045" y="593832"/>
                <a:pt x="107828" y="592050"/>
              </a:cubicBezTo>
              <a:cubicBezTo>
                <a:pt x="109610" y="589376"/>
                <a:pt x="111392" y="591158"/>
                <a:pt x="114066" y="592050"/>
              </a:cubicBezTo>
              <a:cubicBezTo>
                <a:pt x="115848" y="593832"/>
                <a:pt x="117630" y="595614"/>
                <a:pt x="120304" y="596505"/>
              </a:cubicBezTo>
              <a:cubicBezTo>
                <a:pt x="120304" y="595614"/>
                <a:pt x="120304" y="594723"/>
                <a:pt x="120304" y="593832"/>
              </a:cubicBezTo>
              <a:cubicBezTo>
                <a:pt x="120304" y="592941"/>
                <a:pt x="118521" y="592050"/>
                <a:pt x="117630" y="591158"/>
              </a:cubicBezTo>
              <a:cubicBezTo>
                <a:pt x="116739" y="589376"/>
                <a:pt x="119412" y="589376"/>
                <a:pt x="120304" y="589376"/>
              </a:cubicBezTo>
              <a:cubicBezTo>
                <a:pt x="120304" y="584029"/>
                <a:pt x="114957" y="589376"/>
                <a:pt x="112283" y="586703"/>
              </a:cubicBezTo>
              <a:cubicBezTo>
                <a:pt x="108719" y="583138"/>
                <a:pt x="118521" y="580465"/>
                <a:pt x="115848" y="576900"/>
              </a:cubicBezTo>
              <a:cubicBezTo>
                <a:pt x="114957" y="575118"/>
                <a:pt x="113174" y="576009"/>
                <a:pt x="112283" y="577791"/>
              </a:cubicBezTo>
              <a:cubicBezTo>
                <a:pt x="112283" y="580465"/>
                <a:pt x="112283" y="582247"/>
                <a:pt x="109610" y="584029"/>
              </a:cubicBezTo>
              <a:cubicBezTo>
                <a:pt x="107828" y="585812"/>
                <a:pt x="106045" y="586703"/>
                <a:pt x="104263" y="587594"/>
              </a:cubicBezTo>
              <a:cubicBezTo>
                <a:pt x="102481" y="588485"/>
                <a:pt x="101590" y="591158"/>
                <a:pt x="99807" y="592050"/>
              </a:cubicBezTo>
              <a:cubicBezTo>
                <a:pt x="98025" y="592941"/>
                <a:pt x="98025" y="588485"/>
                <a:pt x="98025" y="587594"/>
              </a:cubicBezTo>
              <a:cubicBezTo>
                <a:pt x="98025" y="584920"/>
                <a:pt x="98025" y="584029"/>
                <a:pt x="95352" y="584920"/>
              </a:cubicBezTo>
              <a:cubicBezTo>
                <a:pt x="90005" y="585812"/>
                <a:pt x="95352" y="579574"/>
                <a:pt x="95352" y="576900"/>
              </a:cubicBezTo>
              <a:cubicBezTo>
                <a:pt x="95352" y="572444"/>
                <a:pt x="89114" y="581356"/>
                <a:pt x="88223" y="577791"/>
              </a:cubicBezTo>
              <a:cubicBezTo>
                <a:pt x="88223" y="576009"/>
                <a:pt x="88223" y="573336"/>
                <a:pt x="88223" y="571553"/>
              </a:cubicBezTo>
              <a:cubicBezTo>
                <a:pt x="88223" y="569771"/>
                <a:pt x="87331" y="567989"/>
                <a:pt x="86440" y="567098"/>
              </a:cubicBezTo>
              <a:cubicBezTo>
                <a:pt x="84658" y="565315"/>
                <a:pt x="82876" y="567098"/>
                <a:pt x="81094" y="566207"/>
              </a:cubicBezTo>
              <a:cubicBezTo>
                <a:pt x="76638" y="565315"/>
                <a:pt x="81094" y="560860"/>
                <a:pt x="82876" y="559969"/>
              </a:cubicBezTo>
              <a:cubicBezTo>
                <a:pt x="83767" y="559969"/>
                <a:pt x="85549" y="559969"/>
                <a:pt x="86440" y="559969"/>
              </a:cubicBezTo>
              <a:cubicBezTo>
                <a:pt x="88223" y="559969"/>
                <a:pt x="89114" y="559969"/>
                <a:pt x="90896" y="559077"/>
              </a:cubicBezTo>
              <a:cubicBezTo>
                <a:pt x="90896" y="559077"/>
                <a:pt x="93569" y="559077"/>
                <a:pt x="93569" y="557295"/>
              </a:cubicBezTo>
              <a:cubicBezTo>
                <a:pt x="93569" y="556404"/>
                <a:pt x="90005" y="556404"/>
                <a:pt x="89114" y="556404"/>
              </a:cubicBezTo>
              <a:cubicBezTo>
                <a:pt x="86440" y="556404"/>
                <a:pt x="81985" y="556404"/>
                <a:pt x="81985" y="552839"/>
              </a:cubicBezTo>
              <a:cubicBezTo>
                <a:pt x="81985" y="550166"/>
                <a:pt x="89114" y="547493"/>
                <a:pt x="85549" y="544819"/>
              </a:cubicBezTo>
              <a:cubicBezTo>
                <a:pt x="83767" y="543037"/>
                <a:pt x="81985" y="544819"/>
                <a:pt x="80202" y="544819"/>
              </a:cubicBezTo>
              <a:cubicBezTo>
                <a:pt x="79311" y="545710"/>
                <a:pt x="78420" y="547493"/>
                <a:pt x="77529" y="549275"/>
              </a:cubicBezTo>
              <a:cubicBezTo>
                <a:pt x="76638" y="551057"/>
                <a:pt x="74856" y="551057"/>
                <a:pt x="73964" y="552839"/>
              </a:cubicBezTo>
              <a:cubicBezTo>
                <a:pt x="73073" y="553731"/>
                <a:pt x="72182" y="555513"/>
                <a:pt x="71291" y="556404"/>
              </a:cubicBezTo>
              <a:cubicBezTo>
                <a:pt x="70400" y="557295"/>
                <a:pt x="67726" y="558186"/>
                <a:pt x="66835" y="556404"/>
              </a:cubicBezTo>
              <a:cubicBezTo>
                <a:pt x="65053" y="555513"/>
                <a:pt x="65944" y="552839"/>
                <a:pt x="65053" y="551057"/>
              </a:cubicBezTo>
              <a:cubicBezTo>
                <a:pt x="65053" y="549275"/>
                <a:pt x="63271" y="550166"/>
                <a:pt x="61488" y="550166"/>
              </a:cubicBezTo>
              <a:cubicBezTo>
                <a:pt x="59706" y="550166"/>
                <a:pt x="57924" y="549275"/>
                <a:pt x="57033" y="547493"/>
              </a:cubicBezTo>
              <a:cubicBezTo>
                <a:pt x="54359" y="543037"/>
                <a:pt x="61488" y="547493"/>
                <a:pt x="61488" y="543928"/>
              </a:cubicBezTo>
              <a:cubicBezTo>
                <a:pt x="61488" y="542146"/>
                <a:pt x="60597" y="541255"/>
                <a:pt x="63271" y="540364"/>
              </a:cubicBezTo>
              <a:cubicBezTo>
                <a:pt x="64162" y="540364"/>
                <a:pt x="69509" y="540364"/>
                <a:pt x="69509" y="538581"/>
              </a:cubicBezTo>
              <a:cubicBezTo>
                <a:pt x="69509" y="536799"/>
                <a:pt x="64162" y="536799"/>
                <a:pt x="63271" y="537690"/>
              </a:cubicBezTo>
              <a:cubicBezTo>
                <a:pt x="61488" y="537690"/>
                <a:pt x="59706" y="539472"/>
                <a:pt x="58815" y="539472"/>
              </a:cubicBezTo>
              <a:cubicBezTo>
                <a:pt x="57033" y="539472"/>
                <a:pt x="55251" y="537690"/>
                <a:pt x="55251" y="536799"/>
              </a:cubicBezTo>
              <a:cubicBezTo>
                <a:pt x="55251" y="535017"/>
                <a:pt x="56142" y="533234"/>
                <a:pt x="57924" y="532343"/>
              </a:cubicBezTo>
              <a:cubicBezTo>
                <a:pt x="58815" y="530561"/>
                <a:pt x="58815" y="529670"/>
                <a:pt x="57924" y="528779"/>
              </a:cubicBezTo>
              <a:cubicBezTo>
                <a:pt x="57924" y="527888"/>
                <a:pt x="57033" y="526105"/>
                <a:pt x="57924" y="525214"/>
              </a:cubicBezTo>
              <a:cubicBezTo>
                <a:pt x="59706" y="523432"/>
                <a:pt x="65944" y="523432"/>
                <a:pt x="65944" y="520758"/>
              </a:cubicBezTo>
              <a:cubicBezTo>
                <a:pt x="65944" y="518976"/>
                <a:pt x="63271" y="518085"/>
                <a:pt x="62380" y="517194"/>
              </a:cubicBezTo>
              <a:cubicBezTo>
                <a:pt x="60597" y="515412"/>
                <a:pt x="62380" y="514521"/>
                <a:pt x="63271" y="513629"/>
              </a:cubicBezTo>
              <a:cubicBezTo>
                <a:pt x="65944" y="511847"/>
                <a:pt x="70400" y="510065"/>
                <a:pt x="68618" y="505609"/>
              </a:cubicBezTo>
              <a:cubicBezTo>
                <a:pt x="68618" y="503827"/>
                <a:pt x="64162" y="499371"/>
                <a:pt x="62380" y="502045"/>
              </a:cubicBezTo>
              <a:cubicBezTo>
                <a:pt x="61488" y="503827"/>
                <a:pt x="62380" y="505609"/>
                <a:pt x="62380" y="507391"/>
              </a:cubicBezTo>
              <a:cubicBezTo>
                <a:pt x="62380" y="509174"/>
                <a:pt x="62380" y="510065"/>
                <a:pt x="62380" y="511847"/>
              </a:cubicBezTo>
              <a:cubicBezTo>
                <a:pt x="62380" y="511847"/>
                <a:pt x="62380" y="503827"/>
                <a:pt x="60597" y="501153"/>
              </a:cubicBezTo>
              <a:cubicBezTo>
                <a:pt x="58815" y="498480"/>
                <a:pt x="62380" y="488678"/>
                <a:pt x="58815" y="487786"/>
              </a:cubicBezTo>
              <a:cubicBezTo>
                <a:pt x="54359" y="487786"/>
                <a:pt x="28516" y="477093"/>
                <a:pt x="24952" y="471746"/>
              </a:cubicBezTo>
              <a:cubicBezTo>
                <a:pt x="20496" y="466399"/>
                <a:pt x="22278" y="459270"/>
                <a:pt x="17823" y="453923"/>
              </a:cubicBezTo>
              <a:cubicBezTo>
                <a:pt x="14258" y="449468"/>
                <a:pt x="5347" y="435209"/>
                <a:pt x="0" y="428971"/>
              </a:cubicBezTo>
              <a:lnTo>
                <a:pt x="0" y="110835"/>
              </a:lnTo>
              <a:cubicBezTo>
                <a:pt x="0" y="110835"/>
                <a:pt x="8911" y="110835"/>
                <a:pt x="11585" y="110835"/>
              </a:cubicBezTo>
              <a:cubicBezTo>
                <a:pt x="12476" y="110835"/>
                <a:pt x="15149" y="109944"/>
                <a:pt x="15149" y="108162"/>
              </a:cubicBezTo>
              <a:cubicBezTo>
                <a:pt x="15149" y="107271"/>
                <a:pt x="13367" y="106380"/>
                <a:pt x="13367" y="105488"/>
              </a:cubicBezTo>
              <a:cubicBezTo>
                <a:pt x="13367" y="105488"/>
                <a:pt x="11585" y="103706"/>
                <a:pt x="11585" y="102815"/>
              </a:cubicBezTo>
              <a:cubicBezTo>
                <a:pt x="11585" y="101033"/>
                <a:pt x="14258" y="100142"/>
                <a:pt x="16040" y="100142"/>
              </a:cubicBezTo>
              <a:cubicBezTo>
                <a:pt x="20496" y="98359"/>
                <a:pt x="24061" y="95686"/>
                <a:pt x="27625" y="92121"/>
              </a:cubicBezTo>
              <a:cubicBezTo>
                <a:pt x="30299" y="89448"/>
                <a:pt x="33863" y="86775"/>
                <a:pt x="37428" y="88557"/>
              </a:cubicBezTo>
              <a:cubicBezTo>
                <a:pt x="39210" y="89448"/>
                <a:pt x="40992" y="91230"/>
                <a:pt x="41883" y="93012"/>
              </a:cubicBezTo>
              <a:cubicBezTo>
                <a:pt x="41883" y="93012"/>
                <a:pt x="43666" y="96577"/>
                <a:pt x="44557" y="96577"/>
              </a:cubicBezTo>
              <a:cubicBezTo>
                <a:pt x="45448" y="96577"/>
                <a:pt x="46339" y="93904"/>
                <a:pt x="47230" y="93012"/>
              </a:cubicBezTo>
              <a:cubicBezTo>
                <a:pt x="48121" y="90339"/>
                <a:pt x="49904" y="87666"/>
                <a:pt x="51686" y="84992"/>
              </a:cubicBezTo>
              <a:cubicBezTo>
                <a:pt x="54359" y="80537"/>
                <a:pt x="57924" y="76972"/>
                <a:pt x="63271" y="75190"/>
              </a:cubicBezTo>
              <a:cubicBezTo>
                <a:pt x="67726" y="74299"/>
                <a:pt x="72182" y="74299"/>
                <a:pt x="76638" y="72516"/>
              </a:cubicBezTo>
              <a:cubicBezTo>
                <a:pt x="78420" y="72516"/>
                <a:pt x="81094" y="70734"/>
                <a:pt x="82876" y="70734"/>
              </a:cubicBezTo>
              <a:cubicBezTo>
                <a:pt x="81985" y="73407"/>
                <a:pt x="79311" y="75190"/>
                <a:pt x="77529" y="76972"/>
              </a:cubicBezTo>
              <a:cubicBezTo>
                <a:pt x="75747" y="78754"/>
                <a:pt x="75747" y="81428"/>
                <a:pt x="79311" y="81428"/>
              </a:cubicBezTo>
              <a:cubicBezTo>
                <a:pt x="85549" y="81428"/>
                <a:pt x="88223" y="75190"/>
                <a:pt x="92678" y="71625"/>
              </a:cubicBezTo>
              <a:cubicBezTo>
                <a:pt x="94461" y="69843"/>
                <a:pt x="96243" y="67169"/>
                <a:pt x="98025" y="65387"/>
              </a:cubicBezTo>
              <a:cubicBezTo>
                <a:pt x="99807" y="63605"/>
                <a:pt x="102481" y="64496"/>
                <a:pt x="104263" y="63605"/>
              </a:cubicBezTo>
              <a:cubicBezTo>
                <a:pt x="106045" y="63605"/>
                <a:pt x="108719" y="61823"/>
                <a:pt x="106936" y="60040"/>
              </a:cubicBezTo>
              <a:cubicBezTo>
                <a:pt x="105154" y="58258"/>
                <a:pt x="102481" y="58258"/>
                <a:pt x="100699" y="56476"/>
              </a:cubicBezTo>
              <a:cubicBezTo>
                <a:pt x="98916" y="55585"/>
                <a:pt x="98916" y="52911"/>
                <a:pt x="98916" y="51129"/>
              </a:cubicBezTo>
              <a:cubicBezTo>
                <a:pt x="98916" y="48456"/>
                <a:pt x="101590" y="48456"/>
                <a:pt x="104263" y="48456"/>
              </a:cubicBezTo>
              <a:cubicBezTo>
                <a:pt x="110501" y="50238"/>
                <a:pt x="113174" y="56476"/>
                <a:pt x="117630" y="60932"/>
              </a:cubicBezTo>
              <a:cubicBezTo>
                <a:pt x="120304" y="64496"/>
                <a:pt x="122977" y="67169"/>
                <a:pt x="124759" y="71625"/>
              </a:cubicBezTo>
              <a:cubicBezTo>
                <a:pt x="124759" y="74299"/>
                <a:pt x="125650" y="76081"/>
                <a:pt x="127433" y="77863"/>
              </a:cubicBezTo>
              <a:cubicBezTo>
                <a:pt x="129215" y="79645"/>
                <a:pt x="130997" y="81428"/>
                <a:pt x="132780" y="82319"/>
              </a:cubicBezTo>
              <a:cubicBezTo>
                <a:pt x="137235" y="84992"/>
                <a:pt x="141691" y="88557"/>
                <a:pt x="146147" y="91230"/>
              </a:cubicBezTo>
              <a:cubicBezTo>
                <a:pt x="147929" y="92121"/>
                <a:pt x="149711" y="92121"/>
                <a:pt x="151493" y="91230"/>
              </a:cubicBezTo>
              <a:cubicBezTo>
                <a:pt x="153276" y="90339"/>
                <a:pt x="155949" y="86775"/>
                <a:pt x="155058" y="84992"/>
              </a:cubicBezTo>
              <a:cubicBezTo>
                <a:pt x="155058" y="84101"/>
                <a:pt x="154167" y="83210"/>
                <a:pt x="153276" y="82319"/>
              </a:cubicBezTo>
              <a:cubicBezTo>
                <a:pt x="153276" y="82319"/>
                <a:pt x="151493" y="81428"/>
                <a:pt x="151493" y="80537"/>
              </a:cubicBezTo>
              <a:cubicBezTo>
                <a:pt x="151493" y="78754"/>
                <a:pt x="155058" y="78754"/>
                <a:pt x="155949" y="77863"/>
              </a:cubicBezTo>
              <a:cubicBezTo>
                <a:pt x="157731" y="76972"/>
                <a:pt x="155949" y="75190"/>
                <a:pt x="155949" y="74299"/>
              </a:cubicBezTo>
              <a:cubicBezTo>
                <a:pt x="155058" y="72516"/>
                <a:pt x="154167" y="70734"/>
                <a:pt x="155949" y="68952"/>
              </a:cubicBezTo>
              <a:cubicBezTo>
                <a:pt x="157731" y="68061"/>
                <a:pt x="159514" y="68061"/>
                <a:pt x="161296" y="66278"/>
              </a:cubicBezTo>
              <a:cubicBezTo>
                <a:pt x="163078" y="64496"/>
                <a:pt x="163969" y="63605"/>
                <a:pt x="166643" y="63605"/>
              </a:cubicBezTo>
              <a:cubicBezTo>
                <a:pt x="172881" y="63605"/>
                <a:pt x="168425" y="70734"/>
                <a:pt x="167534" y="74299"/>
              </a:cubicBezTo>
              <a:cubicBezTo>
                <a:pt x="167534" y="76081"/>
                <a:pt x="166643" y="78754"/>
                <a:pt x="167534" y="80537"/>
              </a:cubicBezTo>
              <a:cubicBezTo>
                <a:pt x="169316" y="82319"/>
                <a:pt x="171990" y="80537"/>
                <a:pt x="174663" y="80537"/>
              </a:cubicBezTo>
              <a:cubicBezTo>
                <a:pt x="178228" y="80537"/>
                <a:pt x="174663" y="84992"/>
                <a:pt x="172881" y="85883"/>
              </a:cubicBezTo>
              <a:cubicBezTo>
                <a:pt x="172881" y="85883"/>
                <a:pt x="166643" y="90339"/>
                <a:pt x="169316" y="91230"/>
              </a:cubicBezTo>
              <a:cubicBezTo>
                <a:pt x="170207" y="91230"/>
                <a:pt x="171990" y="91230"/>
                <a:pt x="172881" y="91230"/>
              </a:cubicBezTo>
              <a:cubicBezTo>
                <a:pt x="174663" y="91230"/>
                <a:pt x="175554" y="91230"/>
                <a:pt x="177336" y="89448"/>
              </a:cubicBezTo>
              <a:cubicBezTo>
                <a:pt x="179119" y="89448"/>
                <a:pt x="181792" y="88557"/>
                <a:pt x="183574" y="87666"/>
              </a:cubicBezTo>
              <a:cubicBezTo>
                <a:pt x="186248" y="87666"/>
                <a:pt x="189812" y="86775"/>
                <a:pt x="191595" y="84101"/>
              </a:cubicBezTo>
              <a:cubicBezTo>
                <a:pt x="193377" y="82319"/>
                <a:pt x="192486" y="80537"/>
                <a:pt x="193377" y="78754"/>
              </a:cubicBezTo>
              <a:cubicBezTo>
                <a:pt x="195159" y="73407"/>
                <a:pt x="202288" y="73407"/>
                <a:pt x="206744" y="74299"/>
              </a:cubicBezTo>
              <a:cubicBezTo>
                <a:pt x="212982" y="75190"/>
                <a:pt x="218329" y="76081"/>
                <a:pt x="223676" y="77863"/>
              </a:cubicBezTo>
              <a:cubicBezTo>
                <a:pt x="225458" y="77863"/>
                <a:pt x="227240" y="79645"/>
                <a:pt x="229022" y="81428"/>
              </a:cubicBezTo>
              <a:cubicBezTo>
                <a:pt x="230805" y="83210"/>
                <a:pt x="232587" y="84101"/>
                <a:pt x="235260" y="84992"/>
              </a:cubicBezTo>
              <a:cubicBezTo>
                <a:pt x="238825" y="85883"/>
                <a:pt x="241498" y="87666"/>
                <a:pt x="245063" y="88557"/>
              </a:cubicBezTo>
              <a:cubicBezTo>
                <a:pt x="246845" y="88557"/>
                <a:pt x="248627" y="89448"/>
                <a:pt x="250410" y="90339"/>
              </a:cubicBezTo>
              <a:cubicBezTo>
                <a:pt x="252192" y="90339"/>
                <a:pt x="253974" y="92121"/>
                <a:pt x="255756" y="93012"/>
              </a:cubicBezTo>
              <a:cubicBezTo>
                <a:pt x="257539" y="93012"/>
                <a:pt x="260212" y="93904"/>
                <a:pt x="262886" y="93904"/>
              </a:cubicBezTo>
              <a:cubicBezTo>
                <a:pt x="264668" y="93904"/>
                <a:pt x="266450" y="93904"/>
                <a:pt x="268232" y="93904"/>
              </a:cubicBezTo>
              <a:cubicBezTo>
                <a:pt x="270906" y="93904"/>
                <a:pt x="273579" y="93904"/>
                <a:pt x="276253" y="95686"/>
              </a:cubicBezTo>
              <a:cubicBezTo>
                <a:pt x="278926" y="95686"/>
                <a:pt x="280708" y="97468"/>
                <a:pt x="283382" y="99250"/>
              </a:cubicBezTo>
              <a:cubicBezTo>
                <a:pt x="285164" y="100142"/>
                <a:pt x="287837" y="101924"/>
                <a:pt x="289620" y="102815"/>
              </a:cubicBezTo>
              <a:cubicBezTo>
                <a:pt x="294967" y="105488"/>
                <a:pt x="300313" y="105488"/>
                <a:pt x="305660" y="106380"/>
              </a:cubicBezTo>
              <a:cubicBezTo>
                <a:pt x="307442" y="106380"/>
                <a:pt x="310116" y="107271"/>
                <a:pt x="311898" y="108162"/>
              </a:cubicBezTo>
              <a:cubicBezTo>
                <a:pt x="313680" y="108162"/>
                <a:pt x="316354" y="108162"/>
                <a:pt x="318136" y="109053"/>
              </a:cubicBezTo>
              <a:cubicBezTo>
                <a:pt x="319918" y="109053"/>
                <a:pt x="321701" y="110835"/>
                <a:pt x="323483" y="109944"/>
              </a:cubicBezTo>
              <a:cubicBezTo>
                <a:pt x="325265" y="109944"/>
                <a:pt x="326156" y="108162"/>
                <a:pt x="327939" y="106380"/>
              </a:cubicBezTo>
              <a:cubicBezTo>
                <a:pt x="328830" y="104597"/>
                <a:pt x="331503" y="104597"/>
                <a:pt x="333285" y="104597"/>
              </a:cubicBezTo>
              <a:cubicBezTo>
                <a:pt x="335959" y="104597"/>
                <a:pt x="337741" y="104597"/>
                <a:pt x="340415" y="104597"/>
              </a:cubicBezTo>
              <a:cubicBezTo>
                <a:pt x="346653" y="104597"/>
                <a:pt x="351999" y="109053"/>
                <a:pt x="357346" y="111726"/>
              </a:cubicBezTo>
              <a:cubicBezTo>
                <a:pt x="361802" y="114400"/>
                <a:pt x="366258" y="117073"/>
                <a:pt x="369822" y="120638"/>
              </a:cubicBezTo>
              <a:cubicBezTo>
                <a:pt x="372495" y="123311"/>
                <a:pt x="373387" y="128658"/>
                <a:pt x="368040" y="128658"/>
              </a:cubicBezTo>
              <a:cubicBezTo>
                <a:pt x="363584" y="128658"/>
                <a:pt x="359128" y="128658"/>
                <a:pt x="354673" y="129549"/>
              </a:cubicBezTo>
              <a:cubicBezTo>
                <a:pt x="352890" y="129549"/>
                <a:pt x="351999" y="132223"/>
                <a:pt x="351108" y="133114"/>
              </a:cubicBezTo>
              <a:cubicBezTo>
                <a:pt x="349326" y="134896"/>
                <a:pt x="347544" y="134896"/>
                <a:pt x="345761" y="135787"/>
              </a:cubicBezTo>
              <a:cubicBezTo>
                <a:pt x="343979" y="136678"/>
                <a:pt x="343088" y="139352"/>
                <a:pt x="343979" y="141134"/>
              </a:cubicBezTo>
              <a:cubicBezTo>
                <a:pt x="345761" y="142916"/>
                <a:pt x="349326" y="142916"/>
                <a:pt x="351108" y="142916"/>
              </a:cubicBezTo>
              <a:cubicBezTo>
                <a:pt x="353782" y="142916"/>
                <a:pt x="356455" y="144698"/>
                <a:pt x="359128" y="144698"/>
              </a:cubicBezTo>
              <a:cubicBezTo>
                <a:pt x="361802" y="144698"/>
                <a:pt x="365366" y="144698"/>
                <a:pt x="368040" y="144698"/>
              </a:cubicBezTo>
              <a:cubicBezTo>
                <a:pt x="371604" y="144698"/>
                <a:pt x="374278" y="146481"/>
                <a:pt x="376951" y="146481"/>
              </a:cubicBezTo>
              <a:cubicBezTo>
                <a:pt x="379625" y="146481"/>
                <a:pt x="383189" y="146481"/>
                <a:pt x="385863" y="146481"/>
              </a:cubicBezTo>
              <a:cubicBezTo>
                <a:pt x="392992" y="146481"/>
                <a:pt x="401012" y="146481"/>
                <a:pt x="408141" y="146481"/>
              </a:cubicBezTo>
              <a:cubicBezTo>
                <a:pt x="415270" y="146481"/>
                <a:pt x="422399" y="144698"/>
                <a:pt x="429528" y="143807"/>
              </a:cubicBezTo>
              <a:cubicBezTo>
                <a:pt x="433984" y="143807"/>
                <a:pt x="437549" y="143807"/>
                <a:pt x="442004" y="143807"/>
              </a:cubicBezTo>
              <a:cubicBezTo>
                <a:pt x="443787" y="143807"/>
                <a:pt x="446460" y="143807"/>
                <a:pt x="448242" y="143807"/>
              </a:cubicBezTo>
              <a:cubicBezTo>
                <a:pt x="450916" y="143807"/>
                <a:pt x="452698" y="145590"/>
                <a:pt x="454480" y="147372"/>
              </a:cubicBezTo>
              <a:cubicBezTo>
                <a:pt x="456262" y="149154"/>
                <a:pt x="458936" y="150045"/>
                <a:pt x="461609" y="149154"/>
              </a:cubicBezTo>
              <a:cubicBezTo>
                <a:pt x="463392" y="149154"/>
                <a:pt x="466065" y="149154"/>
                <a:pt x="467847" y="149154"/>
              </a:cubicBezTo>
              <a:cubicBezTo>
                <a:pt x="467847" y="150936"/>
                <a:pt x="467847" y="152719"/>
                <a:pt x="467847" y="154501"/>
              </a:cubicBezTo>
              <a:cubicBezTo>
                <a:pt x="467847" y="156283"/>
                <a:pt x="467847" y="158957"/>
                <a:pt x="467847" y="159848"/>
              </a:cubicBezTo>
              <a:cubicBezTo>
                <a:pt x="468738" y="161630"/>
                <a:pt x="470521" y="159848"/>
                <a:pt x="471412" y="158066"/>
              </a:cubicBezTo>
              <a:cubicBezTo>
                <a:pt x="471412" y="156283"/>
                <a:pt x="471412" y="154501"/>
                <a:pt x="471412" y="152719"/>
              </a:cubicBezTo>
              <a:cubicBezTo>
                <a:pt x="471412" y="150936"/>
                <a:pt x="473194" y="151828"/>
                <a:pt x="474085" y="152719"/>
              </a:cubicBezTo>
              <a:cubicBezTo>
                <a:pt x="475867" y="153610"/>
                <a:pt x="476759" y="156283"/>
                <a:pt x="476759" y="158066"/>
              </a:cubicBezTo>
              <a:cubicBezTo>
                <a:pt x="476759" y="159848"/>
                <a:pt x="476759" y="161630"/>
                <a:pt x="477650" y="162521"/>
              </a:cubicBezTo>
              <a:cubicBezTo>
                <a:pt x="478541" y="162521"/>
                <a:pt x="480323" y="163412"/>
                <a:pt x="481214" y="164303"/>
              </a:cubicBezTo>
              <a:cubicBezTo>
                <a:pt x="482105" y="164303"/>
                <a:pt x="482997" y="166086"/>
                <a:pt x="482997" y="166977"/>
              </a:cubicBezTo>
              <a:cubicBezTo>
                <a:pt x="482997" y="167868"/>
                <a:pt x="482105" y="168759"/>
                <a:pt x="481214" y="168759"/>
              </a:cubicBezTo>
              <a:cubicBezTo>
                <a:pt x="479432" y="168759"/>
                <a:pt x="476759" y="165195"/>
                <a:pt x="474976" y="166977"/>
              </a:cubicBezTo>
              <a:cubicBezTo>
                <a:pt x="474976" y="166977"/>
                <a:pt x="474976" y="169650"/>
                <a:pt x="474976" y="170541"/>
              </a:cubicBezTo>
              <a:cubicBezTo>
                <a:pt x="474976" y="171433"/>
                <a:pt x="476759" y="172324"/>
                <a:pt x="477650" y="173215"/>
              </a:cubicBezTo>
              <a:cubicBezTo>
                <a:pt x="479432" y="174997"/>
                <a:pt x="482105" y="175888"/>
                <a:pt x="483888" y="178562"/>
              </a:cubicBezTo>
              <a:cubicBezTo>
                <a:pt x="485670" y="180344"/>
                <a:pt x="486561" y="182126"/>
                <a:pt x="488343" y="183909"/>
              </a:cubicBezTo>
              <a:cubicBezTo>
                <a:pt x="489234" y="184800"/>
                <a:pt x="491017" y="187473"/>
                <a:pt x="492799" y="187473"/>
              </a:cubicBezTo>
              <a:cubicBezTo>
                <a:pt x="493690" y="187473"/>
                <a:pt x="492799" y="187473"/>
                <a:pt x="492799" y="186582"/>
              </a:cubicBezTo>
              <a:cubicBezTo>
                <a:pt x="492799" y="184800"/>
                <a:pt x="491017" y="183909"/>
                <a:pt x="490126" y="182126"/>
              </a:cubicBezTo>
              <a:cubicBezTo>
                <a:pt x="489234" y="180344"/>
                <a:pt x="487452" y="178562"/>
                <a:pt x="485670" y="175888"/>
              </a:cubicBezTo>
              <a:cubicBezTo>
                <a:pt x="483888" y="172324"/>
                <a:pt x="485670" y="169650"/>
                <a:pt x="490126" y="170541"/>
              </a:cubicBezTo>
              <a:cubicBezTo>
                <a:pt x="492799" y="170541"/>
                <a:pt x="493690" y="173215"/>
                <a:pt x="495472" y="174106"/>
              </a:cubicBezTo>
              <a:cubicBezTo>
                <a:pt x="496364" y="174997"/>
                <a:pt x="497255" y="174106"/>
                <a:pt x="498146" y="173215"/>
              </a:cubicBezTo>
              <a:cubicBezTo>
                <a:pt x="498146" y="170541"/>
                <a:pt x="495472" y="167868"/>
                <a:pt x="494581" y="165195"/>
              </a:cubicBezTo>
              <a:cubicBezTo>
                <a:pt x="494581" y="164303"/>
                <a:pt x="494581" y="163412"/>
                <a:pt x="494581" y="161630"/>
              </a:cubicBezTo>
              <a:cubicBezTo>
                <a:pt x="494581" y="159848"/>
                <a:pt x="494581" y="158957"/>
                <a:pt x="492799" y="158066"/>
              </a:cubicBezTo>
              <a:cubicBezTo>
                <a:pt x="491908" y="157174"/>
                <a:pt x="491017" y="155392"/>
                <a:pt x="489234" y="154501"/>
              </a:cubicBezTo>
              <a:cubicBezTo>
                <a:pt x="489234" y="153610"/>
                <a:pt x="487452" y="152719"/>
                <a:pt x="486561" y="151828"/>
              </a:cubicBezTo>
              <a:cubicBezTo>
                <a:pt x="486561" y="150936"/>
                <a:pt x="486561" y="150045"/>
                <a:pt x="486561" y="149154"/>
              </a:cubicBezTo>
              <a:cubicBezTo>
                <a:pt x="486561" y="148263"/>
                <a:pt x="486561" y="147372"/>
                <a:pt x="484779" y="146481"/>
              </a:cubicBezTo>
              <a:cubicBezTo>
                <a:pt x="482997" y="143807"/>
                <a:pt x="487452" y="142025"/>
                <a:pt x="489234" y="141134"/>
              </a:cubicBezTo>
              <a:cubicBezTo>
                <a:pt x="491017" y="140243"/>
                <a:pt x="491908" y="138460"/>
                <a:pt x="493690" y="136678"/>
              </a:cubicBezTo>
              <a:cubicBezTo>
                <a:pt x="495472" y="134896"/>
                <a:pt x="497255" y="134005"/>
                <a:pt x="499037" y="132223"/>
              </a:cubicBezTo>
              <a:cubicBezTo>
                <a:pt x="501710" y="132223"/>
                <a:pt x="505275" y="131331"/>
                <a:pt x="507948" y="130440"/>
              </a:cubicBezTo>
              <a:cubicBezTo>
                <a:pt x="509731" y="130440"/>
                <a:pt x="511513" y="130440"/>
                <a:pt x="512404" y="128658"/>
              </a:cubicBezTo>
              <a:cubicBezTo>
                <a:pt x="514186" y="128658"/>
                <a:pt x="515077" y="126876"/>
                <a:pt x="516860" y="125093"/>
              </a:cubicBezTo>
              <a:cubicBezTo>
                <a:pt x="520424" y="122420"/>
                <a:pt x="524880" y="121529"/>
                <a:pt x="528445" y="120638"/>
              </a:cubicBezTo>
              <a:cubicBezTo>
                <a:pt x="529336" y="120638"/>
                <a:pt x="531118" y="120638"/>
                <a:pt x="532009" y="120638"/>
              </a:cubicBezTo>
              <a:cubicBezTo>
                <a:pt x="532900" y="120638"/>
                <a:pt x="533791" y="123311"/>
                <a:pt x="534683" y="124202"/>
              </a:cubicBezTo>
              <a:cubicBezTo>
                <a:pt x="535574" y="125985"/>
                <a:pt x="537356" y="126876"/>
                <a:pt x="539138" y="126876"/>
              </a:cubicBezTo>
              <a:cubicBezTo>
                <a:pt x="540920" y="126876"/>
                <a:pt x="542703" y="126876"/>
                <a:pt x="543594" y="126876"/>
              </a:cubicBezTo>
              <a:cubicBezTo>
                <a:pt x="546267" y="126876"/>
                <a:pt x="547158" y="131331"/>
                <a:pt x="548941" y="133114"/>
              </a:cubicBezTo>
              <a:cubicBezTo>
                <a:pt x="551614" y="135787"/>
                <a:pt x="556070" y="135787"/>
                <a:pt x="559634" y="134896"/>
              </a:cubicBezTo>
              <a:cubicBezTo>
                <a:pt x="563199" y="134896"/>
                <a:pt x="567655" y="133114"/>
                <a:pt x="572110" y="134896"/>
              </a:cubicBezTo>
              <a:cubicBezTo>
                <a:pt x="576566" y="134896"/>
                <a:pt x="578348" y="139352"/>
                <a:pt x="581913" y="141134"/>
              </a:cubicBezTo>
              <a:cubicBezTo>
                <a:pt x="584586" y="142916"/>
                <a:pt x="587260" y="143807"/>
                <a:pt x="589933" y="144698"/>
              </a:cubicBezTo>
              <a:cubicBezTo>
                <a:pt x="592606" y="145590"/>
                <a:pt x="595280" y="144698"/>
                <a:pt x="597953" y="144698"/>
              </a:cubicBezTo>
              <a:cubicBezTo>
                <a:pt x="601518" y="144698"/>
                <a:pt x="605082" y="144698"/>
                <a:pt x="608647" y="144698"/>
              </a:cubicBezTo>
              <a:cubicBezTo>
                <a:pt x="612211" y="144698"/>
                <a:pt x="615776" y="142916"/>
                <a:pt x="619341" y="142025"/>
              </a:cubicBezTo>
              <a:cubicBezTo>
                <a:pt x="626470" y="140243"/>
                <a:pt x="634490" y="139352"/>
                <a:pt x="641619" y="142025"/>
              </a:cubicBezTo>
              <a:cubicBezTo>
                <a:pt x="645184" y="142916"/>
                <a:pt x="648748" y="143807"/>
                <a:pt x="651422" y="144698"/>
              </a:cubicBezTo>
              <a:cubicBezTo>
                <a:pt x="653204" y="144698"/>
                <a:pt x="658551" y="145590"/>
                <a:pt x="659442" y="142916"/>
              </a:cubicBezTo>
              <a:cubicBezTo>
                <a:pt x="660333" y="140243"/>
                <a:pt x="658551" y="137569"/>
                <a:pt x="660333" y="134896"/>
              </a:cubicBezTo>
              <a:cubicBezTo>
                <a:pt x="663006" y="132223"/>
                <a:pt x="665680" y="134896"/>
                <a:pt x="666571" y="137569"/>
              </a:cubicBezTo>
              <a:cubicBezTo>
                <a:pt x="668353" y="140243"/>
                <a:pt x="670135" y="143807"/>
                <a:pt x="673700" y="144698"/>
              </a:cubicBezTo>
              <a:cubicBezTo>
                <a:pt x="676373" y="145590"/>
                <a:pt x="679047" y="145590"/>
                <a:pt x="681720" y="146481"/>
              </a:cubicBezTo>
              <a:cubicBezTo>
                <a:pt x="683503" y="146481"/>
                <a:pt x="688849" y="148263"/>
                <a:pt x="688849" y="144698"/>
              </a:cubicBezTo>
              <a:cubicBezTo>
                <a:pt x="688849" y="142916"/>
                <a:pt x="686176" y="140243"/>
                <a:pt x="684394" y="138460"/>
              </a:cubicBezTo>
              <a:cubicBezTo>
                <a:pt x="682611" y="136678"/>
                <a:pt x="680829" y="134896"/>
                <a:pt x="678156" y="134896"/>
              </a:cubicBezTo>
              <a:cubicBezTo>
                <a:pt x="675482" y="134896"/>
                <a:pt x="673700" y="137569"/>
                <a:pt x="671027" y="136678"/>
              </a:cubicBezTo>
              <a:cubicBezTo>
                <a:pt x="668353" y="135787"/>
                <a:pt x="666571" y="133114"/>
                <a:pt x="663897" y="131331"/>
              </a:cubicBezTo>
              <a:cubicBezTo>
                <a:pt x="662115" y="129549"/>
                <a:pt x="660333" y="127767"/>
                <a:pt x="662115" y="125985"/>
              </a:cubicBezTo>
              <a:cubicBezTo>
                <a:pt x="663897" y="123311"/>
                <a:pt x="667462" y="124202"/>
                <a:pt x="670135" y="123311"/>
              </a:cubicBezTo>
              <a:cubicBezTo>
                <a:pt x="672809" y="123311"/>
                <a:pt x="674591" y="120638"/>
                <a:pt x="677265" y="119747"/>
              </a:cubicBezTo>
              <a:cubicBezTo>
                <a:pt x="679047" y="119747"/>
                <a:pt x="680829" y="119747"/>
                <a:pt x="683503" y="119747"/>
              </a:cubicBezTo>
              <a:cubicBezTo>
                <a:pt x="686176" y="119747"/>
                <a:pt x="687958" y="119747"/>
                <a:pt x="690632" y="119747"/>
              </a:cubicBezTo>
              <a:cubicBezTo>
                <a:pt x="691523" y="121529"/>
                <a:pt x="690632" y="122420"/>
                <a:pt x="691523" y="124202"/>
              </a:cubicBezTo>
              <a:cubicBezTo>
                <a:pt x="691523" y="125985"/>
                <a:pt x="694196" y="125985"/>
                <a:pt x="695087" y="125985"/>
              </a:cubicBezTo>
              <a:cubicBezTo>
                <a:pt x="697761" y="125985"/>
                <a:pt x="698652" y="127767"/>
                <a:pt x="698652" y="129549"/>
              </a:cubicBezTo>
              <a:cubicBezTo>
                <a:pt x="698652" y="131331"/>
                <a:pt x="697761" y="133114"/>
                <a:pt x="697761" y="135787"/>
              </a:cubicBezTo>
              <a:cubicBezTo>
                <a:pt x="700434" y="135787"/>
                <a:pt x="703108" y="135787"/>
                <a:pt x="704890" y="134005"/>
              </a:cubicBezTo>
              <a:cubicBezTo>
                <a:pt x="705781" y="134005"/>
                <a:pt x="709345" y="126876"/>
                <a:pt x="711128" y="129549"/>
              </a:cubicBezTo>
              <a:cubicBezTo>
                <a:pt x="712910" y="132223"/>
                <a:pt x="706672" y="136678"/>
                <a:pt x="706672" y="139352"/>
              </a:cubicBezTo>
              <a:cubicBezTo>
                <a:pt x="706672" y="142025"/>
                <a:pt x="710237" y="143807"/>
                <a:pt x="706672" y="145590"/>
              </a:cubicBezTo>
              <a:cubicBezTo>
                <a:pt x="703999" y="148263"/>
                <a:pt x="701325" y="148263"/>
                <a:pt x="701325" y="151828"/>
              </a:cubicBezTo>
              <a:cubicBezTo>
                <a:pt x="703108" y="151828"/>
                <a:pt x="704890" y="151828"/>
                <a:pt x="705781" y="154501"/>
              </a:cubicBezTo>
              <a:cubicBezTo>
                <a:pt x="705781" y="156283"/>
                <a:pt x="705781" y="158957"/>
                <a:pt x="706672" y="160739"/>
              </a:cubicBezTo>
              <a:cubicBezTo>
                <a:pt x="708454" y="162521"/>
                <a:pt x="711128" y="160739"/>
                <a:pt x="712910" y="160739"/>
              </a:cubicBezTo>
              <a:cubicBezTo>
                <a:pt x="714692" y="159848"/>
                <a:pt x="717366" y="158957"/>
                <a:pt x="719148" y="158957"/>
              </a:cubicBezTo>
              <a:cubicBezTo>
                <a:pt x="719148" y="160739"/>
                <a:pt x="719148" y="160739"/>
                <a:pt x="717366" y="161630"/>
              </a:cubicBezTo>
              <a:cubicBezTo>
                <a:pt x="717366" y="162521"/>
                <a:pt x="717366" y="163412"/>
                <a:pt x="717366" y="164303"/>
              </a:cubicBezTo>
              <a:cubicBezTo>
                <a:pt x="719148" y="164303"/>
                <a:pt x="720930" y="164303"/>
                <a:pt x="721821" y="166086"/>
              </a:cubicBezTo>
              <a:cubicBezTo>
                <a:pt x="721821" y="166977"/>
                <a:pt x="721821" y="169650"/>
                <a:pt x="723604" y="169650"/>
              </a:cubicBezTo>
              <a:cubicBezTo>
                <a:pt x="726277" y="169650"/>
                <a:pt x="725386" y="163412"/>
                <a:pt x="725386" y="160739"/>
              </a:cubicBezTo>
              <a:cubicBezTo>
                <a:pt x="725386" y="158957"/>
                <a:pt x="725386" y="158066"/>
                <a:pt x="725386" y="157174"/>
              </a:cubicBezTo>
              <a:cubicBezTo>
                <a:pt x="725386" y="156283"/>
                <a:pt x="725386" y="155392"/>
                <a:pt x="725386" y="154501"/>
              </a:cubicBezTo>
              <a:cubicBezTo>
                <a:pt x="725386" y="153610"/>
                <a:pt x="724495" y="152719"/>
                <a:pt x="723604" y="151828"/>
              </a:cubicBezTo>
              <a:cubicBezTo>
                <a:pt x="723604" y="151828"/>
                <a:pt x="723604" y="150045"/>
                <a:pt x="721821" y="149154"/>
              </a:cubicBezTo>
              <a:cubicBezTo>
                <a:pt x="721821" y="149154"/>
                <a:pt x="720039" y="148263"/>
                <a:pt x="719148" y="147372"/>
              </a:cubicBezTo>
              <a:cubicBezTo>
                <a:pt x="717366" y="146481"/>
                <a:pt x="714692" y="145590"/>
                <a:pt x="713801" y="143807"/>
              </a:cubicBezTo>
              <a:cubicBezTo>
                <a:pt x="713801" y="142916"/>
                <a:pt x="713801" y="141134"/>
                <a:pt x="715583" y="141134"/>
              </a:cubicBezTo>
              <a:cubicBezTo>
                <a:pt x="717366" y="140243"/>
                <a:pt x="718257" y="139352"/>
                <a:pt x="720039" y="137569"/>
              </a:cubicBezTo>
              <a:cubicBezTo>
                <a:pt x="721821" y="135787"/>
                <a:pt x="722713" y="133114"/>
                <a:pt x="725386" y="132223"/>
              </a:cubicBezTo>
              <a:cubicBezTo>
                <a:pt x="728059" y="131331"/>
                <a:pt x="730733" y="134005"/>
                <a:pt x="732515" y="134005"/>
              </a:cubicBezTo>
              <a:cubicBezTo>
                <a:pt x="736080" y="134005"/>
                <a:pt x="736971" y="132223"/>
                <a:pt x="738753" y="130440"/>
              </a:cubicBezTo>
              <a:cubicBezTo>
                <a:pt x="740535" y="128658"/>
                <a:pt x="743209" y="126876"/>
                <a:pt x="744991" y="125093"/>
              </a:cubicBezTo>
              <a:cubicBezTo>
                <a:pt x="749447" y="121529"/>
                <a:pt x="754794" y="119747"/>
                <a:pt x="758358" y="115291"/>
              </a:cubicBezTo>
              <a:cubicBezTo>
                <a:pt x="755685" y="115291"/>
                <a:pt x="752120" y="114400"/>
                <a:pt x="752120" y="111726"/>
              </a:cubicBezTo>
              <a:cubicBezTo>
                <a:pt x="752120" y="109053"/>
                <a:pt x="755685" y="103706"/>
                <a:pt x="750338" y="102815"/>
              </a:cubicBezTo>
              <a:cubicBezTo>
                <a:pt x="748556" y="102815"/>
                <a:pt x="746773" y="102815"/>
                <a:pt x="746773" y="104597"/>
              </a:cubicBezTo>
              <a:cubicBezTo>
                <a:pt x="746773" y="106380"/>
                <a:pt x="746773" y="108162"/>
                <a:pt x="746773" y="109944"/>
              </a:cubicBezTo>
              <a:cubicBezTo>
                <a:pt x="745882" y="112618"/>
                <a:pt x="740535" y="113509"/>
                <a:pt x="737862" y="112618"/>
              </a:cubicBezTo>
              <a:cubicBezTo>
                <a:pt x="735188" y="110835"/>
                <a:pt x="737862" y="107271"/>
                <a:pt x="737862" y="105488"/>
              </a:cubicBezTo>
              <a:cubicBezTo>
                <a:pt x="738753" y="104597"/>
                <a:pt x="739644" y="103706"/>
                <a:pt x="740535" y="101924"/>
              </a:cubicBezTo>
              <a:cubicBezTo>
                <a:pt x="740535" y="101033"/>
                <a:pt x="740535" y="99250"/>
                <a:pt x="741426" y="98359"/>
              </a:cubicBezTo>
              <a:cubicBezTo>
                <a:pt x="742318" y="95686"/>
                <a:pt x="744100" y="93012"/>
                <a:pt x="747664" y="93012"/>
              </a:cubicBezTo>
              <a:cubicBezTo>
                <a:pt x="751229" y="93012"/>
                <a:pt x="754794" y="94795"/>
                <a:pt x="757467" y="91230"/>
              </a:cubicBezTo>
              <a:cubicBezTo>
                <a:pt x="761031" y="85883"/>
                <a:pt x="752120" y="86775"/>
                <a:pt x="749447" y="86775"/>
              </a:cubicBezTo>
              <a:cubicBezTo>
                <a:pt x="746773" y="86775"/>
                <a:pt x="744100" y="86775"/>
                <a:pt x="742318" y="86775"/>
              </a:cubicBezTo>
              <a:cubicBezTo>
                <a:pt x="739644" y="86775"/>
                <a:pt x="739644" y="84101"/>
                <a:pt x="738753" y="81428"/>
              </a:cubicBezTo>
              <a:cubicBezTo>
                <a:pt x="736971" y="76972"/>
                <a:pt x="733406" y="79645"/>
                <a:pt x="729842" y="80537"/>
              </a:cubicBezTo>
              <a:cubicBezTo>
                <a:pt x="727168" y="80537"/>
                <a:pt x="725386" y="80537"/>
                <a:pt x="722713" y="78754"/>
              </a:cubicBezTo>
              <a:cubicBezTo>
                <a:pt x="720930" y="77863"/>
                <a:pt x="718257" y="76972"/>
                <a:pt x="715583" y="76972"/>
              </a:cubicBezTo>
              <a:cubicBezTo>
                <a:pt x="710237" y="76972"/>
                <a:pt x="707563" y="73407"/>
                <a:pt x="704890" y="69843"/>
              </a:cubicBezTo>
              <a:cubicBezTo>
                <a:pt x="702216" y="66278"/>
                <a:pt x="699543" y="63605"/>
                <a:pt x="699543" y="59149"/>
              </a:cubicBezTo>
              <a:cubicBezTo>
                <a:pt x="699543" y="52020"/>
                <a:pt x="705781" y="46673"/>
                <a:pt x="711128" y="42218"/>
              </a:cubicBezTo>
              <a:cubicBezTo>
                <a:pt x="708454" y="43109"/>
                <a:pt x="703999" y="44891"/>
                <a:pt x="701325" y="44000"/>
              </a:cubicBezTo>
              <a:cubicBezTo>
                <a:pt x="697761" y="43109"/>
                <a:pt x="698652" y="38653"/>
                <a:pt x="698652" y="35980"/>
              </a:cubicBezTo>
              <a:cubicBezTo>
                <a:pt x="698652" y="32415"/>
                <a:pt x="698652" y="28851"/>
                <a:pt x="699543" y="26177"/>
              </a:cubicBezTo>
              <a:cubicBezTo>
                <a:pt x="699543" y="23504"/>
                <a:pt x="701325" y="21721"/>
                <a:pt x="703999" y="20830"/>
              </a:cubicBezTo>
              <a:cubicBezTo>
                <a:pt x="707563" y="20830"/>
                <a:pt x="710237" y="20830"/>
                <a:pt x="713801" y="20830"/>
              </a:cubicBezTo>
              <a:cubicBezTo>
                <a:pt x="715583" y="20830"/>
                <a:pt x="720930" y="20830"/>
                <a:pt x="719148" y="17266"/>
              </a:cubicBezTo>
              <a:cubicBezTo>
                <a:pt x="718257" y="15484"/>
                <a:pt x="716475" y="14592"/>
                <a:pt x="714692" y="14592"/>
              </a:cubicBezTo>
              <a:cubicBezTo>
                <a:pt x="713801" y="14592"/>
                <a:pt x="711128" y="13701"/>
                <a:pt x="710237" y="11919"/>
              </a:cubicBezTo>
              <a:cubicBezTo>
                <a:pt x="708454" y="9246"/>
                <a:pt x="717366" y="8354"/>
                <a:pt x="719148" y="7463"/>
              </a:cubicBezTo>
              <a:cubicBezTo>
                <a:pt x="722713" y="6572"/>
                <a:pt x="725386" y="5681"/>
                <a:pt x="727168" y="3008"/>
              </a:cubicBezTo>
              <a:cubicBezTo>
                <a:pt x="728951" y="334"/>
                <a:pt x="731624" y="-557"/>
                <a:pt x="735188" y="334"/>
              </a:cubicBezTo>
              <a:cubicBezTo>
                <a:pt x="737862" y="334"/>
                <a:pt x="739644" y="3899"/>
                <a:pt x="742318" y="3899"/>
              </a:cubicBezTo>
              <a:cubicBezTo>
                <a:pt x="745882" y="3899"/>
                <a:pt x="749447" y="3008"/>
                <a:pt x="752120" y="3899"/>
              </a:cubicBezTo>
              <a:cubicBezTo>
                <a:pt x="754794" y="5681"/>
                <a:pt x="753902" y="9246"/>
                <a:pt x="755685" y="11028"/>
              </a:cubicBezTo>
              <a:cubicBezTo>
                <a:pt x="757467" y="13701"/>
                <a:pt x="761031" y="13701"/>
                <a:pt x="763705" y="15484"/>
              </a:cubicBezTo>
              <a:cubicBezTo>
                <a:pt x="767269" y="18157"/>
                <a:pt x="766378" y="21721"/>
                <a:pt x="766378" y="25286"/>
              </a:cubicBezTo>
              <a:cubicBezTo>
                <a:pt x="766378" y="28851"/>
                <a:pt x="766378" y="31524"/>
                <a:pt x="768161" y="35089"/>
              </a:cubicBezTo>
              <a:cubicBezTo>
                <a:pt x="769052" y="37762"/>
                <a:pt x="769943" y="40435"/>
                <a:pt x="772616" y="42218"/>
              </a:cubicBezTo>
              <a:cubicBezTo>
                <a:pt x="775290" y="43109"/>
                <a:pt x="778854" y="42218"/>
                <a:pt x="781528" y="44891"/>
              </a:cubicBezTo>
              <a:cubicBezTo>
                <a:pt x="784201" y="46673"/>
                <a:pt x="784201" y="50238"/>
                <a:pt x="785092" y="52911"/>
              </a:cubicBezTo>
              <a:cubicBezTo>
                <a:pt x="785983" y="54694"/>
                <a:pt x="788657" y="55585"/>
                <a:pt x="790439" y="56476"/>
              </a:cubicBezTo>
              <a:cubicBezTo>
                <a:pt x="790439" y="56476"/>
                <a:pt x="791330" y="58258"/>
                <a:pt x="792221" y="59149"/>
              </a:cubicBezTo>
              <a:cubicBezTo>
                <a:pt x="790439" y="59149"/>
                <a:pt x="788657" y="60040"/>
                <a:pt x="786874" y="59149"/>
              </a:cubicBezTo>
              <a:cubicBezTo>
                <a:pt x="785092" y="59149"/>
                <a:pt x="783310" y="59149"/>
                <a:pt x="781528" y="59149"/>
              </a:cubicBezTo>
              <a:cubicBezTo>
                <a:pt x="780637" y="59149"/>
                <a:pt x="778854" y="59149"/>
                <a:pt x="777963" y="59149"/>
              </a:cubicBezTo>
              <a:cubicBezTo>
                <a:pt x="777963" y="59149"/>
                <a:pt x="775290" y="59149"/>
                <a:pt x="775290" y="60040"/>
              </a:cubicBezTo>
              <a:cubicBezTo>
                <a:pt x="775290" y="60932"/>
                <a:pt x="778854" y="61823"/>
                <a:pt x="779745" y="61823"/>
              </a:cubicBezTo>
              <a:cubicBezTo>
                <a:pt x="781528" y="61823"/>
                <a:pt x="785092" y="61823"/>
                <a:pt x="785092" y="64496"/>
              </a:cubicBezTo>
              <a:cubicBezTo>
                <a:pt x="785092" y="66278"/>
                <a:pt x="781528" y="68061"/>
                <a:pt x="779745" y="68952"/>
              </a:cubicBezTo>
              <a:cubicBezTo>
                <a:pt x="777963" y="69843"/>
                <a:pt x="769052" y="74299"/>
                <a:pt x="770834" y="76972"/>
              </a:cubicBezTo>
              <a:cubicBezTo>
                <a:pt x="770834" y="77863"/>
                <a:pt x="774398" y="76972"/>
                <a:pt x="776181" y="76972"/>
              </a:cubicBezTo>
              <a:cubicBezTo>
                <a:pt x="778854" y="76972"/>
                <a:pt x="780637" y="76972"/>
                <a:pt x="783310" y="77863"/>
              </a:cubicBezTo>
              <a:cubicBezTo>
                <a:pt x="785092" y="77863"/>
                <a:pt x="785983" y="78754"/>
                <a:pt x="787766" y="77863"/>
              </a:cubicBezTo>
              <a:cubicBezTo>
                <a:pt x="789548" y="77863"/>
                <a:pt x="791330" y="76081"/>
                <a:pt x="792221" y="75190"/>
              </a:cubicBezTo>
              <a:cubicBezTo>
                <a:pt x="793112" y="74299"/>
                <a:pt x="794895" y="73407"/>
                <a:pt x="796677" y="73407"/>
              </a:cubicBezTo>
              <a:cubicBezTo>
                <a:pt x="798459" y="73407"/>
                <a:pt x="799350" y="76081"/>
                <a:pt x="800241" y="76972"/>
              </a:cubicBezTo>
              <a:cubicBezTo>
                <a:pt x="802915" y="80537"/>
                <a:pt x="807371" y="77863"/>
                <a:pt x="810935" y="78754"/>
              </a:cubicBezTo>
              <a:cubicBezTo>
                <a:pt x="812717" y="78754"/>
                <a:pt x="813609" y="80537"/>
                <a:pt x="812717" y="82319"/>
              </a:cubicBezTo>
              <a:cubicBezTo>
                <a:pt x="811826" y="84101"/>
                <a:pt x="809153" y="84992"/>
                <a:pt x="806479" y="85883"/>
              </a:cubicBezTo>
              <a:cubicBezTo>
                <a:pt x="805588" y="85883"/>
                <a:pt x="795786" y="88557"/>
                <a:pt x="800241" y="90339"/>
              </a:cubicBezTo>
              <a:cubicBezTo>
                <a:pt x="802024" y="91230"/>
                <a:pt x="804697" y="91230"/>
                <a:pt x="806479" y="92121"/>
              </a:cubicBezTo>
              <a:cubicBezTo>
                <a:pt x="808262" y="92121"/>
                <a:pt x="810044" y="93904"/>
                <a:pt x="811826" y="95686"/>
              </a:cubicBezTo>
              <a:cubicBezTo>
                <a:pt x="815391" y="99250"/>
                <a:pt x="818955" y="103706"/>
                <a:pt x="816282" y="109053"/>
              </a:cubicBezTo>
              <a:cubicBezTo>
                <a:pt x="815391" y="111726"/>
                <a:pt x="812717" y="113509"/>
                <a:pt x="811826" y="115291"/>
              </a:cubicBezTo>
              <a:cubicBezTo>
                <a:pt x="811826" y="117073"/>
                <a:pt x="812717" y="117964"/>
                <a:pt x="814500" y="118855"/>
              </a:cubicBezTo>
              <a:cubicBezTo>
                <a:pt x="816282" y="118855"/>
                <a:pt x="818955" y="120638"/>
                <a:pt x="820738" y="120638"/>
              </a:cubicBezTo>
              <a:cubicBezTo>
                <a:pt x="822520" y="120638"/>
                <a:pt x="822520" y="119747"/>
                <a:pt x="823411" y="117964"/>
              </a:cubicBezTo>
              <a:cubicBezTo>
                <a:pt x="823411" y="116182"/>
                <a:pt x="824302" y="115291"/>
                <a:pt x="825193" y="114400"/>
              </a:cubicBezTo>
              <a:cubicBezTo>
                <a:pt x="826084" y="113509"/>
                <a:pt x="827867" y="112618"/>
                <a:pt x="828758" y="110835"/>
              </a:cubicBezTo>
              <a:cubicBezTo>
                <a:pt x="830540" y="107271"/>
                <a:pt x="828758" y="103706"/>
                <a:pt x="828758" y="100142"/>
              </a:cubicBezTo>
              <a:cubicBezTo>
                <a:pt x="828758" y="95686"/>
                <a:pt x="833214" y="91230"/>
                <a:pt x="837669" y="90339"/>
              </a:cubicBezTo>
              <a:cubicBezTo>
                <a:pt x="841234" y="90339"/>
                <a:pt x="844798" y="90339"/>
                <a:pt x="847472" y="92121"/>
              </a:cubicBezTo>
              <a:cubicBezTo>
                <a:pt x="847472" y="92121"/>
                <a:pt x="848363" y="92121"/>
                <a:pt x="848363" y="93904"/>
              </a:cubicBezTo>
              <a:cubicBezTo>
                <a:pt x="849254" y="95686"/>
                <a:pt x="850145" y="97468"/>
                <a:pt x="851036" y="98359"/>
              </a:cubicBezTo>
              <a:cubicBezTo>
                <a:pt x="852819" y="101033"/>
                <a:pt x="854601" y="102815"/>
                <a:pt x="857274" y="105488"/>
              </a:cubicBezTo>
              <a:cubicBezTo>
                <a:pt x="858165" y="105488"/>
                <a:pt x="859948" y="108162"/>
                <a:pt x="860839" y="108162"/>
              </a:cubicBezTo>
              <a:cubicBezTo>
                <a:pt x="862621" y="109053"/>
                <a:pt x="863512" y="109944"/>
                <a:pt x="863512" y="111726"/>
              </a:cubicBezTo>
              <a:cubicBezTo>
                <a:pt x="863512" y="114400"/>
                <a:pt x="863512" y="120638"/>
                <a:pt x="859057" y="120638"/>
              </a:cubicBezTo>
              <a:cubicBezTo>
                <a:pt x="858165" y="120638"/>
                <a:pt x="856383" y="118855"/>
                <a:pt x="855492" y="120638"/>
              </a:cubicBezTo>
              <a:cubicBezTo>
                <a:pt x="853710" y="122420"/>
                <a:pt x="853710" y="125093"/>
                <a:pt x="853710" y="127767"/>
              </a:cubicBezTo>
              <a:cubicBezTo>
                <a:pt x="853710" y="132223"/>
                <a:pt x="853710" y="136678"/>
                <a:pt x="857274" y="139352"/>
              </a:cubicBezTo>
              <a:cubicBezTo>
                <a:pt x="860839" y="142916"/>
                <a:pt x="865295" y="145590"/>
                <a:pt x="868859" y="149154"/>
              </a:cubicBezTo>
              <a:cubicBezTo>
                <a:pt x="870641" y="150936"/>
                <a:pt x="871532" y="152719"/>
                <a:pt x="873315" y="155392"/>
              </a:cubicBezTo>
              <a:cubicBezTo>
                <a:pt x="873315" y="156283"/>
                <a:pt x="875097" y="158957"/>
                <a:pt x="876879" y="158957"/>
              </a:cubicBezTo>
              <a:cubicBezTo>
                <a:pt x="878662" y="158957"/>
                <a:pt x="879553" y="156283"/>
                <a:pt x="880444" y="154501"/>
              </a:cubicBezTo>
              <a:cubicBezTo>
                <a:pt x="880444" y="153610"/>
                <a:pt x="882226" y="150045"/>
                <a:pt x="883117" y="150045"/>
              </a:cubicBezTo>
              <a:cubicBezTo>
                <a:pt x="885791" y="150045"/>
                <a:pt x="889355" y="155392"/>
                <a:pt x="891138" y="150936"/>
              </a:cubicBezTo>
              <a:cubicBezTo>
                <a:pt x="893811" y="146481"/>
                <a:pt x="890246" y="141134"/>
                <a:pt x="892029" y="136678"/>
              </a:cubicBezTo>
              <a:cubicBezTo>
                <a:pt x="892920" y="134896"/>
                <a:pt x="894702" y="133114"/>
                <a:pt x="896484" y="132223"/>
              </a:cubicBezTo>
              <a:cubicBezTo>
                <a:pt x="898267" y="130440"/>
                <a:pt x="900940" y="128658"/>
                <a:pt x="901831" y="126876"/>
              </a:cubicBezTo>
              <a:cubicBezTo>
                <a:pt x="904505" y="122420"/>
                <a:pt x="903613" y="117964"/>
                <a:pt x="903613" y="113509"/>
              </a:cubicBezTo>
              <a:cubicBezTo>
                <a:pt x="903613" y="111726"/>
                <a:pt x="903613" y="109053"/>
                <a:pt x="905396" y="108162"/>
              </a:cubicBezTo>
              <a:cubicBezTo>
                <a:pt x="907178" y="107271"/>
                <a:pt x="908069" y="108162"/>
                <a:pt x="909851" y="108162"/>
              </a:cubicBezTo>
              <a:cubicBezTo>
                <a:pt x="911634" y="108162"/>
                <a:pt x="914307" y="108162"/>
                <a:pt x="916089" y="108162"/>
              </a:cubicBezTo>
              <a:cubicBezTo>
                <a:pt x="916981" y="108162"/>
                <a:pt x="917872" y="108162"/>
                <a:pt x="918763" y="108162"/>
              </a:cubicBezTo>
              <a:cubicBezTo>
                <a:pt x="920545" y="107271"/>
                <a:pt x="921436" y="104597"/>
                <a:pt x="919654" y="103706"/>
              </a:cubicBezTo>
              <a:cubicBezTo>
                <a:pt x="918763" y="103706"/>
                <a:pt x="913416" y="101924"/>
                <a:pt x="915198" y="100142"/>
              </a:cubicBezTo>
              <a:cubicBezTo>
                <a:pt x="915198" y="100142"/>
                <a:pt x="917872" y="100142"/>
                <a:pt x="917872" y="99250"/>
              </a:cubicBezTo>
              <a:cubicBezTo>
                <a:pt x="918763" y="99250"/>
                <a:pt x="920545" y="99250"/>
                <a:pt x="921436" y="97468"/>
              </a:cubicBezTo>
              <a:cubicBezTo>
                <a:pt x="925001" y="93904"/>
                <a:pt x="914307" y="91230"/>
                <a:pt x="912525" y="90339"/>
              </a:cubicBezTo>
              <a:cubicBezTo>
                <a:pt x="910743" y="90339"/>
                <a:pt x="908960" y="90339"/>
                <a:pt x="908069" y="87666"/>
              </a:cubicBezTo>
              <a:cubicBezTo>
                <a:pt x="907178" y="85883"/>
                <a:pt x="908069" y="84101"/>
                <a:pt x="908960" y="82319"/>
              </a:cubicBezTo>
              <a:cubicBezTo>
                <a:pt x="910743" y="78754"/>
                <a:pt x="905396" y="76081"/>
                <a:pt x="907178" y="72516"/>
              </a:cubicBezTo>
              <a:cubicBezTo>
                <a:pt x="908069" y="69843"/>
                <a:pt x="913416" y="69843"/>
                <a:pt x="915198" y="69843"/>
              </a:cubicBezTo>
              <a:cubicBezTo>
                <a:pt x="916981" y="69843"/>
                <a:pt x="918763" y="69843"/>
                <a:pt x="919654" y="70734"/>
              </a:cubicBezTo>
              <a:cubicBezTo>
                <a:pt x="920545" y="70734"/>
                <a:pt x="921436" y="71625"/>
                <a:pt x="923218" y="71625"/>
              </a:cubicBezTo>
              <a:cubicBezTo>
                <a:pt x="925892" y="71625"/>
                <a:pt x="927674" y="69843"/>
                <a:pt x="929456" y="69843"/>
              </a:cubicBezTo>
              <a:cubicBezTo>
                <a:pt x="931239" y="69843"/>
                <a:pt x="933912" y="70734"/>
                <a:pt x="935694" y="71625"/>
              </a:cubicBezTo>
              <a:cubicBezTo>
                <a:pt x="938368" y="71625"/>
                <a:pt x="941041" y="71625"/>
                <a:pt x="943715" y="72516"/>
              </a:cubicBezTo>
              <a:cubicBezTo>
                <a:pt x="946388" y="72516"/>
                <a:pt x="949061" y="72516"/>
                <a:pt x="951735" y="72516"/>
              </a:cubicBezTo>
              <a:cubicBezTo>
                <a:pt x="954408" y="72516"/>
                <a:pt x="957082" y="72516"/>
                <a:pt x="959755" y="72516"/>
              </a:cubicBezTo>
              <a:cubicBezTo>
                <a:pt x="961537" y="72516"/>
                <a:pt x="965102" y="72516"/>
                <a:pt x="965993" y="74299"/>
              </a:cubicBezTo>
              <a:cubicBezTo>
                <a:pt x="967775" y="76972"/>
                <a:pt x="963320" y="77863"/>
                <a:pt x="961537" y="77863"/>
              </a:cubicBezTo>
              <a:cubicBezTo>
                <a:pt x="958864" y="77863"/>
                <a:pt x="956191" y="77863"/>
                <a:pt x="953517" y="78754"/>
              </a:cubicBezTo>
              <a:cubicBezTo>
                <a:pt x="956191" y="80537"/>
                <a:pt x="957973" y="81428"/>
                <a:pt x="960646" y="81428"/>
              </a:cubicBezTo>
              <a:cubicBezTo>
                <a:pt x="962429" y="81428"/>
                <a:pt x="965102" y="80537"/>
                <a:pt x="966884" y="81428"/>
              </a:cubicBezTo>
              <a:cubicBezTo>
                <a:pt x="968666" y="82319"/>
                <a:pt x="969558" y="84992"/>
                <a:pt x="971340" y="85883"/>
              </a:cubicBezTo>
              <a:cubicBezTo>
                <a:pt x="973122" y="87666"/>
                <a:pt x="974904" y="88557"/>
                <a:pt x="977578" y="88557"/>
              </a:cubicBezTo>
              <a:cubicBezTo>
                <a:pt x="980251" y="88557"/>
                <a:pt x="982034" y="88557"/>
                <a:pt x="984707" y="88557"/>
              </a:cubicBezTo>
              <a:cubicBezTo>
                <a:pt x="986489" y="88557"/>
                <a:pt x="990054" y="89448"/>
                <a:pt x="990054" y="91230"/>
              </a:cubicBezTo>
              <a:cubicBezTo>
                <a:pt x="991836" y="95686"/>
                <a:pt x="981142" y="99250"/>
                <a:pt x="985598" y="103706"/>
              </a:cubicBezTo>
              <a:cubicBezTo>
                <a:pt x="987380" y="105488"/>
                <a:pt x="989163" y="106380"/>
                <a:pt x="987380" y="109053"/>
              </a:cubicBezTo>
              <a:cubicBezTo>
                <a:pt x="986489" y="110835"/>
                <a:pt x="982925" y="111726"/>
                <a:pt x="981142" y="111726"/>
              </a:cubicBezTo>
              <a:cubicBezTo>
                <a:pt x="979360" y="111726"/>
                <a:pt x="977578" y="111726"/>
                <a:pt x="975796" y="112618"/>
              </a:cubicBezTo>
              <a:cubicBezTo>
                <a:pt x="973122" y="112618"/>
                <a:pt x="971340" y="112618"/>
                <a:pt x="968666" y="112618"/>
              </a:cubicBezTo>
              <a:cubicBezTo>
                <a:pt x="966884" y="112618"/>
                <a:pt x="963320" y="111726"/>
                <a:pt x="961537" y="113509"/>
              </a:cubicBezTo>
              <a:cubicBezTo>
                <a:pt x="959755" y="116182"/>
                <a:pt x="963320" y="117073"/>
                <a:pt x="964211" y="117964"/>
              </a:cubicBezTo>
              <a:cubicBezTo>
                <a:pt x="965102" y="117964"/>
                <a:pt x="965993" y="118855"/>
                <a:pt x="966884" y="120638"/>
              </a:cubicBezTo>
              <a:cubicBezTo>
                <a:pt x="966884" y="121529"/>
                <a:pt x="966884" y="122420"/>
                <a:pt x="966884" y="123311"/>
              </a:cubicBezTo>
              <a:cubicBezTo>
                <a:pt x="966884" y="125985"/>
                <a:pt x="971340" y="125093"/>
                <a:pt x="974013" y="125093"/>
              </a:cubicBezTo>
              <a:cubicBezTo>
                <a:pt x="977578" y="125093"/>
                <a:pt x="974013" y="129549"/>
                <a:pt x="973122" y="131331"/>
              </a:cubicBezTo>
              <a:cubicBezTo>
                <a:pt x="971340" y="134896"/>
                <a:pt x="975796" y="134896"/>
                <a:pt x="978469" y="135787"/>
              </a:cubicBezTo>
              <a:cubicBezTo>
                <a:pt x="982034" y="137569"/>
                <a:pt x="984707" y="140243"/>
                <a:pt x="986489" y="142916"/>
              </a:cubicBezTo>
              <a:cubicBezTo>
                <a:pt x="986489" y="144698"/>
                <a:pt x="988272" y="146481"/>
                <a:pt x="988272" y="148263"/>
              </a:cubicBezTo>
              <a:cubicBezTo>
                <a:pt x="988272" y="150045"/>
                <a:pt x="987380" y="151828"/>
                <a:pt x="986489" y="152719"/>
              </a:cubicBezTo>
              <a:cubicBezTo>
                <a:pt x="985598" y="153610"/>
                <a:pt x="984707" y="155392"/>
                <a:pt x="983816" y="157174"/>
              </a:cubicBezTo>
              <a:cubicBezTo>
                <a:pt x="983816" y="158957"/>
                <a:pt x="983816" y="160739"/>
                <a:pt x="982034" y="162521"/>
              </a:cubicBezTo>
              <a:cubicBezTo>
                <a:pt x="982034" y="164303"/>
                <a:pt x="979360" y="163412"/>
                <a:pt x="978469" y="163412"/>
              </a:cubicBezTo>
              <a:cubicBezTo>
                <a:pt x="976687" y="163412"/>
                <a:pt x="974904" y="163412"/>
                <a:pt x="974013" y="165195"/>
              </a:cubicBezTo>
              <a:cubicBezTo>
                <a:pt x="972231" y="166086"/>
                <a:pt x="971340" y="167868"/>
                <a:pt x="969558" y="168759"/>
              </a:cubicBezTo>
              <a:cubicBezTo>
                <a:pt x="967775" y="168759"/>
                <a:pt x="966884" y="168759"/>
                <a:pt x="965102" y="170541"/>
              </a:cubicBezTo>
              <a:cubicBezTo>
                <a:pt x="963320" y="170541"/>
                <a:pt x="962429" y="173215"/>
                <a:pt x="961537" y="174106"/>
              </a:cubicBezTo>
              <a:cubicBezTo>
                <a:pt x="959755" y="174997"/>
                <a:pt x="957973" y="175888"/>
                <a:pt x="956191" y="177671"/>
              </a:cubicBezTo>
              <a:cubicBezTo>
                <a:pt x="953517" y="179453"/>
                <a:pt x="951735" y="183017"/>
                <a:pt x="948170" y="183017"/>
              </a:cubicBezTo>
              <a:cubicBezTo>
                <a:pt x="946388" y="183017"/>
                <a:pt x="946388" y="181235"/>
                <a:pt x="945497" y="179453"/>
              </a:cubicBezTo>
              <a:cubicBezTo>
                <a:pt x="944606" y="177671"/>
                <a:pt x="942824" y="177671"/>
                <a:pt x="941041" y="176779"/>
              </a:cubicBezTo>
              <a:cubicBezTo>
                <a:pt x="939259" y="176779"/>
                <a:pt x="938368" y="174997"/>
                <a:pt x="937477" y="173215"/>
              </a:cubicBezTo>
              <a:cubicBezTo>
                <a:pt x="937477" y="171433"/>
                <a:pt x="937477" y="169650"/>
                <a:pt x="937477" y="167868"/>
              </a:cubicBezTo>
              <a:cubicBezTo>
                <a:pt x="936586" y="166977"/>
                <a:pt x="934803" y="167868"/>
                <a:pt x="933912" y="167868"/>
              </a:cubicBezTo>
              <a:cubicBezTo>
                <a:pt x="932130" y="167868"/>
                <a:pt x="931239" y="167868"/>
                <a:pt x="929456" y="167868"/>
              </a:cubicBezTo>
              <a:cubicBezTo>
                <a:pt x="927674" y="166977"/>
                <a:pt x="926783" y="165195"/>
                <a:pt x="925001" y="164303"/>
              </a:cubicBezTo>
              <a:cubicBezTo>
                <a:pt x="924110" y="164303"/>
                <a:pt x="922327" y="161630"/>
                <a:pt x="920545" y="160739"/>
              </a:cubicBezTo>
              <a:cubicBezTo>
                <a:pt x="919654" y="160739"/>
                <a:pt x="920545" y="161630"/>
                <a:pt x="920545" y="163412"/>
              </a:cubicBezTo>
              <a:cubicBezTo>
                <a:pt x="920545" y="165195"/>
                <a:pt x="919654" y="166086"/>
                <a:pt x="917872" y="166977"/>
              </a:cubicBezTo>
              <a:cubicBezTo>
                <a:pt x="921436" y="166977"/>
                <a:pt x="924110" y="166977"/>
                <a:pt x="926783" y="170541"/>
              </a:cubicBezTo>
              <a:cubicBezTo>
                <a:pt x="928565" y="173215"/>
                <a:pt x="930348" y="174997"/>
                <a:pt x="933912" y="175888"/>
              </a:cubicBezTo>
              <a:cubicBezTo>
                <a:pt x="936586" y="176779"/>
                <a:pt x="940150" y="178562"/>
                <a:pt x="940150" y="182126"/>
              </a:cubicBezTo>
              <a:cubicBezTo>
                <a:pt x="940150" y="185691"/>
                <a:pt x="937477" y="185691"/>
                <a:pt x="934803" y="184800"/>
              </a:cubicBezTo>
              <a:cubicBezTo>
                <a:pt x="932130" y="184800"/>
                <a:pt x="929456" y="181235"/>
                <a:pt x="926783" y="183017"/>
              </a:cubicBezTo>
              <a:cubicBezTo>
                <a:pt x="926783" y="183017"/>
                <a:pt x="925892" y="183909"/>
                <a:pt x="925001" y="184800"/>
              </a:cubicBezTo>
              <a:cubicBezTo>
                <a:pt x="925001" y="184800"/>
                <a:pt x="923218" y="184800"/>
                <a:pt x="922327" y="184800"/>
              </a:cubicBezTo>
              <a:cubicBezTo>
                <a:pt x="919654" y="184800"/>
                <a:pt x="915198" y="184800"/>
                <a:pt x="913416" y="183017"/>
              </a:cubicBezTo>
              <a:cubicBezTo>
                <a:pt x="911634" y="182126"/>
                <a:pt x="911634" y="179453"/>
                <a:pt x="909851" y="177671"/>
              </a:cubicBezTo>
              <a:cubicBezTo>
                <a:pt x="905396" y="173215"/>
                <a:pt x="896484" y="174106"/>
                <a:pt x="891138" y="175888"/>
              </a:cubicBezTo>
              <a:cubicBezTo>
                <a:pt x="889355" y="175888"/>
                <a:pt x="885791" y="178562"/>
                <a:pt x="885791" y="181235"/>
              </a:cubicBezTo>
              <a:cubicBezTo>
                <a:pt x="885791" y="183909"/>
                <a:pt x="890246" y="183909"/>
                <a:pt x="892920" y="183909"/>
              </a:cubicBezTo>
              <a:cubicBezTo>
                <a:pt x="895593" y="183909"/>
                <a:pt x="899158" y="183909"/>
                <a:pt x="900049" y="187473"/>
              </a:cubicBezTo>
              <a:cubicBezTo>
                <a:pt x="900940" y="191038"/>
                <a:pt x="898267" y="192820"/>
                <a:pt x="895593" y="193711"/>
              </a:cubicBezTo>
              <a:cubicBezTo>
                <a:pt x="892029" y="195493"/>
                <a:pt x="889355" y="197276"/>
                <a:pt x="887573" y="199949"/>
              </a:cubicBezTo>
              <a:cubicBezTo>
                <a:pt x="884900" y="203514"/>
                <a:pt x="883117" y="206187"/>
                <a:pt x="879553" y="207969"/>
              </a:cubicBezTo>
              <a:cubicBezTo>
                <a:pt x="875988" y="209751"/>
                <a:pt x="872424" y="211534"/>
                <a:pt x="868859" y="212425"/>
              </a:cubicBezTo>
              <a:cubicBezTo>
                <a:pt x="866186" y="212425"/>
                <a:pt x="863512" y="213316"/>
                <a:pt x="861730" y="212425"/>
              </a:cubicBezTo>
              <a:cubicBezTo>
                <a:pt x="859948" y="211534"/>
                <a:pt x="858165" y="208860"/>
                <a:pt x="856383" y="207969"/>
              </a:cubicBezTo>
              <a:cubicBezTo>
                <a:pt x="853710" y="206187"/>
                <a:pt x="851036" y="204405"/>
                <a:pt x="847472" y="203514"/>
              </a:cubicBezTo>
              <a:cubicBezTo>
                <a:pt x="847472" y="203514"/>
                <a:pt x="845690" y="203514"/>
                <a:pt x="844798" y="202622"/>
              </a:cubicBezTo>
              <a:cubicBezTo>
                <a:pt x="843907" y="202622"/>
                <a:pt x="843016" y="201731"/>
                <a:pt x="841234" y="201731"/>
              </a:cubicBezTo>
              <a:cubicBezTo>
                <a:pt x="838560" y="201731"/>
                <a:pt x="835887" y="200840"/>
                <a:pt x="834105" y="199949"/>
              </a:cubicBezTo>
              <a:cubicBezTo>
                <a:pt x="834105" y="199949"/>
                <a:pt x="834105" y="199949"/>
                <a:pt x="834105" y="199949"/>
              </a:cubicBezTo>
              <a:cubicBezTo>
                <a:pt x="833214" y="199949"/>
                <a:pt x="832322" y="199949"/>
                <a:pt x="831431" y="199058"/>
              </a:cubicBezTo>
              <a:cubicBezTo>
                <a:pt x="831431" y="199058"/>
                <a:pt x="829649" y="199058"/>
                <a:pt x="828758" y="199058"/>
              </a:cubicBezTo>
              <a:cubicBezTo>
                <a:pt x="826976" y="199058"/>
                <a:pt x="826084" y="199058"/>
                <a:pt x="824302" y="199058"/>
              </a:cubicBezTo>
              <a:cubicBezTo>
                <a:pt x="820738" y="199058"/>
                <a:pt x="817173" y="198167"/>
                <a:pt x="813609" y="198167"/>
              </a:cubicBezTo>
              <a:lnTo>
                <a:pt x="802915" y="198167"/>
              </a:lnTo>
              <a:cubicBezTo>
                <a:pt x="802915" y="198167"/>
                <a:pt x="796677" y="198167"/>
                <a:pt x="794004" y="198167"/>
              </a:cubicBezTo>
              <a:cubicBezTo>
                <a:pt x="800241" y="204405"/>
                <a:pt x="810044" y="200840"/>
                <a:pt x="818064" y="201731"/>
              </a:cubicBezTo>
              <a:cubicBezTo>
                <a:pt x="826084" y="202622"/>
                <a:pt x="829649" y="211534"/>
                <a:pt x="835887" y="215098"/>
              </a:cubicBezTo>
              <a:cubicBezTo>
                <a:pt x="837669" y="215989"/>
                <a:pt x="840343" y="216881"/>
                <a:pt x="842125" y="216881"/>
              </a:cubicBezTo>
              <a:cubicBezTo>
                <a:pt x="843907" y="216881"/>
                <a:pt x="846581" y="216881"/>
                <a:pt x="848363" y="216881"/>
              </a:cubicBezTo>
              <a:cubicBezTo>
                <a:pt x="851927" y="216881"/>
                <a:pt x="856383" y="216881"/>
                <a:pt x="859948" y="216881"/>
              </a:cubicBezTo>
              <a:cubicBezTo>
                <a:pt x="864403" y="216881"/>
                <a:pt x="867968" y="216881"/>
                <a:pt x="872424" y="216881"/>
              </a:cubicBezTo>
              <a:cubicBezTo>
                <a:pt x="874206" y="216881"/>
                <a:pt x="875988" y="216881"/>
                <a:pt x="875988" y="218663"/>
              </a:cubicBezTo>
              <a:cubicBezTo>
                <a:pt x="875988" y="220445"/>
                <a:pt x="875988" y="221336"/>
                <a:pt x="874206" y="223119"/>
              </a:cubicBezTo>
              <a:cubicBezTo>
                <a:pt x="871532" y="226683"/>
                <a:pt x="867077" y="229357"/>
                <a:pt x="864403" y="233812"/>
              </a:cubicBezTo>
              <a:cubicBezTo>
                <a:pt x="862621" y="236486"/>
                <a:pt x="861730" y="240050"/>
                <a:pt x="859948" y="242724"/>
              </a:cubicBezTo>
              <a:cubicBezTo>
                <a:pt x="859948" y="244506"/>
                <a:pt x="859057" y="245397"/>
                <a:pt x="857274" y="246288"/>
              </a:cubicBezTo>
              <a:cubicBezTo>
                <a:pt x="856383" y="247179"/>
                <a:pt x="854601" y="248070"/>
                <a:pt x="852819" y="249853"/>
              </a:cubicBezTo>
              <a:cubicBezTo>
                <a:pt x="850145" y="249853"/>
                <a:pt x="846581" y="251635"/>
                <a:pt x="844798" y="253417"/>
              </a:cubicBezTo>
              <a:cubicBezTo>
                <a:pt x="843016" y="253417"/>
                <a:pt x="842125" y="255200"/>
                <a:pt x="840343" y="255200"/>
              </a:cubicBezTo>
              <a:cubicBezTo>
                <a:pt x="840343" y="255200"/>
                <a:pt x="839452" y="255200"/>
                <a:pt x="838560" y="255200"/>
              </a:cubicBezTo>
              <a:cubicBezTo>
                <a:pt x="836778" y="255200"/>
                <a:pt x="834996" y="255200"/>
                <a:pt x="833214" y="255200"/>
              </a:cubicBezTo>
              <a:cubicBezTo>
                <a:pt x="831431" y="255200"/>
                <a:pt x="830540" y="255200"/>
                <a:pt x="828758" y="255200"/>
              </a:cubicBezTo>
              <a:cubicBezTo>
                <a:pt x="826976" y="255200"/>
                <a:pt x="826084" y="253417"/>
                <a:pt x="825193" y="252526"/>
              </a:cubicBezTo>
              <a:cubicBezTo>
                <a:pt x="823411" y="250744"/>
                <a:pt x="821629" y="247179"/>
                <a:pt x="818955" y="248962"/>
              </a:cubicBezTo>
              <a:cubicBezTo>
                <a:pt x="817173" y="249853"/>
                <a:pt x="818955" y="251635"/>
                <a:pt x="817173" y="252526"/>
              </a:cubicBezTo>
              <a:cubicBezTo>
                <a:pt x="816282" y="253417"/>
                <a:pt x="814500" y="253417"/>
                <a:pt x="812717" y="254308"/>
              </a:cubicBezTo>
              <a:cubicBezTo>
                <a:pt x="812717" y="256982"/>
                <a:pt x="816282" y="257873"/>
                <a:pt x="815391" y="260546"/>
              </a:cubicBezTo>
              <a:cubicBezTo>
                <a:pt x="813609" y="263220"/>
                <a:pt x="809153" y="264111"/>
                <a:pt x="806479" y="264111"/>
              </a:cubicBezTo>
              <a:cubicBezTo>
                <a:pt x="802024" y="264111"/>
                <a:pt x="797568" y="265002"/>
                <a:pt x="793112" y="264111"/>
              </a:cubicBezTo>
              <a:cubicBezTo>
                <a:pt x="790439" y="264111"/>
                <a:pt x="787766" y="262329"/>
                <a:pt x="785983" y="260546"/>
              </a:cubicBezTo>
              <a:cubicBezTo>
                <a:pt x="784201" y="259655"/>
                <a:pt x="781528" y="259655"/>
                <a:pt x="779745" y="259655"/>
              </a:cubicBezTo>
              <a:cubicBezTo>
                <a:pt x="776181" y="259655"/>
                <a:pt x="772616" y="259655"/>
                <a:pt x="769052" y="259655"/>
              </a:cubicBezTo>
              <a:cubicBezTo>
                <a:pt x="766378" y="259655"/>
                <a:pt x="763705" y="259655"/>
                <a:pt x="761031" y="257873"/>
              </a:cubicBezTo>
              <a:cubicBezTo>
                <a:pt x="759249" y="256091"/>
                <a:pt x="757467" y="256091"/>
                <a:pt x="754794" y="256091"/>
              </a:cubicBezTo>
              <a:cubicBezTo>
                <a:pt x="752120" y="256091"/>
                <a:pt x="750338" y="253417"/>
                <a:pt x="747664" y="251635"/>
              </a:cubicBezTo>
              <a:cubicBezTo>
                <a:pt x="747664" y="251635"/>
                <a:pt x="745882" y="249853"/>
                <a:pt x="744991" y="249853"/>
              </a:cubicBezTo>
              <a:cubicBezTo>
                <a:pt x="744991" y="249853"/>
                <a:pt x="744991" y="249853"/>
                <a:pt x="744991" y="249853"/>
              </a:cubicBezTo>
              <a:cubicBezTo>
                <a:pt x="744991" y="249853"/>
                <a:pt x="744100" y="249853"/>
                <a:pt x="743209" y="249853"/>
              </a:cubicBezTo>
              <a:cubicBezTo>
                <a:pt x="742318" y="249853"/>
                <a:pt x="741426" y="249853"/>
                <a:pt x="741426" y="251635"/>
              </a:cubicBezTo>
              <a:cubicBezTo>
                <a:pt x="741426" y="253417"/>
                <a:pt x="743209" y="254308"/>
                <a:pt x="744100" y="255200"/>
              </a:cubicBezTo>
              <a:cubicBezTo>
                <a:pt x="746773" y="256091"/>
                <a:pt x="748556" y="257873"/>
                <a:pt x="751229" y="258764"/>
              </a:cubicBezTo>
              <a:cubicBezTo>
                <a:pt x="752120" y="258764"/>
                <a:pt x="753011" y="259655"/>
                <a:pt x="753902" y="259655"/>
              </a:cubicBezTo>
              <a:cubicBezTo>
                <a:pt x="754794" y="259655"/>
                <a:pt x="755685" y="259655"/>
                <a:pt x="756576" y="259655"/>
              </a:cubicBezTo>
              <a:cubicBezTo>
                <a:pt x="759249" y="259655"/>
                <a:pt x="761031" y="261437"/>
                <a:pt x="763705" y="262329"/>
              </a:cubicBezTo>
              <a:cubicBezTo>
                <a:pt x="764596" y="262329"/>
                <a:pt x="769052" y="262329"/>
                <a:pt x="769052" y="265002"/>
              </a:cubicBezTo>
              <a:cubicBezTo>
                <a:pt x="769052" y="265002"/>
                <a:pt x="768161" y="266784"/>
                <a:pt x="768161" y="267675"/>
              </a:cubicBezTo>
              <a:cubicBezTo>
                <a:pt x="768161" y="269458"/>
                <a:pt x="768161" y="270349"/>
                <a:pt x="769943" y="271240"/>
              </a:cubicBezTo>
              <a:cubicBezTo>
                <a:pt x="773507" y="273022"/>
                <a:pt x="776181" y="268567"/>
                <a:pt x="778854" y="267675"/>
              </a:cubicBezTo>
              <a:cubicBezTo>
                <a:pt x="780637" y="267675"/>
                <a:pt x="783310" y="265893"/>
                <a:pt x="785092" y="267675"/>
              </a:cubicBezTo>
              <a:cubicBezTo>
                <a:pt x="785983" y="267675"/>
                <a:pt x="786874" y="269458"/>
                <a:pt x="787766" y="270349"/>
              </a:cubicBezTo>
              <a:cubicBezTo>
                <a:pt x="788657" y="271240"/>
                <a:pt x="789548" y="272131"/>
                <a:pt x="790439" y="272131"/>
              </a:cubicBezTo>
              <a:cubicBezTo>
                <a:pt x="792221" y="272131"/>
                <a:pt x="794004" y="272131"/>
                <a:pt x="795786" y="272131"/>
              </a:cubicBezTo>
              <a:cubicBezTo>
                <a:pt x="798459" y="272131"/>
                <a:pt x="799350" y="274805"/>
                <a:pt x="801133" y="276587"/>
              </a:cubicBezTo>
              <a:cubicBezTo>
                <a:pt x="802024" y="278369"/>
                <a:pt x="804697" y="280151"/>
                <a:pt x="802915" y="282825"/>
              </a:cubicBezTo>
              <a:cubicBezTo>
                <a:pt x="802915" y="284607"/>
                <a:pt x="798459" y="286389"/>
                <a:pt x="796677" y="287280"/>
              </a:cubicBezTo>
              <a:cubicBezTo>
                <a:pt x="795786" y="287280"/>
                <a:pt x="794004" y="287280"/>
                <a:pt x="793112" y="287280"/>
              </a:cubicBezTo>
              <a:cubicBezTo>
                <a:pt x="792221" y="287280"/>
                <a:pt x="791330" y="289063"/>
                <a:pt x="790439" y="289954"/>
              </a:cubicBezTo>
              <a:cubicBezTo>
                <a:pt x="789548" y="290845"/>
                <a:pt x="786874" y="292627"/>
                <a:pt x="785983" y="293518"/>
              </a:cubicBezTo>
              <a:cubicBezTo>
                <a:pt x="783310" y="293518"/>
                <a:pt x="781528" y="291736"/>
                <a:pt x="778854" y="291736"/>
              </a:cubicBezTo>
              <a:cubicBezTo>
                <a:pt x="776181" y="291736"/>
                <a:pt x="773507" y="290845"/>
                <a:pt x="770834" y="291736"/>
              </a:cubicBezTo>
              <a:cubicBezTo>
                <a:pt x="769052" y="291736"/>
                <a:pt x="763705" y="291736"/>
                <a:pt x="767269" y="295301"/>
              </a:cubicBezTo>
              <a:cubicBezTo>
                <a:pt x="769052" y="297083"/>
                <a:pt x="770834" y="297083"/>
                <a:pt x="773507" y="297083"/>
              </a:cubicBezTo>
              <a:cubicBezTo>
                <a:pt x="775290" y="297083"/>
                <a:pt x="777072" y="298865"/>
                <a:pt x="777963" y="299756"/>
              </a:cubicBezTo>
              <a:cubicBezTo>
                <a:pt x="774398" y="299756"/>
                <a:pt x="769943" y="299756"/>
                <a:pt x="767269" y="300648"/>
              </a:cubicBezTo>
              <a:cubicBezTo>
                <a:pt x="767269" y="300648"/>
                <a:pt x="766378" y="300648"/>
                <a:pt x="765487" y="301539"/>
              </a:cubicBezTo>
              <a:cubicBezTo>
                <a:pt x="763705" y="303321"/>
                <a:pt x="762814" y="305103"/>
                <a:pt x="761031" y="305994"/>
              </a:cubicBezTo>
              <a:cubicBezTo>
                <a:pt x="759249" y="305994"/>
                <a:pt x="757467" y="305994"/>
                <a:pt x="756576" y="305994"/>
              </a:cubicBezTo>
              <a:cubicBezTo>
                <a:pt x="756576" y="305994"/>
                <a:pt x="756576" y="307777"/>
                <a:pt x="756576" y="308668"/>
              </a:cubicBezTo>
              <a:cubicBezTo>
                <a:pt x="756576" y="309559"/>
                <a:pt x="756576" y="311341"/>
                <a:pt x="755685" y="312232"/>
              </a:cubicBezTo>
              <a:cubicBezTo>
                <a:pt x="754794" y="314015"/>
                <a:pt x="752120" y="315797"/>
                <a:pt x="751229" y="317579"/>
              </a:cubicBezTo>
              <a:cubicBezTo>
                <a:pt x="751229" y="319361"/>
                <a:pt x="751229" y="322035"/>
                <a:pt x="750338" y="323817"/>
              </a:cubicBezTo>
              <a:cubicBezTo>
                <a:pt x="748556" y="326491"/>
                <a:pt x="744100" y="327382"/>
                <a:pt x="741426" y="329164"/>
              </a:cubicBezTo>
              <a:cubicBezTo>
                <a:pt x="738753" y="330946"/>
                <a:pt x="737862" y="332728"/>
                <a:pt x="738753" y="335402"/>
              </a:cubicBezTo>
              <a:cubicBezTo>
                <a:pt x="738753" y="338075"/>
                <a:pt x="739644" y="340749"/>
                <a:pt x="738753" y="343422"/>
              </a:cubicBezTo>
              <a:cubicBezTo>
                <a:pt x="736971" y="346096"/>
                <a:pt x="734297" y="347878"/>
                <a:pt x="731624" y="350551"/>
              </a:cubicBezTo>
              <a:cubicBezTo>
                <a:pt x="729842" y="353225"/>
                <a:pt x="728059" y="356789"/>
                <a:pt x="726277" y="359463"/>
              </a:cubicBezTo>
              <a:cubicBezTo>
                <a:pt x="724495" y="362136"/>
                <a:pt x="724495" y="363918"/>
                <a:pt x="724495" y="367483"/>
              </a:cubicBezTo>
              <a:cubicBezTo>
                <a:pt x="724495" y="370156"/>
                <a:pt x="726277" y="372830"/>
                <a:pt x="724495" y="375503"/>
              </a:cubicBezTo>
              <a:cubicBezTo>
                <a:pt x="723604" y="378176"/>
                <a:pt x="721821" y="380850"/>
                <a:pt x="722713" y="383523"/>
              </a:cubicBezTo>
              <a:cubicBezTo>
                <a:pt x="722713" y="387088"/>
                <a:pt x="726277" y="389761"/>
                <a:pt x="727168" y="393326"/>
              </a:cubicBezTo>
              <a:cubicBezTo>
                <a:pt x="727168" y="396890"/>
                <a:pt x="726277" y="398673"/>
                <a:pt x="724495" y="401346"/>
              </a:cubicBezTo>
              <a:cubicBezTo>
                <a:pt x="723604" y="404911"/>
                <a:pt x="727168" y="406693"/>
                <a:pt x="729842" y="407584"/>
              </a:cubicBezTo>
              <a:cubicBezTo>
                <a:pt x="733406" y="409366"/>
                <a:pt x="736971" y="411149"/>
                <a:pt x="741426" y="411149"/>
              </a:cubicBezTo>
              <a:cubicBezTo>
                <a:pt x="744100" y="411149"/>
                <a:pt x="746773" y="410257"/>
                <a:pt x="750338" y="410257"/>
              </a:cubicBezTo>
              <a:cubicBezTo>
                <a:pt x="750338" y="410257"/>
                <a:pt x="751229" y="410257"/>
                <a:pt x="752120" y="410257"/>
              </a:cubicBezTo>
              <a:cubicBezTo>
                <a:pt x="754794" y="410257"/>
                <a:pt x="758358" y="412040"/>
                <a:pt x="759249" y="415604"/>
              </a:cubicBezTo>
              <a:cubicBezTo>
                <a:pt x="760140" y="417387"/>
                <a:pt x="760140" y="420060"/>
                <a:pt x="761031" y="421842"/>
              </a:cubicBezTo>
              <a:cubicBezTo>
                <a:pt x="761923" y="424516"/>
                <a:pt x="762814" y="426298"/>
                <a:pt x="763705" y="428971"/>
              </a:cubicBezTo>
              <a:cubicBezTo>
                <a:pt x="763705" y="429862"/>
                <a:pt x="763705" y="430754"/>
                <a:pt x="763705" y="431645"/>
              </a:cubicBezTo>
              <a:cubicBezTo>
                <a:pt x="763705" y="434318"/>
                <a:pt x="766378" y="436992"/>
                <a:pt x="768161" y="439665"/>
              </a:cubicBezTo>
              <a:cubicBezTo>
                <a:pt x="769052" y="442338"/>
                <a:pt x="769943" y="445903"/>
                <a:pt x="769943" y="448576"/>
              </a:cubicBezTo>
              <a:cubicBezTo>
                <a:pt x="769943" y="450359"/>
                <a:pt x="769943" y="451250"/>
                <a:pt x="769052" y="453032"/>
              </a:cubicBezTo>
              <a:cubicBezTo>
                <a:pt x="769052" y="454814"/>
                <a:pt x="766378" y="455705"/>
                <a:pt x="766378" y="457488"/>
              </a:cubicBezTo>
              <a:cubicBezTo>
                <a:pt x="766378" y="461052"/>
                <a:pt x="771725" y="457488"/>
                <a:pt x="773507" y="457488"/>
              </a:cubicBezTo>
              <a:cubicBezTo>
                <a:pt x="777963" y="456597"/>
                <a:pt x="781528" y="455705"/>
                <a:pt x="785983" y="454814"/>
              </a:cubicBezTo>
              <a:cubicBezTo>
                <a:pt x="790439" y="453923"/>
                <a:pt x="793112" y="451250"/>
                <a:pt x="797568" y="451250"/>
              </a:cubicBezTo>
              <a:cubicBezTo>
                <a:pt x="799350" y="451250"/>
                <a:pt x="800241" y="451250"/>
                <a:pt x="802024" y="451250"/>
              </a:cubicBezTo>
              <a:cubicBezTo>
                <a:pt x="803806" y="451250"/>
                <a:pt x="805588" y="451250"/>
                <a:pt x="807371" y="452141"/>
              </a:cubicBezTo>
              <a:cubicBezTo>
                <a:pt x="812717" y="453923"/>
                <a:pt x="817173" y="456597"/>
                <a:pt x="821629" y="459270"/>
              </a:cubicBezTo>
              <a:cubicBezTo>
                <a:pt x="825193" y="461052"/>
                <a:pt x="829649" y="461052"/>
                <a:pt x="833214" y="462835"/>
              </a:cubicBezTo>
              <a:cubicBezTo>
                <a:pt x="835887" y="463726"/>
                <a:pt x="838560" y="464617"/>
                <a:pt x="840343" y="466399"/>
              </a:cubicBezTo>
              <a:cubicBezTo>
                <a:pt x="842125" y="466399"/>
                <a:pt x="843016" y="467290"/>
                <a:pt x="844798" y="468181"/>
              </a:cubicBezTo>
              <a:cubicBezTo>
                <a:pt x="846581" y="468181"/>
                <a:pt x="849254" y="469073"/>
                <a:pt x="851036" y="469964"/>
              </a:cubicBezTo>
              <a:cubicBezTo>
                <a:pt x="852819" y="469964"/>
                <a:pt x="853710" y="472637"/>
                <a:pt x="855492" y="473528"/>
              </a:cubicBezTo>
              <a:cubicBezTo>
                <a:pt x="857274" y="475310"/>
                <a:pt x="859057" y="477984"/>
                <a:pt x="859948" y="479766"/>
              </a:cubicBezTo>
              <a:cubicBezTo>
                <a:pt x="860839" y="481548"/>
                <a:pt x="861730" y="483331"/>
                <a:pt x="862621" y="484222"/>
              </a:cubicBezTo>
              <a:cubicBezTo>
                <a:pt x="865295" y="486895"/>
                <a:pt x="867968" y="487786"/>
                <a:pt x="871532" y="487786"/>
              </a:cubicBezTo>
              <a:cubicBezTo>
                <a:pt x="875988" y="487786"/>
                <a:pt x="880444" y="487786"/>
                <a:pt x="884900" y="489569"/>
              </a:cubicBezTo>
              <a:cubicBezTo>
                <a:pt x="890246" y="491351"/>
                <a:pt x="894702" y="493133"/>
                <a:pt x="899158" y="495807"/>
              </a:cubicBezTo>
              <a:cubicBezTo>
                <a:pt x="900940" y="495807"/>
                <a:pt x="902722" y="497589"/>
                <a:pt x="904505" y="498480"/>
              </a:cubicBezTo>
              <a:cubicBezTo>
                <a:pt x="905396" y="498480"/>
                <a:pt x="907178" y="499371"/>
                <a:pt x="907178" y="500262"/>
              </a:cubicBezTo>
              <a:cubicBezTo>
                <a:pt x="907178" y="502045"/>
                <a:pt x="907178" y="506500"/>
                <a:pt x="905396" y="508283"/>
              </a:cubicBezTo>
              <a:cubicBezTo>
                <a:pt x="905396" y="508283"/>
                <a:pt x="905396" y="509174"/>
                <a:pt x="905396" y="510065"/>
              </a:cubicBezTo>
              <a:cubicBezTo>
                <a:pt x="905396" y="510956"/>
                <a:pt x="905396" y="512738"/>
                <a:pt x="905396" y="513629"/>
              </a:cubicBezTo>
              <a:cubicBezTo>
                <a:pt x="908960" y="511847"/>
                <a:pt x="910743" y="509174"/>
                <a:pt x="913416" y="506500"/>
              </a:cubicBezTo>
              <a:cubicBezTo>
                <a:pt x="916089" y="503827"/>
                <a:pt x="919654" y="504718"/>
                <a:pt x="924110" y="506500"/>
              </a:cubicBezTo>
              <a:cubicBezTo>
                <a:pt x="927674" y="506500"/>
                <a:pt x="930348" y="506500"/>
                <a:pt x="933021" y="506500"/>
              </a:cubicBezTo>
              <a:cubicBezTo>
                <a:pt x="936586" y="506500"/>
                <a:pt x="940150" y="506500"/>
                <a:pt x="943715" y="505609"/>
              </a:cubicBezTo>
              <a:cubicBezTo>
                <a:pt x="947279" y="505609"/>
                <a:pt x="950844" y="504718"/>
                <a:pt x="953517" y="507391"/>
              </a:cubicBezTo>
              <a:cubicBezTo>
                <a:pt x="956191" y="510065"/>
                <a:pt x="957973" y="511847"/>
                <a:pt x="961537" y="511847"/>
              </a:cubicBezTo>
              <a:cubicBezTo>
                <a:pt x="965102" y="511847"/>
                <a:pt x="966884" y="513629"/>
                <a:pt x="966884" y="517194"/>
              </a:cubicBezTo>
              <a:cubicBezTo>
                <a:pt x="966884" y="520758"/>
                <a:pt x="965102" y="523432"/>
                <a:pt x="964211" y="526996"/>
              </a:cubicBezTo>
              <a:cubicBezTo>
                <a:pt x="962429" y="531452"/>
                <a:pt x="964211" y="536799"/>
                <a:pt x="965993" y="541255"/>
              </a:cubicBezTo>
              <a:cubicBezTo>
                <a:pt x="966884" y="543037"/>
                <a:pt x="968666" y="545710"/>
                <a:pt x="968666" y="548384"/>
              </a:cubicBezTo>
              <a:cubicBezTo>
                <a:pt x="968666" y="551057"/>
                <a:pt x="968666" y="553731"/>
                <a:pt x="968666" y="556404"/>
              </a:cubicBezTo>
              <a:cubicBezTo>
                <a:pt x="967775" y="559077"/>
                <a:pt x="965993" y="562642"/>
                <a:pt x="965993" y="566207"/>
              </a:cubicBezTo>
              <a:cubicBezTo>
                <a:pt x="965993" y="571553"/>
                <a:pt x="970449" y="574227"/>
                <a:pt x="974904" y="576009"/>
              </a:cubicBezTo>
              <a:cubicBezTo>
                <a:pt x="976687" y="576900"/>
                <a:pt x="978469" y="577791"/>
                <a:pt x="979360" y="579574"/>
              </a:cubicBezTo>
              <a:cubicBezTo>
                <a:pt x="980251" y="581356"/>
                <a:pt x="979360" y="582247"/>
                <a:pt x="978469" y="583138"/>
              </a:cubicBezTo>
              <a:cubicBezTo>
                <a:pt x="977578" y="584920"/>
                <a:pt x="978469" y="585812"/>
                <a:pt x="980251" y="585812"/>
              </a:cubicBezTo>
              <a:cubicBezTo>
                <a:pt x="982034" y="585812"/>
                <a:pt x="983816" y="586703"/>
                <a:pt x="985598" y="587594"/>
              </a:cubicBezTo>
              <a:cubicBezTo>
                <a:pt x="988272" y="589376"/>
                <a:pt x="990945" y="592941"/>
                <a:pt x="992727" y="595614"/>
              </a:cubicBezTo>
              <a:cubicBezTo>
                <a:pt x="993618" y="597396"/>
                <a:pt x="994509" y="599179"/>
                <a:pt x="995401" y="600961"/>
              </a:cubicBezTo>
              <a:cubicBezTo>
                <a:pt x="995401" y="601852"/>
                <a:pt x="997183" y="602743"/>
                <a:pt x="998074" y="603634"/>
              </a:cubicBezTo>
              <a:cubicBezTo>
                <a:pt x="998965" y="603634"/>
                <a:pt x="999856" y="605417"/>
                <a:pt x="999856" y="607199"/>
              </a:cubicBezTo>
              <a:cubicBezTo>
                <a:pt x="999856" y="608981"/>
                <a:pt x="997183" y="608981"/>
                <a:pt x="996292" y="609872"/>
              </a:cubicBezTo>
              <a:cubicBezTo>
                <a:pt x="995401" y="609872"/>
                <a:pt x="994509" y="612546"/>
                <a:pt x="996292" y="612546"/>
              </a:cubicBezTo>
              <a:cubicBezTo>
                <a:pt x="998074" y="612546"/>
                <a:pt x="999856" y="611655"/>
                <a:pt x="1001639" y="610763"/>
              </a:cubicBezTo>
              <a:cubicBezTo>
                <a:pt x="1005203" y="608090"/>
                <a:pt x="1009659" y="609872"/>
                <a:pt x="1014115" y="611655"/>
              </a:cubicBezTo>
              <a:cubicBezTo>
                <a:pt x="1015897" y="611655"/>
                <a:pt x="1017679" y="613437"/>
                <a:pt x="1018570" y="615219"/>
              </a:cubicBezTo>
              <a:cubicBezTo>
                <a:pt x="1019461" y="616110"/>
                <a:pt x="1020352" y="617893"/>
                <a:pt x="1021244" y="618784"/>
              </a:cubicBezTo>
              <a:cubicBezTo>
                <a:pt x="1021244" y="616110"/>
                <a:pt x="1020352" y="613437"/>
                <a:pt x="1018570" y="610763"/>
              </a:cubicBezTo>
              <a:cubicBezTo>
                <a:pt x="1018570" y="608981"/>
                <a:pt x="1018570" y="607199"/>
                <a:pt x="1018570" y="605417"/>
              </a:cubicBezTo>
              <a:cubicBezTo>
                <a:pt x="1018570" y="603634"/>
                <a:pt x="1018570" y="602743"/>
                <a:pt x="1020352" y="601852"/>
              </a:cubicBezTo>
              <a:cubicBezTo>
                <a:pt x="1021244" y="600961"/>
                <a:pt x="1023026" y="598287"/>
                <a:pt x="1024808" y="599179"/>
              </a:cubicBezTo>
              <a:cubicBezTo>
                <a:pt x="1026590" y="599179"/>
                <a:pt x="1027482" y="602743"/>
                <a:pt x="1028373" y="604525"/>
              </a:cubicBezTo>
              <a:cubicBezTo>
                <a:pt x="1028373" y="605417"/>
                <a:pt x="1030155" y="608981"/>
                <a:pt x="1031937" y="608090"/>
              </a:cubicBezTo>
              <a:cubicBezTo>
                <a:pt x="1033720" y="608090"/>
                <a:pt x="1032828" y="605417"/>
                <a:pt x="1033720" y="604525"/>
              </a:cubicBezTo>
              <a:cubicBezTo>
                <a:pt x="1035502" y="603634"/>
                <a:pt x="1036393" y="603634"/>
                <a:pt x="1036393" y="600961"/>
              </a:cubicBezTo>
              <a:cubicBezTo>
                <a:pt x="1036393" y="599179"/>
                <a:pt x="1034611" y="597396"/>
                <a:pt x="1032828" y="595614"/>
              </a:cubicBezTo>
              <a:cubicBezTo>
                <a:pt x="1031937" y="594723"/>
                <a:pt x="1030155" y="592050"/>
                <a:pt x="1030155" y="590267"/>
              </a:cubicBezTo>
              <a:cubicBezTo>
                <a:pt x="1030155" y="586703"/>
                <a:pt x="1036393" y="586703"/>
                <a:pt x="1038175" y="584029"/>
              </a:cubicBezTo>
              <a:cubicBezTo>
                <a:pt x="1040849" y="582247"/>
                <a:pt x="1039958" y="577791"/>
                <a:pt x="1038175" y="575118"/>
              </a:cubicBezTo>
              <a:cubicBezTo>
                <a:pt x="1036393" y="572444"/>
                <a:pt x="1034611" y="571553"/>
                <a:pt x="1033720" y="568880"/>
              </a:cubicBezTo>
              <a:cubicBezTo>
                <a:pt x="1033720" y="567098"/>
                <a:pt x="1032828" y="566207"/>
                <a:pt x="1031937" y="564424"/>
              </a:cubicBezTo>
              <a:cubicBezTo>
                <a:pt x="1031937" y="562642"/>
                <a:pt x="1031937" y="561751"/>
                <a:pt x="1031937" y="559969"/>
              </a:cubicBezTo>
              <a:cubicBezTo>
                <a:pt x="1031937" y="558186"/>
                <a:pt x="1029264" y="557295"/>
                <a:pt x="1029264" y="555513"/>
              </a:cubicBezTo>
              <a:cubicBezTo>
                <a:pt x="1029264" y="553731"/>
                <a:pt x="1031046" y="551948"/>
                <a:pt x="1029264" y="550166"/>
              </a:cubicBezTo>
              <a:cubicBezTo>
                <a:pt x="1028373" y="548384"/>
                <a:pt x="1026590" y="548384"/>
                <a:pt x="1026590" y="545710"/>
              </a:cubicBezTo>
              <a:cubicBezTo>
                <a:pt x="1028373" y="543928"/>
                <a:pt x="1027482" y="543037"/>
                <a:pt x="1026590" y="541255"/>
              </a:cubicBezTo>
              <a:cubicBezTo>
                <a:pt x="1026590" y="539472"/>
                <a:pt x="1026590" y="537690"/>
                <a:pt x="1026590" y="535908"/>
              </a:cubicBezTo>
              <a:cubicBezTo>
                <a:pt x="1026590" y="534126"/>
                <a:pt x="1026590" y="532343"/>
                <a:pt x="1024808" y="531452"/>
              </a:cubicBezTo>
              <a:cubicBezTo>
                <a:pt x="1023026" y="529670"/>
                <a:pt x="1022135" y="528779"/>
                <a:pt x="1021244" y="526996"/>
              </a:cubicBezTo>
              <a:cubicBezTo>
                <a:pt x="1019461" y="524323"/>
                <a:pt x="1016788" y="521650"/>
                <a:pt x="1016788" y="518085"/>
              </a:cubicBezTo>
              <a:cubicBezTo>
                <a:pt x="1016788" y="515412"/>
                <a:pt x="1020352" y="513629"/>
                <a:pt x="1022135" y="513629"/>
              </a:cubicBezTo>
              <a:cubicBezTo>
                <a:pt x="1023026" y="513629"/>
                <a:pt x="1023917" y="513629"/>
                <a:pt x="1024808" y="513629"/>
              </a:cubicBezTo>
              <a:cubicBezTo>
                <a:pt x="1026590" y="513629"/>
                <a:pt x="1028373" y="513629"/>
                <a:pt x="1029264" y="512738"/>
              </a:cubicBezTo>
              <a:cubicBezTo>
                <a:pt x="1035502" y="510065"/>
                <a:pt x="1041740" y="508283"/>
                <a:pt x="1047978" y="505609"/>
              </a:cubicBezTo>
              <a:cubicBezTo>
                <a:pt x="1051542" y="503827"/>
                <a:pt x="1055107" y="502045"/>
                <a:pt x="1057780" y="499371"/>
              </a:cubicBezTo>
              <a:cubicBezTo>
                <a:pt x="1065801" y="493133"/>
                <a:pt x="1072038" y="484222"/>
                <a:pt x="1073821" y="473528"/>
              </a:cubicBezTo>
              <a:cubicBezTo>
                <a:pt x="1075603" y="464617"/>
                <a:pt x="1075603" y="453923"/>
                <a:pt x="1073821" y="445012"/>
              </a:cubicBezTo>
              <a:cubicBezTo>
                <a:pt x="1072038" y="436100"/>
                <a:pt x="1066692" y="428971"/>
                <a:pt x="1059563" y="423624"/>
              </a:cubicBezTo>
              <a:cubicBezTo>
                <a:pt x="1055998" y="420951"/>
                <a:pt x="1051542" y="418278"/>
                <a:pt x="1047087" y="415604"/>
              </a:cubicBezTo>
              <a:cubicBezTo>
                <a:pt x="1045304" y="414713"/>
                <a:pt x="1043522" y="412931"/>
                <a:pt x="1040849" y="412040"/>
              </a:cubicBezTo>
              <a:cubicBezTo>
                <a:pt x="1039066" y="412040"/>
                <a:pt x="1038175" y="409366"/>
                <a:pt x="1036393" y="408475"/>
              </a:cubicBezTo>
              <a:cubicBezTo>
                <a:pt x="1036393" y="405802"/>
                <a:pt x="1035502" y="402237"/>
                <a:pt x="1037284" y="399564"/>
              </a:cubicBezTo>
              <a:cubicBezTo>
                <a:pt x="1038175" y="398673"/>
                <a:pt x="1039958" y="397782"/>
                <a:pt x="1040849" y="395999"/>
              </a:cubicBezTo>
              <a:cubicBezTo>
                <a:pt x="1041740" y="395108"/>
                <a:pt x="1042631" y="393326"/>
                <a:pt x="1044413" y="392435"/>
              </a:cubicBezTo>
              <a:cubicBezTo>
                <a:pt x="1045304" y="391544"/>
                <a:pt x="1046195" y="390652"/>
                <a:pt x="1047978" y="389761"/>
              </a:cubicBezTo>
              <a:cubicBezTo>
                <a:pt x="1048869" y="388870"/>
                <a:pt x="1048869" y="387088"/>
                <a:pt x="1048869" y="385306"/>
              </a:cubicBezTo>
              <a:cubicBezTo>
                <a:pt x="1048869" y="384414"/>
                <a:pt x="1048869" y="381741"/>
                <a:pt x="1050651" y="381741"/>
              </a:cubicBezTo>
              <a:cubicBezTo>
                <a:pt x="1051542" y="381741"/>
                <a:pt x="1053325" y="382632"/>
                <a:pt x="1054216" y="381741"/>
              </a:cubicBezTo>
              <a:cubicBezTo>
                <a:pt x="1055107" y="381741"/>
                <a:pt x="1054216" y="378176"/>
                <a:pt x="1054216" y="377285"/>
              </a:cubicBezTo>
              <a:cubicBezTo>
                <a:pt x="1054216" y="375503"/>
                <a:pt x="1054216" y="374612"/>
                <a:pt x="1055998" y="372830"/>
              </a:cubicBezTo>
              <a:cubicBezTo>
                <a:pt x="1058671" y="369265"/>
                <a:pt x="1055998" y="367483"/>
                <a:pt x="1053325" y="364809"/>
              </a:cubicBezTo>
              <a:cubicBezTo>
                <a:pt x="1053325" y="364809"/>
                <a:pt x="1052433" y="363918"/>
                <a:pt x="1051542" y="363027"/>
              </a:cubicBezTo>
              <a:cubicBezTo>
                <a:pt x="1051542" y="362136"/>
                <a:pt x="1049760" y="360354"/>
                <a:pt x="1049760" y="359463"/>
              </a:cubicBezTo>
              <a:cubicBezTo>
                <a:pt x="1049760" y="357680"/>
                <a:pt x="1050651" y="356789"/>
                <a:pt x="1052433" y="355898"/>
              </a:cubicBezTo>
              <a:cubicBezTo>
                <a:pt x="1053325" y="355898"/>
                <a:pt x="1055107" y="355007"/>
                <a:pt x="1055998" y="353225"/>
              </a:cubicBezTo>
              <a:cubicBezTo>
                <a:pt x="1055998" y="352334"/>
                <a:pt x="1055998" y="351442"/>
                <a:pt x="1055107" y="351442"/>
              </a:cubicBezTo>
              <a:cubicBezTo>
                <a:pt x="1054216" y="351442"/>
                <a:pt x="1052433" y="351442"/>
                <a:pt x="1051542" y="351442"/>
              </a:cubicBezTo>
              <a:cubicBezTo>
                <a:pt x="1051542" y="350551"/>
                <a:pt x="1051542" y="349660"/>
                <a:pt x="1052433" y="349660"/>
              </a:cubicBezTo>
              <a:cubicBezTo>
                <a:pt x="1053325" y="349660"/>
                <a:pt x="1055107" y="348769"/>
                <a:pt x="1055107" y="347878"/>
              </a:cubicBezTo>
              <a:cubicBezTo>
                <a:pt x="1055107" y="346987"/>
                <a:pt x="1053325" y="346987"/>
                <a:pt x="1053325" y="346987"/>
              </a:cubicBezTo>
              <a:cubicBezTo>
                <a:pt x="1052433" y="346987"/>
                <a:pt x="1050651" y="346987"/>
                <a:pt x="1049760" y="346987"/>
              </a:cubicBezTo>
              <a:cubicBezTo>
                <a:pt x="1048869" y="346987"/>
                <a:pt x="1047978" y="346987"/>
                <a:pt x="1047087" y="346987"/>
              </a:cubicBezTo>
              <a:cubicBezTo>
                <a:pt x="1047087" y="346987"/>
                <a:pt x="1047087" y="346987"/>
                <a:pt x="1046195" y="346987"/>
              </a:cubicBezTo>
              <a:cubicBezTo>
                <a:pt x="1045304" y="346987"/>
                <a:pt x="1046195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096"/>
              </a:cubicBezTo>
              <a:cubicBezTo>
                <a:pt x="1046195" y="345204"/>
                <a:pt x="1047087" y="344313"/>
                <a:pt x="1048869" y="343422"/>
              </a:cubicBezTo>
              <a:cubicBezTo>
                <a:pt x="1049760" y="343422"/>
                <a:pt x="1050651" y="342531"/>
                <a:pt x="1050651" y="340749"/>
              </a:cubicBezTo>
              <a:cubicBezTo>
                <a:pt x="1050651" y="339858"/>
                <a:pt x="1050651" y="338075"/>
                <a:pt x="1050651" y="336293"/>
              </a:cubicBezTo>
              <a:cubicBezTo>
                <a:pt x="1050651" y="335402"/>
                <a:pt x="1050651" y="333620"/>
                <a:pt x="1050651" y="332728"/>
              </a:cubicBezTo>
              <a:cubicBezTo>
                <a:pt x="1050651" y="331837"/>
                <a:pt x="1051542" y="330946"/>
                <a:pt x="1052433" y="330055"/>
              </a:cubicBezTo>
              <a:cubicBezTo>
                <a:pt x="1052433" y="330055"/>
                <a:pt x="1052433" y="328273"/>
                <a:pt x="1052433" y="327382"/>
              </a:cubicBezTo>
              <a:cubicBezTo>
                <a:pt x="1052433" y="327382"/>
                <a:pt x="1052433" y="326491"/>
                <a:pt x="1052433" y="325599"/>
              </a:cubicBezTo>
              <a:cubicBezTo>
                <a:pt x="1052433" y="325599"/>
                <a:pt x="1051542" y="323817"/>
                <a:pt x="1050651" y="322926"/>
              </a:cubicBezTo>
              <a:cubicBezTo>
                <a:pt x="1050651" y="322926"/>
                <a:pt x="1050651" y="322926"/>
                <a:pt x="1050651" y="322926"/>
              </a:cubicBezTo>
              <a:cubicBezTo>
                <a:pt x="1050651" y="322926"/>
                <a:pt x="1050651" y="322926"/>
                <a:pt x="1050651" y="322035"/>
              </a:cubicBezTo>
              <a:cubicBezTo>
                <a:pt x="1050651" y="322035"/>
                <a:pt x="1050651" y="320253"/>
                <a:pt x="1049760" y="319361"/>
              </a:cubicBezTo>
              <a:cubicBezTo>
                <a:pt x="1048869" y="317579"/>
                <a:pt x="1047978" y="316688"/>
                <a:pt x="1047087" y="314906"/>
              </a:cubicBezTo>
              <a:cubicBezTo>
                <a:pt x="1046195" y="312232"/>
                <a:pt x="1046195" y="309559"/>
                <a:pt x="1046195" y="306885"/>
              </a:cubicBezTo>
              <a:cubicBezTo>
                <a:pt x="1046195" y="303321"/>
                <a:pt x="1048869" y="301539"/>
                <a:pt x="1051542" y="299756"/>
              </a:cubicBezTo>
              <a:cubicBezTo>
                <a:pt x="1055107" y="297974"/>
                <a:pt x="1058671" y="295301"/>
                <a:pt x="1063127" y="297083"/>
              </a:cubicBezTo>
              <a:cubicBezTo>
                <a:pt x="1065801" y="297083"/>
                <a:pt x="1067583" y="298865"/>
                <a:pt x="1070256" y="299756"/>
              </a:cubicBezTo>
              <a:cubicBezTo>
                <a:pt x="1072930" y="299756"/>
                <a:pt x="1075603" y="300648"/>
                <a:pt x="1078276" y="300648"/>
              </a:cubicBezTo>
              <a:cubicBezTo>
                <a:pt x="1080059" y="300648"/>
                <a:pt x="1082732" y="300648"/>
                <a:pt x="1084514" y="301539"/>
              </a:cubicBezTo>
              <a:cubicBezTo>
                <a:pt x="1086297" y="301539"/>
                <a:pt x="1087188" y="304212"/>
                <a:pt x="1088079" y="305103"/>
              </a:cubicBezTo>
              <a:cubicBezTo>
                <a:pt x="1090752" y="307777"/>
                <a:pt x="1093426" y="305994"/>
                <a:pt x="1096099" y="305103"/>
              </a:cubicBezTo>
              <a:cubicBezTo>
                <a:pt x="1100555" y="305103"/>
                <a:pt x="1103228" y="306885"/>
                <a:pt x="1107684" y="307777"/>
              </a:cubicBezTo>
              <a:cubicBezTo>
                <a:pt x="1111249" y="308668"/>
                <a:pt x="1113031" y="306885"/>
                <a:pt x="1115704" y="305103"/>
              </a:cubicBezTo>
              <a:cubicBezTo>
                <a:pt x="1119269" y="303321"/>
                <a:pt x="1122833" y="301539"/>
                <a:pt x="1126398" y="300648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2</xdr:col>
      <xdr:colOff>464820</xdr:colOff>
      <xdr:row>11</xdr:row>
      <xdr:rowOff>124925</xdr:rowOff>
    </xdr:from>
    <xdr:to>
      <xdr:col>3</xdr:col>
      <xdr:colOff>518789</xdr:colOff>
      <xdr:row>17</xdr:row>
      <xdr:rowOff>152400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77C8FCDA-CA3D-0C7B-9E90-1D024ADEB5D8}"/>
            </a:ext>
          </a:extLst>
        </xdr:cNvPr>
        <xdr:cNvSpPr/>
      </xdr:nvSpPr>
      <xdr:spPr>
        <a:xfrm>
          <a:off x="1684020" y="1953725"/>
          <a:ext cx="663569" cy="1124755"/>
        </a:xfrm>
        <a:custGeom>
          <a:avLst/>
          <a:gdLst>
            <a:gd name="connsiteX0" fmla="*/ 432202 w 432201"/>
            <a:gd name="connsiteY0" fmla="*/ 51686 h 627360"/>
            <a:gd name="connsiteX1" fmla="*/ 432202 w 432201"/>
            <a:gd name="connsiteY1" fmla="*/ 627361 h 627360"/>
            <a:gd name="connsiteX2" fmla="*/ 346653 w 432201"/>
            <a:gd name="connsiteY2" fmla="*/ 627361 h 627360"/>
            <a:gd name="connsiteX3" fmla="*/ 346653 w 432201"/>
            <a:gd name="connsiteY3" fmla="*/ 627361 h 627360"/>
            <a:gd name="connsiteX4" fmla="*/ 344870 w 432201"/>
            <a:gd name="connsiteY4" fmla="*/ 620232 h 627360"/>
            <a:gd name="connsiteX5" fmla="*/ 344870 w 432201"/>
            <a:gd name="connsiteY5" fmla="*/ 618449 h 627360"/>
            <a:gd name="connsiteX6" fmla="*/ 343088 w 432201"/>
            <a:gd name="connsiteY6" fmla="*/ 618449 h 627360"/>
            <a:gd name="connsiteX7" fmla="*/ 340415 w 432201"/>
            <a:gd name="connsiteY7" fmla="*/ 617558 h 627360"/>
            <a:gd name="connsiteX8" fmla="*/ 337741 w 432201"/>
            <a:gd name="connsiteY8" fmla="*/ 613994 h 627360"/>
            <a:gd name="connsiteX9" fmla="*/ 337741 w 432201"/>
            <a:gd name="connsiteY9" fmla="*/ 612212 h 627360"/>
            <a:gd name="connsiteX10" fmla="*/ 335959 w 432201"/>
            <a:gd name="connsiteY10" fmla="*/ 613103 h 627360"/>
            <a:gd name="connsiteX11" fmla="*/ 333285 w 432201"/>
            <a:gd name="connsiteY11" fmla="*/ 614885 h 627360"/>
            <a:gd name="connsiteX12" fmla="*/ 329721 w 432201"/>
            <a:gd name="connsiteY12" fmla="*/ 614885 h 627360"/>
            <a:gd name="connsiteX13" fmla="*/ 329721 w 432201"/>
            <a:gd name="connsiteY13" fmla="*/ 606865 h 627360"/>
            <a:gd name="connsiteX14" fmla="*/ 326156 w 432201"/>
            <a:gd name="connsiteY14" fmla="*/ 605974 h 627360"/>
            <a:gd name="connsiteX15" fmla="*/ 326156 w 432201"/>
            <a:gd name="connsiteY15" fmla="*/ 601518 h 627360"/>
            <a:gd name="connsiteX16" fmla="*/ 327047 w 432201"/>
            <a:gd name="connsiteY16" fmla="*/ 597062 h 627360"/>
            <a:gd name="connsiteX17" fmla="*/ 323483 w 432201"/>
            <a:gd name="connsiteY17" fmla="*/ 600627 h 627360"/>
            <a:gd name="connsiteX18" fmla="*/ 321701 w 432201"/>
            <a:gd name="connsiteY18" fmla="*/ 606865 h 627360"/>
            <a:gd name="connsiteX19" fmla="*/ 312789 w 432201"/>
            <a:gd name="connsiteY19" fmla="*/ 600627 h 627360"/>
            <a:gd name="connsiteX20" fmla="*/ 312789 w 432201"/>
            <a:gd name="connsiteY20" fmla="*/ 595280 h 627360"/>
            <a:gd name="connsiteX21" fmla="*/ 312789 w 432201"/>
            <a:gd name="connsiteY21" fmla="*/ 591715 h 627360"/>
            <a:gd name="connsiteX22" fmla="*/ 308334 w 432201"/>
            <a:gd name="connsiteY22" fmla="*/ 592606 h 627360"/>
            <a:gd name="connsiteX23" fmla="*/ 306551 w 432201"/>
            <a:gd name="connsiteY23" fmla="*/ 589933 h 627360"/>
            <a:gd name="connsiteX24" fmla="*/ 308334 w 432201"/>
            <a:gd name="connsiteY24" fmla="*/ 585477 h 627360"/>
            <a:gd name="connsiteX25" fmla="*/ 306551 w 432201"/>
            <a:gd name="connsiteY25" fmla="*/ 581913 h 627360"/>
            <a:gd name="connsiteX26" fmla="*/ 305660 w 432201"/>
            <a:gd name="connsiteY26" fmla="*/ 587260 h 627360"/>
            <a:gd name="connsiteX27" fmla="*/ 302096 w 432201"/>
            <a:gd name="connsiteY27" fmla="*/ 590824 h 627360"/>
            <a:gd name="connsiteX28" fmla="*/ 297640 w 432201"/>
            <a:gd name="connsiteY28" fmla="*/ 589042 h 627360"/>
            <a:gd name="connsiteX29" fmla="*/ 294967 w 432201"/>
            <a:gd name="connsiteY29" fmla="*/ 585477 h 627360"/>
            <a:gd name="connsiteX30" fmla="*/ 294967 w 432201"/>
            <a:gd name="connsiteY30" fmla="*/ 579239 h 627360"/>
            <a:gd name="connsiteX31" fmla="*/ 294967 w 432201"/>
            <a:gd name="connsiteY31" fmla="*/ 576566 h 627360"/>
            <a:gd name="connsiteX32" fmla="*/ 292293 w 432201"/>
            <a:gd name="connsiteY32" fmla="*/ 576566 h 627360"/>
            <a:gd name="connsiteX33" fmla="*/ 291402 w 432201"/>
            <a:gd name="connsiteY33" fmla="*/ 580131 h 627360"/>
            <a:gd name="connsiteX34" fmla="*/ 286055 w 432201"/>
            <a:gd name="connsiteY34" fmla="*/ 583695 h 627360"/>
            <a:gd name="connsiteX35" fmla="*/ 281599 w 432201"/>
            <a:gd name="connsiteY35" fmla="*/ 579239 h 627360"/>
            <a:gd name="connsiteX36" fmla="*/ 279817 w 432201"/>
            <a:gd name="connsiteY36" fmla="*/ 574784 h 627360"/>
            <a:gd name="connsiteX37" fmla="*/ 278035 w 432201"/>
            <a:gd name="connsiteY37" fmla="*/ 574784 h 627360"/>
            <a:gd name="connsiteX38" fmla="*/ 276253 w 432201"/>
            <a:gd name="connsiteY38" fmla="*/ 575675 h 627360"/>
            <a:gd name="connsiteX39" fmla="*/ 271797 w 432201"/>
            <a:gd name="connsiteY39" fmla="*/ 575675 h 627360"/>
            <a:gd name="connsiteX40" fmla="*/ 271797 w 432201"/>
            <a:gd name="connsiteY40" fmla="*/ 571219 h 627360"/>
            <a:gd name="connsiteX41" fmla="*/ 268232 w 432201"/>
            <a:gd name="connsiteY41" fmla="*/ 575675 h 627360"/>
            <a:gd name="connsiteX42" fmla="*/ 263777 w 432201"/>
            <a:gd name="connsiteY42" fmla="*/ 576566 h 627360"/>
            <a:gd name="connsiteX43" fmla="*/ 261994 w 432201"/>
            <a:gd name="connsiteY43" fmla="*/ 574784 h 627360"/>
            <a:gd name="connsiteX44" fmla="*/ 259321 w 432201"/>
            <a:gd name="connsiteY44" fmla="*/ 573893 h 627360"/>
            <a:gd name="connsiteX45" fmla="*/ 256648 w 432201"/>
            <a:gd name="connsiteY45" fmla="*/ 572110 h 627360"/>
            <a:gd name="connsiteX46" fmla="*/ 258430 w 432201"/>
            <a:gd name="connsiteY46" fmla="*/ 568546 h 627360"/>
            <a:gd name="connsiteX47" fmla="*/ 258430 w 432201"/>
            <a:gd name="connsiteY47" fmla="*/ 568546 h 627360"/>
            <a:gd name="connsiteX48" fmla="*/ 259321 w 432201"/>
            <a:gd name="connsiteY48" fmla="*/ 565872 h 627360"/>
            <a:gd name="connsiteX49" fmla="*/ 254865 w 432201"/>
            <a:gd name="connsiteY49" fmla="*/ 565872 h 627360"/>
            <a:gd name="connsiteX50" fmla="*/ 257539 w 432201"/>
            <a:gd name="connsiteY50" fmla="*/ 561417 h 627360"/>
            <a:gd name="connsiteX51" fmla="*/ 266450 w 432201"/>
            <a:gd name="connsiteY51" fmla="*/ 561417 h 627360"/>
            <a:gd name="connsiteX52" fmla="*/ 270015 w 432201"/>
            <a:gd name="connsiteY52" fmla="*/ 557852 h 627360"/>
            <a:gd name="connsiteX53" fmla="*/ 259321 w 432201"/>
            <a:gd name="connsiteY53" fmla="*/ 557852 h 627360"/>
            <a:gd name="connsiteX54" fmla="*/ 255756 w 432201"/>
            <a:gd name="connsiteY54" fmla="*/ 557852 h 627360"/>
            <a:gd name="connsiteX55" fmla="*/ 251301 w 432201"/>
            <a:gd name="connsiteY55" fmla="*/ 560526 h 627360"/>
            <a:gd name="connsiteX56" fmla="*/ 246845 w 432201"/>
            <a:gd name="connsiteY56" fmla="*/ 555179 h 627360"/>
            <a:gd name="connsiteX57" fmla="*/ 252192 w 432201"/>
            <a:gd name="connsiteY57" fmla="*/ 551614 h 627360"/>
            <a:gd name="connsiteX58" fmla="*/ 256648 w 432201"/>
            <a:gd name="connsiteY58" fmla="*/ 546267 h 627360"/>
            <a:gd name="connsiteX59" fmla="*/ 262886 w 432201"/>
            <a:gd name="connsiteY59" fmla="*/ 546267 h 627360"/>
            <a:gd name="connsiteX60" fmla="*/ 269124 w 432201"/>
            <a:gd name="connsiteY60" fmla="*/ 550723 h 627360"/>
            <a:gd name="connsiteX61" fmla="*/ 269124 w 432201"/>
            <a:gd name="connsiteY61" fmla="*/ 548050 h 627360"/>
            <a:gd name="connsiteX62" fmla="*/ 266450 w 432201"/>
            <a:gd name="connsiteY62" fmla="*/ 545376 h 627360"/>
            <a:gd name="connsiteX63" fmla="*/ 269124 w 432201"/>
            <a:gd name="connsiteY63" fmla="*/ 543594 h 627360"/>
            <a:gd name="connsiteX64" fmla="*/ 261103 w 432201"/>
            <a:gd name="connsiteY64" fmla="*/ 540920 h 627360"/>
            <a:gd name="connsiteX65" fmla="*/ 264668 w 432201"/>
            <a:gd name="connsiteY65" fmla="*/ 531118 h 627360"/>
            <a:gd name="connsiteX66" fmla="*/ 261103 w 432201"/>
            <a:gd name="connsiteY66" fmla="*/ 532009 h 627360"/>
            <a:gd name="connsiteX67" fmla="*/ 258430 w 432201"/>
            <a:gd name="connsiteY67" fmla="*/ 538247 h 627360"/>
            <a:gd name="connsiteX68" fmla="*/ 253083 w 432201"/>
            <a:gd name="connsiteY68" fmla="*/ 541812 h 627360"/>
            <a:gd name="connsiteX69" fmla="*/ 248627 w 432201"/>
            <a:gd name="connsiteY69" fmla="*/ 546267 h 627360"/>
            <a:gd name="connsiteX70" fmla="*/ 246845 w 432201"/>
            <a:gd name="connsiteY70" fmla="*/ 541812 h 627360"/>
            <a:gd name="connsiteX71" fmla="*/ 244172 w 432201"/>
            <a:gd name="connsiteY71" fmla="*/ 539138 h 627360"/>
            <a:gd name="connsiteX72" fmla="*/ 244172 w 432201"/>
            <a:gd name="connsiteY72" fmla="*/ 531118 h 627360"/>
            <a:gd name="connsiteX73" fmla="*/ 237043 w 432201"/>
            <a:gd name="connsiteY73" fmla="*/ 532009 h 627360"/>
            <a:gd name="connsiteX74" fmla="*/ 237043 w 432201"/>
            <a:gd name="connsiteY74" fmla="*/ 525771 h 627360"/>
            <a:gd name="connsiteX75" fmla="*/ 235260 w 432201"/>
            <a:gd name="connsiteY75" fmla="*/ 521315 h 627360"/>
            <a:gd name="connsiteX76" fmla="*/ 229913 w 432201"/>
            <a:gd name="connsiteY76" fmla="*/ 520424 h 627360"/>
            <a:gd name="connsiteX77" fmla="*/ 231696 w 432201"/>
            <a:gd name="connsiteY77" fmla="*/ 514186 h 627360"/>
            <a:gd name="connsiteX78" fmla="*/ 235260 w 432201"/>
            <a:gd name="connsiteY78" fmla="*/ 514186 h 627360"/>
            <a:gd name="connsiteX79" fmla="*/ 239716 w 432201"/>
            <a:gd name="connsiteY79" fmla="*/ 513295 h 627360"/>
            <a:gd name="connsiteX80" fmla="*/ 242389 w 432201"/>
            <a:gd name="connsiteY80" fmla="*/ 511513 h 627360"/>
            <a:gd name="connsiteX81" fmla="*/ 237934 w 432201"/>
            <a:gd name="connsiteY81" fmla="*/ 510622 h 627360"/>
            <a:gd name="connsiteX82" fmla="*/ 230805 w 432201"/>
            <a:gd name="connsiteY82" fmla="*/ 507057 h 627360"/>
            <a:gd name="connsiteX83" fmla="*/ 234369 w 432201"/>
            <a:gd name="connsiteY83" fmla="*/ 499037 h 627360"/>
            <a:gd name="connsiteX84" fmla="*/ 229022 w 432201"/>
            <a:gd name="connsiteY84" fmla="*/ 499037 h 627360"/>
            <a:gd name="connsiteX85" fmla="*/ 226349 w 432201"/>
            <a:gd name="connsiteY85" fmla="*/ 503493 h 627360"/>
            <a:gd name="connsiteX86" fmla="*/ 222784 w 432201"/>
            <a:gd name="connsiteY86" fmla="*/ 507057 h 627360"/>
            <a:gd name="connsiteX87" fmla="*/ 220111 w 432201"/>
            <a:gd name="connsiteY87" fmla="*/ 510622 h 627360"/>
            <a:gd name="connsiteX88" fmla="*/ 215655 w 432201"/>
            <a:gd name="connsiteY88" fmla="*/ 510622 h 627360"/>
            <a:gd name="connsiteX89" fmla="*/ 213873 w 432201"/>
            <a:gd name="connsiteY89" fmla="*/ 505275 h 627360"/>
            <a:gd name="connsiteX90" fmla="*/ 210308 w 432201"/>
            <a:gd name="connsiteY90" fmla="*/ 504384 h 627360"/>
            <a:gd name="connsiteX91" fmla="*/ 205853 w 432201"/>
            <a:gd name="connsiteY91" fmla="*/ 501710 h 627360"/>
            <a:gd name="connsiteX92" fmla="*/ 210308 w 432201"/>
            <a:gd name="connsiteY92" fmla="*/ 498146 h 627360"/>
            <a:gd name="connsiteX93" fmla="*/ 212091 w 432201"/>
            <a:gd name="connsiteY93" fmla="*/ 494581 h 627360"/>
            <a:gd name="connsiteX94" fmla="*/ 218329 w 432201"/>
            <a:gd name="connsiteY94" fmla="*/ 492799 h 627360"/>
            <a:gd name="connsiteX95" fmla="*/ 212091 w 432201"/>
            <a:gd name="connsiteY95" fmla="*/ 491908 h 627360"/>
            <a:gd name="connsiteX96" fmla="*/ 207635 w 432201"/>
            <a:gd name="connsiteY96" fmla="*/ 493690 h 627360"/>
            <a:gd name="connsiteX97" fmla="*/ 204070 w 432201"/>
            <a:gd name="connsiteY97" fmla="*/ 491017 h 627360"/>
            <a:gd name="connsiteX98" fmla="*/ 206744 w 432201"/>
            <a:gd name="connsiteY98" fmla="*/ 486561 h 627360"/>
            <a:gd name="connsiteX99" fmla="*/ 206744 w 432201"/>
            <a:gd name="connsiteY99" fmla="*/ 482997 h 627360"/>
            <a:gd name="connsiteX100" fmla="*/ 206744 w 432201"/>
            <a:gd name="connsiteY100" fmla="*/ 479432 h 627360"/>
            <a:gd name="connsiteX101" fmla="*/ 214764 w 432201"/>
            <a:gd name="connsiteY101" fmla="*/ 474976 h 627360"/>
            <a:gd name="connsiteX102" fmla="*/ 211200 w 432201"/>
            <a:gd name="connsiteY102" fmla="*/ 471412 h 627360"/>
            <a:gd name="connsiteX103" fmla="*/ 212091 w 432201"/>
            <a:gd name="connsiteY103" fmla="*/ 467847 h 627360"/>
            <a:gd name="connsiteX104" fmla="*/ 217438 w 432201"/>
            <a:gd name="connsiteY104" fmla="*/ 459827 h 627360"/>
            <a:gd name="connsiteX105" fmla="*/ 211200 w 432201"/>
            <a:gd name="connsiteY105" fmla="*/ 456262 h 627360"/>
            <a:gd name="connsiteX106" fmla="*/ 211200 w 432201"/>
            <a:gd name="connsiteY106" fmla="*/ 461609 h 627360"/>
            <a:gd name="connsiteX107" fmla="*/ 211200 w 432201"/>
            <a:gd name="connsiteY107" fmla="*/ 466065 h 627360"/>
            <a:gd name="connsiteX108" fmla="*/ 209417 w 432201"/>
            <a:gd name="connsiteY108" fmla="*/ 455371 h 627360"/>
            <a:gd name="connsiteX109" fmla="*/ 207635 w 432201"/>
            <a:gd name="connsiteY109" fmla="*/ 442004 h 627360"/>
            <a:gd name="connsiteX110" fmla="*/ 173772 w 432201"/>
            <a:gd name="connsiteY110" fmla="*/ 425964 h 627360"/>
            <a:gd name="connsiteX111" fmla="*/ 166643 w 432201"/>
            <a:gd name="connsiteY111" fmla="*/ 408141 h 627360"/>
            <a:gd name="connsiteX112" fmla="*/ 148820 w 432201"/>
            <a:gd name="connsiteY112" fmla="*/ 383189 h 627360"/>
            <a:gd name="connsiteX113" fmla="*/ 146147 w 432201"/>
            <a:gd name="connsiteY113" fmla="*/ 380516 h 627360"/>
            <a:gd name="connsiteX114" fmla="*/ 128324 w 432201"/>
            <a:gd name="connsiteY114" fmla="*/ 365366 h 627360"/>
            <a:gd name="connsiteX115" fmla="*/ 100699 w 432201"/>
            <a:gd name="connsiteY115" fmla="*/ 342197 h 627360"/>
            <a:gd name="connsiteX116" fmla="*/ 88223 w 432201"/>
            <a:gd name="connsiteY116" fmla="*/ 350217 h 627360"/>
            <a:gd name="connsiteX117" fmla="*/ 81985 w 432201"/>
            <a:gd name="connsiteY117" fmla="*/ 360020 h 627360"/>
            <a:gd name="connsiteX118" fmla="*/ 67726 w 432201"/>
            <a:gd name="connsiteY118" fmla="*/ 363584 h 627360"/>
            <a:gd name="connsiteX119" fmla="*/ 61488 w 432201"/>
            <a:gd name="connsiteY119" fmla="*/ 353782 h 627360"/>
            <a:gd name="connsiteX120" fmla="*/ 40101 w 432201"/>
            <a:gd name="connsiteY120" fmla="*/ 335068 h 627360"/>
            <a:gd name="connsiteX121" fmla="*/ 34754 w 432201"/>
            <a:gd name="connsiteY121" fmla="*/ 325265 h 627360"/>
            <a:gd name="connsiteX122" fmla="*/ 18714 w 432201"/>
            <a:gd name="connsiteY122" fmla="*/ 329721 h 627360"/>
            <a:gd name="connsiteX123" fmla="*/ 0 w 432201"/>
            <a:gd name="connsiteY123" fmla="*/ 329721 h 627360"/>
            <a:gd name="connsiteX124" fmla="*/ 0 w 432201"/>
            <a:gd name="connsiteY124" fmla="*/ 34754 h 627360"/>
            <a:gd name="connsiteX125" fmla="*/ 8911 w 432201"/>
            <a:gd name="connsiteY125" fmla="*/ 36537 h 627360"/>
            <a:gd name="connsiteX126" fmla="*/ 15149 w 432201"/>
            <a:gd name="connsiteY126" fmla="*/ 38319 h 627360"/>
            <a:gd name="connsiteX127" fmla="*/ 21387 w 432201"/>
            <a:gd name="connsiteY127" fmla="*/ 38319 h 627360"/>
            <a:gd name="connsiteX128" fmla="*/ 30299 w 432201"/>
            <a:gd name="connsiteY128" fmla="*/ 39210 h 627360"/>
            <a:gd name="connsiteX129" fmla="*/ 37428 w 432201"/>
            <a:gd name="connsiteY129" fmla="*/ 39210 h 627360"/>
            <a:gd name="connsiteX130" fmla="*/ 39210 w 432201"/>
            <a:gd name="connsiteY130" fmla="*/ 40101 h 627360"/>
            <a:gd name="connsiteX131" fmla="*/ 42775 w 432201"/>
            <a:gd name="connsiteY131" fmla="*/ 41883 h 627360"/>
            <a:gd name="connsiteX132" fmla="*/ 45448 w 432201"/>
            <a:gd name="connsiteY132" fmla="*/ 43666 h 627360"/>
            <a:gd name="connsiteX133" fmla="*/ 52577 w 432201"/>
            <a:gd name="connsiteY133" fmla="*/ 47230 h 627360"/>
            <a:gd name="connsiteX134" fmla="*/ 77529 w 432201"/>
            <a:gd name="connsiteY134" fmla="*/ 52577 h 627360"/>
            <a:gd name="connsiteX135" fmla="*/ 83767 w 432201"/>
            <a:gd name="connsiteY135" fmla="*/ 57033 h 627360"/>
            <a:gd name="connsiteX136" fmla="*/ 90896 w 432201"/>
            <a:gd name="connsiteY136" fmla="*/ 57924 h 627360"/>
            <a:gd name="connsiteX137" fmla="*/ 98916 w 432201"/>
            <a:gd name="connsiteY137" fmla="*/ 58815 h 627360"/>
            <a:gd name="connsiteX138" fmla="*/ 101590 w 432201"/>
            <a:gd name="connsiteY138" fmla="*/ 61488 h 627360"/>
            <a:gd name="connsiteX139" fmla="*/ 105154 w 432201"/>
            <a:gd name="connsiteY139" fmla="*/ 63271 h 627360"/>
            <a:gd name="connsiteX140" fmla="*/ 108719 w 432201"/>
            <a:gd name="connsiteY140" fmla="*/ 63271 h 627360"/>
            <a:gd name="connsiteX141" fmla="*/ 112283 w 432201"/>
            <a:gd name="connsiteY141" fmla="*/ 63271 h 627360"/>
            <a:gd name="connsiteX142" fmla="*/ 112283 w 432201"/>
            <a:gd name="connsiteY142" fmla="*/ 58815 h 627360"/>
            <a:gd name="connsiteX143" fmla="*/ 115848 w 432201"/>
            <a:gd name="connsiteY143" fmla="*/ 57033 h 627360"/>
            <a:gd name="connsiteX144" fmla="*/ 122977 w 432201"/>
            <a:gd name="connsiteY144" fmla="*/ 61488 h 627360"/>
            <a:gd name="connsiteX145" fmla="*/ 127433 w 432201"/>
            <a:gd name="connsiteY145" fmla="*/ 64162 h 627360"/>
            <a:gd name="connsiteX146" fmla="*/ 130106 w 432201"/>
            <a:gd name="connsiteY146" fmla="*/ 59706 h 627360"/>
            <a:gd name="connsiteX147" fmla="*/ 127433 w 432201"/>
            <a:gd name="connsiteY147" fmla="*/ 54359 h 627360"/>
            <a:gd name="connsiteX148" fmla="*/ 129215 w 432201"/>
            <a:gd name="connsiteY148" fmla="*/ 49904 h 627360"/>
            <a:gd name="connsiteX149" fmla="*/ 139017 w 432201"/>
            <a:gd name="connsiteY149" fmla="*/ 44557 h 627360"/>
            <a:gd name="connsiteX150" fmla="*/ 141691 w 432201"/>
            <a:gd name="connsiteY150" fmla="*/ 40101 h 627360"/>
            <a:gd name="connsiteX151" fmla="*/ 147038 w 432201"/>
            <a:gd name="connsiteY151" fmla="*/ 34754 h 627360"/>
            <a:gd name="connsiteX152" fmla="*/ 147038 w 432201"/>
            <a:gd name="connsiteY152" fmla="*/ 34754 h 627360"/>
            <a:gd name="connsiteX153" fmla="*/ 154167 w 432201"/>
            <a:gd name="connsiteY153" fmla="*/ 30299 h 627360"/>
            <a:gd name="connsiteX154" fmla="*/ 159514 w 432201"/>
            <a:gd name="connsiteY154" fmla="*/ 29408 h 627360"/>
            <a:gd name="connsiteX155" fmla="*/ 169316 w 432201"/>
            <a:gd name="connsiteY155" fmla="*/ 29408 h 627360"/>
            <a:gd name="connsiteX156" fmla="*/ 172881 w 432201"/>
            <a:gd name="connsiteY156" fmla="*/ 26734 h 627360"/>
            <a:gd name="connsiteX157" fmla="*/ 176445 w 432201"/>
            <a:gd name="connsiteY157" fmla="*/ 23170 h 627360"/>
            <a:gd name="connsiteX158" fmla="*/ 181792 w 432201"/>
            <a:gd name="connsiteY158" fmla="*/ 24061 h 627360"/>
            <a:gd name="connsiteX159" fmla="*/ 187139 w 432201"/>
            <a:gd name="connsiteY159" fmla="*/ 24061 h 627360"/>
            <a:gd name="connsiteX160" fmla="*/ 190703 w 432201"/>
            <a:gd name="connsiteY160" fmla="*/ 20496 h 627360"/>
            <a:gd name="connsiteX161" fmla="*/ 190703 w 432201"/>
            <a:gd name="connsiteY161" fmla="*/ 20496 h 627360"/>
            <a:gd name="connsiteX162" fmla="*/ 194268 w 432201"/>
            <a:gd name="connsiteY162" fmla="*/ 16040 h 627360"/>
            <a:gd name="connsiteX163" fmla="*/ 200506 w 432201"/>
            <a:gd name="connsiteY163" fmla="*/ 16040 h 627360"/>
            <a:gd name="connsiteX164" fmla="*/ 206744 w 432201"/>
            <a:gd name="connsiteY164" fmla="*/ 16040 h 627360"/>
            <a:gd name="connsiteX165" fmla="*/ 212091 w 432201"/>
            <a:gd name="connsiteY165" fmla="*/ 13367 h 627360"/>
            <a:gd name="connsiteX166" fmla="*/ 219220 w 432201"/>
            <a:gd name="connsiteY166" fmla="*/ 16040 h 627360"/>
            <a:gd name="connsiteX167" fmla="*/ 208526 w 432201"/>
            <a:gd name="connsiteY167" fmla="*/ 25843 h 627360"/>
            <a:gd name="connsiteX168" fmla="*/ 202288 w 432201"/>
            <a:gd name="connsiteY168" fmla="*/ 27625 h 627360"/>
            <a:gd name="connsiteX169" fmla="*/ 198724 w 432201"/>
            <a:gd name="connsiteY169" fmla="*/ 31190 h 627360"/>
            <a:gd name="connsiteX170" fmla="*/ 188030 w 432201"/>
            <a:gd name="connsiteY170" fmla="*/ 36537 h 627360"/>
            <a:gd name="connsiteX171" fmla="*/ 176445 w 432201"/>
            <a:gd name="connsiteY171" fmla="*/ 36537 h 627360"/>
            <a:gd name="connsiteX172" fmla="*/ 167534 w 432201"/>
            <a:gd name="connsiteY172" fmla="*/ 43666 h 627360"/>
            <a:gd name="connsiteX173" fmla="*/ 158622 w 432201"/>
            <a:gd name="connsiteY173" fmla="*/ 49013 h 627360"/>
            <a:gd name="connsiteX174" fmla="*/ 147038 w 432201"/>
            <a:gd name="connsiteY174" fmla="*/ 54359 h 627360"/>
            <a:gd name="connsiteX175" fmla="*/ 147038 w 432201"/>
            <a:gd name="connsiteY175" fmla="*/ 54359 h 627360"/>
            <a:gd name="connsiteX176" fmla="*/ 146147 w 432201"/>
            <a:gd name="connsiteY176" fmla="*/ 62380 h 627360"/>
            <a:gd name="connsiteX177" fmla="*/ 147038 w 432201"/>
            <a:gd name="connsiteY177" fmla="*/ 62380 h 627360"/>
            <a:gd name="connsiteX178" fmla="*/ 158622 w 432201"/>
            <a:gd name="connsiteY178" fmla="*/ 62380 h 627360"/>
            <a:gd name="connsiteX179" fmla="*/ 162187 w 432201"/>
            <a:gd name="connsiteY179" fmla="*/ 59706 h 627360"/>
            <a:gd name="connsiteX180" fmla="*/ 160405 w 432201"/>
            <a:gd name="connsiteY180" fmla="*/ 57033 h 627360"/>
            <a:gd name="connsiteX181" fmla="*/ 158622 w 432201"/>
            <a:gd name="connsiteY181" fmla="*/ 54359 h 627360"/>
            <a:gd name="connsiteX182" fmla="*/ 163078 w 432201"/>
            <a:gd name="connsiteY182" fmla="*/ 51686 h 627360"/>
            <a:gd name="connsiteX183" fmla="*/ 174663 w 432201"/>
            <a:gd name="connsiteY183" fmla="*/ 43666 h 627360"/>
            <a:gd name="connsiteX184" fmla="*/ 184465 w 432201"/>
            <a:gd name="connsiteY184" fmla="*/ 40101 h 627360"/>
            <a:gd name="connsiteX185" fmla="*/ 188921 w 432201"/>
            <a:gd name="connsiteY185" fmla="*/ 44557 h 627360"/>
            <a:gd name="connsiteX186" fmla="*/ 191595 w 432201"/>
            <a:gd name="connsiteY186" fmla="*/ 48121 h 627360"/>
            <a:gd name="connsiteX187" fmla="*/ 194268 w 432201"/>
            <a:gd name="connsiteY187" fmla="*/ 44557 h 627360"/>
            <a:gd name="connsiteX188" fmla="*/ 198724 w 432201"/>
            <a:gd name="connsiteY188" fmla="*/ 36537 h 627360"/>
            <a:gd name="connsiteX189" fmla="*/ 210308 w 432201"/>
            <a:gd name="connsiteY189" fmla="*/ 26734 h 627360"/>
            <a:gd name="connsiteX190" fmla="*/ 223676 w 432201"/>
            <a:gd name="connsiteY190" fmla="*/ 24061 h 627360"/>
            <a:gd name="connsiteX191" fmla="*/ 229913 w 432201"/>
            <a:gd name="connsiteY191" fmla="*/ 22278 h 627360"/>
            <a:gd name="connsiteX192" fmla="*/ 224567 w 432201"/>
            <a:gd name="connsiteY192" fmla="*/ 28516 h 627360"/>
            <a:gd name="connsiteX193" fmla="*/ 226349 w 432201"/>
            <a:gd name="connsiteY193" fmla="*/ 32972 h 627360"/>
            <a:gd name="connsiteX194" fmla="*/ 239716 w 432201"/>
            <a:gd name="connsiteY194" fmla="*/ 23170 h 627360"/>
            <a:gd name="connsiteX195" fmla="*/ 245063 w 432201"/>
            <a:gd name="connsiteY195" fmla="*/ 16932 h 627360"/>
            <a:gd name="connsiteX196" fmla="*/ 251301 w 432201"/>
            <a:gd name="connsiteY196" fmla="*/ 15149 h 627360"/>
            <a:gd name="connsiteX197" fmla="*/ 253974 w 432201"/>
            <a:gd name="connsiteY197" fmla="*/ 11585 h 627360"/>
            <a:gd name="connsiteX198" fmla="*/ 247736 w 432201"/>
            <a:gd name="connsiteY198" fmla="*/ 8020 h 627360"/>
            <a:gd name="connsiteX199" fmla="*/ 245954 w 432201"/>
            <a:gd name="connsiteY199" fmla="*/ 2673 h 627360"/>
            <a:gd name="connsiteX200" fmla="*/ 251301 w 432201"/>
            <a:gd name="connsiteY200" fmla="*/ 0 h 627360"/>
            <a:gd name="connsiteX201" fmla="*/ 264668 w 432201"/>
            <a:gd name="connsiteY201" fmla="*/ 12476 h 627360"/>
            <a:gd name="connsiteX202" fmla="*/ 271797 w 432201"/>
            <a:gd name="connsiteY202" fmla="*/ 23170 h 627360"/>
            <a:gd name="connsiteX203" fmla="*/ 274470 w 432201"/>
            <a:gd name="connsiteY203" fmla="*/ 29408 h 627360"/>
            <a:gd name="connsiteX204" fmla="*/ 279817 w 432201"/>
            <a:gd name="connsiteY204" fmla="*/ 33863 h 627360"/>
            <a:gd name="connsiteX205" fmla="*/ 293184 w 432201"/>
            <a:gd name="connsiteY205" fmla="*/ 42775 h 627360"/>
            <a:gd name="connsiteX206" fmla="*/ 298531 w 432201"/>
            <a:gd name="connsiteY206" fmla="*/ 42775 h 627360"/>
            <a:gd name="connsiteX207" fmla="*/ 302096 w 432201"/>
            <a:gd name="connsiteY207" fmla="*/ 36537 h 627360"/>
            <a:gd name="connsiteX208" fmla="*/ 300313 w 432201"/>
            <a:gd name="connsiteY208" fmla="*/ 33863 h 627360"/>
            <a:gd name="connsiteX209" fmla="*/ 298531 w 432201"/>
            <a:gd name="connsiteY209" fmla="*/ 32081 h 627360"/>
            <a:gd name="connsiteX210" fmla="*/ 302987 w 432201"/>
            <a:gd name="connsiteY210" fmla="*/ 29408 h 627360"/>
            <a:gd name="connsiteX211" fmla="*/ 302987 w 432201"/>
            <a:gd name="connsiteY211" fmla="*/ 25843 h 627360"/>
            <a:gd name="connsiteX212" fmla="*/ 302987 w 432201"/>
            <a:gd name="connsiteY212" fmla="*/ 20496 h 627360"/>
            <a:gd name="connsiteX213" fmla="*/ 308334 w 432201"/>
            <a:gd name="connsiteY213" fmla="*/ 17823 h 627360"/>
            <a:gd name="connsiteX214" fmla="*/ 313680 w 432201"/>
            <a:gd name="connsiteY214" fmla="*/ 15149 h 627360"/>
            <a:gd name="connsiteX215" fmla="*/ 314572 w 432201"/>
            <a:gd name="connsiteY215" fmla="*/ 25843 h 627360"/>
            <a:gd name="connsiteX216" fmla="*/ 314572 w 432201"/>
            <a:gd name="connsiteY216" fmla="*/ 32081 h 627360"/>
            <a:gd name="connsiteX217" fmla="*/ 321701 w 432201"/>
            <a:gd name="connsiteY217" fmla="*/ 32081 h 627360"/>
            <a:gd name="connsiteX218" fmla="*/ 319918 w 432201"/>
            <a:gd name="connsiteY218" fmla="*/ 37428 h 627360"/>
            <a:gd name="connsiteX219" fmla="*/ 316354 w 432201"/>
            <a:gd name="connsiteY219" fmla="*/ 42775 h 627360"/>
            <a:gd name="connsiteX220" fmla="*/ 319918 w 432201"/>
            <a:gd name="connsiteY220" fmla="*/ 42775 h 627360"/>
            <a:gd name="connsiteX221" fmla="*/ 324374 w 432201"/>
            <a:gd name="connsiteY221" fmla="*/ 40992 h 627360"/>
            <a:gd name="connsiteX222" fmla="*/ 330612 w 432201"/>
            <a:gd name="connsiteY222" fmla="*/ 39210 h 627360"/>
            <a:gd name="connsiteX223" fmla="*/ 338632 w 432201"/>
            <a:gd name="connsiteY223" fmla="*/ 35645 h 627360"/>
            <a:gd name="connsiteX224" fmla="*/ 340415 w 432201"/>
            <a:gd name="connsiteY224" fmla="*/ 30299 h 627360"/>
            <a:gd name="connsiteX225" fmla="*/ 353782 w 432201"/>
            <a:gd name="connsiteY225" fmla="*/ 25843 h 627360"/>
            <a:gd name="connsiteX226" fmla="*/ 370713 w 432201"/>
            <a:gd name="connsiteY226" fmla="*/ 29408 h 627360"/>
            <a:gd name="connsiteX227" fmla="*/ 376060 w 432201"/>
            <a:gd name="connsiteY227" fmla="*/ 32972 h 627360"/>
            <a:gd name="connsiteX228" fmla="*/ 382298 w 432201"/>
            <a:gd name="connsiteY228" fmla="*/ 36537 h 627360"/>
            <a:gd name="connsiteX229" fmla="*/ 392101 w 432201"/>
            <a:gd name="connsiteY229" fmla="*/ 40101 h 627360"/>
            <a:gd name="connsiteX230" fmla="*/ 397447 w 432201"/>
            <a:gd name="connsiteY230" fmla="*/ 41883 h 627360"/>
            <a:gd name="connsiteX231" fmla="*/ 402794 w 432201"/>
            <a:gd name="connsiteY231" fmla="*/ 44557 h 627360"/>
            <a:gd name="connsiteX232" fmla="*/ 409923 w 432201"/>
            <a:gd name="connsiteY232" fmla="*/ 45448 h 627360"/>
            <a:gd name="connsiteX233" fmla="*/ 415270 w 432201"/>
            <a:gd name="connsiteY233" fmla="*/ 45448 h 627360"/>
            <a:gd name="connsiteX234" fmla="*/ 423290 w 432201"/>
            <a:gd name="connsiteY234" fmla="*/ 47230 h 627360"/>
            <a:gd name="connsiteX235" fmla="*/ 430419 w 432201"/>
            <a:gd name="connsiteY235" fmla="*/ 50795 h 6273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</a:cxnLst>
          <a:rect l="l" t="t" r="r" b="b"/>
          <a:pathLst>
            <a:path w="432201" h="627360">
              <a:moveTo>
                <a:pt x="432202" y="51686"/>
              </a:moveTo>
              <a:lnTo>
                <a:pt x="432202" y="627361"/>
              </a:lnTo>
              <a:lnTo>
                <a:pt x="346653" y="627361"/>
              </a:lnTo>
              <a:cubicBezTo>
                <a:pt x="346653" y="627361"/>
                <a:pt x="346653" y="627361"/>
                <a:pt x="346653" y="627361"/>
              </a:cubicBezTo>
              <a:cubicBezTo>
                <a:pt x="343979" y="625579"/>
                <a:pt x="343088" y="622905"/>
                <a:pt x="344870" y="620232"/>
              </a:cubicBezTo>
              <a:cubicBezTo>
                <a:pt x="344870" y="620232"/>
                <a:pt x="345761" y="619341"/>
                <a:pt x="344870" y="618449"/>
              </a:cubicBezTo>
              <a:cubicBezTo>
                <a:pt x="344870" y="618449"/>
                <a:pt x="343979" y="618449"/>
                <a:pt x="343088" y="618449"/>
              </a:cubicBezTo>
              <a:cubicBezTo>
                <a:pt x="343088" y="618449"/>
                <a:pt x="341306" y="618449"/>
                <a:pt x="340415" y="617558"/>
              </a:cubicBezTo>
              <a:cubicBezTo>
                <a:pt x="338632" y="617558"/>
                <a:pt x="337741" y="615776"/>
                <a:pt x="337741" y="613994"/>
              </a:cubicBezTo>
              <a:cubicBezTo>
                <a:pt x="337741" y="613994"/>
                <a:pt x="337741" y="612212"/>
                <a:pt x="337741" y="612212"/>
              </a:cubicBezTo>
              <a:cubicBezTo>
                <a:pt x="337741" y="612212"/>
                <a:pt x="336850" y="612212"/>
                <a:pt x="335959" y="613103"/>
              </a:cubicBezTo>
              <a:cubicBezTo>
                <a:pt x="335959" y="613103"/>
                <a:pt x="334177" y="613994"/>
                <a:pt x="333285" y="614885"/>
              </a:cubicBezTo>
              <a:cubicBezTo>
                <a:pt x="332394" y="614885"/>
                <a:pt x="330612" y="616667"/>
                <a:pt x="329721" y="614885"/>
              </a:cubicBezTo>
              <a:cubicBezTo>
                <a:pt x="327939" y="613103"/>
                <a:pt x="332394" y="608647"/>
                <a:pt x="329721" y="606865"/>
              </a:cubicBezTo>
              <a:cubicBezTo>
                <a:pt x="329721" y="605974"/>
                <a:pt x="327047" y="606865"/>
                <a:pt x="326156" y="605974"/>
              </a:cubicBezTo>
              <a:cubicBezTo>
                <a:pt x="326156" y="604191"/>
                <a:pt x="324374" y="602409"/>
                <a:pt x="326156" y="601518"/>
              </a:cubicBezTo>
              <a:cubicBezTo>
                <a:pt x="326156" y="599736"/>
                <a:pt x="328830" y="597953"/>
                <a:pt x="327047" y="597062"/>
              </a:cubicBezTo>
              <a:cubicBezTo>
                <a:pt x="325265" y="595280"/>
                <a:pt x="324374" y="599736"/>
                <a:pt x="323483" y="600627"/>
              </a:cubicBezTo>
              <a:cubicBezTo>
                <a:pt x="323483" y="602409"/>
                <a:pt x="323483" y="605974"/>
                <a:pt x="321701" y="606865"/>
              </a:cubicBezTo>
              <a:cubicBezTo>
                <a:pt x="317245" y="608647"/>
                <a:pt x="313680" y="605082"/>
                <a:pt x="312789" y="600627"/>
              </a:cubicBezTo>
              <a:cubicBezTo>
                <a:pt x="312789" y="598844"/>
                <a:pt x="312789" y="597062"/>
                <a:pt x="312789" y="595280"/>
              </a:cubicBezTo>
              <a:cubicBezTo>
                <a:pt x="312789" y="594389"/>
                <a:pt x="314572" y="592606"/>
                <a:pt x="312789" y="591715"/>
              </a:cubicBezTo>
              <a:cubicBezTo>
                <a:pt x="311007" y="591715"/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"589933"/>
              </a:cubicBezTo>
              <a:cubicBezTo>
                <a:pt x="306551" y="588151"/>
                <a:pt x="307442" y="587260"/>
                <a:pt x="308334" y="585477"/>
              </a:cubicBezTo>
              <a:cubicBezTo>
                <a:pt x="308334" y="584586"/>
                <a:pt x="308334" y="580131"/>
                <a:pt x="306551" y="581913"/>
              </a:cubicBezTo>
              <a:cubicBezTo>
                <a:pt x="304769" y="582804"/>
                <a:pt x="306551" y="585477"/>
                <a:pt x="305660" y="587260"/>
              </a:cubicBezTo>
              <a:cubicBezTo>
                <a:pt x="305660" y="589042"/>
                <a:pt x="303878" y="589933"/>
                <a:pt x="302096" y="590824"/>
              </a:cubicBezTo>
              <a:cubicBezTo>
                <a:pt x="300313" y="590824"/>
                <a:pt x="299422" y="589933"/>
                <a:pt x="297640" y="589042"/>
              </a:cubicBezTo>
              <a:cubicBezTo>
                <a:pt x="296749" y="588151"/>
                <a:pt x="294967" y="587260"/>
                <a:pt x="294967" y="585477"/>
              </a:cubicBezTo>
              <a:cubicBezTo>
                <a:pt x="294967" y="583695"/>
                <a:pt x="294967" y="581913"/>
                <a:pt x="294967" y="579239"/>
              </a:cubicBezTo>
              <a:cubicBezTo>
                <a:pt x="294967" y="579239"/>
                <a:pt x="294967" y="577457"/>
                <a:pt x="294967" y="576566"/>
              </a:cubicBezTo>
              <a:cubicBezTo>
                <a:pt x="294967" y="576566"/>
                <a:pt x="293184" y="576566"/>
                <a:pt x="292293" y="576566"/>
              </a:cubicBezTo>
              <a:cubicBezTo>
                <a:pt x="292293" y="576566"/>
                <a:pt x="292293" y="578348"/>
                <a:pt x="291402" y="580131"/>
              </a:cubicBezTo>
              <a:cubicBezTo>
                <a:pt x="291402" y="582804"/>
                <a:pt x="288729" y="583695"/>
                <a:pt x="286055" y="583695"/>
              </a:cubicBezTo>
              <a:cubicBezTo>
                <a:pt x="283382" y="583695"/>
                <a:pt x="282491" y="581022"/>
                <a:pt x="281599" y="579239"/>
              </a:cubicBezTo>
              <a:cubicBezTo>
                <a:pt x="282491" y="579239"/>
                <a:pt x="280708" y="575675"/>
                <a:pt x="279817" y="574784"/>
              </a:cubicBezTo>
              <a:cubicBezTo>
                <a:pt x="279817" y="574784"/>
                <a:pt x="279817" y="574784"/>
                <a:pt x="278035" y="574784"/>
              </a:cubicBezTo>
              <a:cubicBezTo>
                <a:pt x="277144" y="574784"/>
                <a:pt x="277144" y="574784"/>
                <a:pt x="276253" y="575675"/>
              </a:cubicBezTo>
              <a:cubicBezTo>
                <a:pt x="275361" y="576566"/>
                <a:pt x="273579" y="577457"/>
                <a:pt x="271797" y="575675"/>
              </a:cubicBezTo>
              <a:cubicBezTo>
                <a:pt x="271797" y="574784"/>
                <a:pt x="271797" y="573001"/>
                <a:pt x="271797" y="571219"/>
              </a:cubicBezTo>
              <a:cubicBezTo>
                <a:pt x="269124" y="571219"/>
                <a:pt x="270015" y="573893"/>
                <a:pt x="268232" y="575675"/>
              </a:cubicBezTo>
              <a:cubicBezTo>
                <a:pt x="267341" y="576566"/>
                <a:pt x="265559" y="578348"/>
                <a:pt x="263777" y="576566"/>
              </a:cubicBezTo>
              <a:cubicBezTo>
                <a:pt x="263777" y="576566"/>
                <a:pt x="263777" y="574784"/>
                <a:pt x="261994" y="574784"/>
              </a:cubicBezTo>
              <a:cubicBezTo>
                <a:pt x="261994" y="574784"/>
                <a:pt x="260212" y="574784"/>
                <a:pt x="259321" y="573893"/>
              </a:cubicBezTo>
              <a:cubicBezTo>
                <a:pt x="258430" y="573893"/>
                <a:pt x="256648" y="573893"/>
                <a:pt x="256648" y="572110"/>
              </a:cubicBezTo>
              <a:cubicBezTo>
                <a:pt x="256648" y="571219"/>
                <a:pt x="257539" y="569437"/>
                <a:pt x="258430" y="568546"/>
              </a:cubicBezTo>
              <a:cubicBezTo>
                <a:pt x="258430" y="568546"/>
                <a:pt x="258430" y="568546"/>
                <a:pt x="258430" y="568546"/>
              </a:cubicBezTo>
              <a:cubicBezTo>
                <a:pt x="259321" y="568546"/>
                <a:pt x="260212" y="566763"/>
                <a:pt x="259321" y="565872"/>
              </a:cubicBezTo>
              <a:cubicBezTo>
                <a:pt x="259321" y="564981"/>
                <a:pt x="255756" y="565872"/>
                <a:pt x="254865" y="565872"/>
              </a:cubicBezTo>
              <a:cubicBezTo>
                <a:pt x="250410" y="564981"/>
                <a:pt x="255756" y="562308"/>
                <a:pt x="257539" y="561417"/>
              </a:cubicBezTo>
              <a:cubicBezTo>
                <a:pt x="260212" y="560526"/>
                <a:pt x="263777" y="561417"/>
                <a:pt x="266450" y="561417"/>
              </a:cubicBezTo>
              <a:cubicBezTo>
                <a:pt x="269124" y="561417"/>
                <a:pt x="270906" y="560526"/>
                <a:pt x="270015" y="557852"/>
              </a:cubicBezTo>
              <a:cubicBezTo>
                <a:pt x="266450" y="557852"/>
                <a:pt x="261994" y="560526"/>
                <a:pt x="259321" y="557852"/>
              </a:cubicBezTo>
              <a:cubicBezTo>
                <a:pt x="258430" y="556961"/>
                <a:pt x="257539" y="556070"/>
                <a:pt x="255756" y="557852"/>
              </a:cubicBezTo>
              <a:cubicBezTo>
                <a:pt x="253974" y="557852"/>
                <a:pt x="253083" y="560526"/>
                <a:pt x="251301" y="560526"/>
              </a:cubicBezTo>
              <a:cubicBezTo>
                <a:pt x="248627" y="560526"/>
                <a:pt x="245063" y="557852"/>
                <a:pt x="246845" y="555179"/>
              </a:cubicBezTo>
              <a:cubicBezTo>
                <a:pt x="248627" y="553396"/>
                <a:pt x="250410" y="552505"/>
                <a:pt x="252192" y="551614"/>
              </a:cubicBezTo>
              <a:cubicBezTo>
                <a:pt x="253974" y="550723"/>
                <a:pt x="254865" y="548050"/>
                <a:pt x="256648" y="546267"/>
              </a:cubicBezTo>
              <a:cubicBezTo>
                <a:pt x="258430" y="543594"/>
                <a:pt x="260212" y="545376"/>
                <a:pt x="262886" y="546267"/>
              </a:cubicBezTo>
              <a:cubicBezTo>
                <a:pt x="264668" y="548050"/>
                <a:pt x="266450" y="549832"/>
                <a:pt x="269124" y="550723"/>
              </a:cubicBezTo>
              <a:cubicBezTo>
                <a:pt x="269124" y="549832"/>
                <a:pt x="269124" y="548941"/>
                <a:pt x="269124" y="548050"/>
              </a:cubicBezTo>
              <a:cubicBezTo>
                <a:pt x="269124" y="547158"/>
                <a:pt x="267341" y="546267"/>
                <a:pt x="266450" y="545376"/>
              </a:cubicBezTo>
              <a:cubicBezTo>
                <a:pt x="265559" y="543594"/>
                <a:pt x="268232" y="543594"/>
                <a:pt x="269124" y="543594"/>
              </a:cubicBezTo>
              <a:cubicBezTo>
                <a:pt x="269124" y="538247"/>
                <a:pt x="263777" y="543594"/>
                <a:pt x="261103" y="540920"/>
              </a:cubicBezTo>
              <a:cubicBezTo>
                <a:pt x="257539" y="537356"/>
                <a:pt x="267341" y="534683"/>
                <a:pt x="264668" y="531118"/>
              </a:cubicBezTo>
              <a:cubicBezTo>
                <a:pt x="263777" y="529336"/>
                <a:pt x="261994" y="530227"/>
                <a:pt x="261103" y="532009"/>
              </a:cubicBezTo>
              <a:cubicBezTo>
                <a:pt x="261103" y="534683"/>
                <a:pt x="261103" y="536465"/>
                <a:pt x="258430" y="538247"/>
              </a:cubicBezTo>
              <a:cubicBezTo>
                <a:pt x="256648" y="540029"/>
                <a:pt x="254865" y="540920"/>
                <a:pt x="253083" y="541812"/>
              </a:cubicBezTo>
              <a:cubicBezTo>
                <a:pt x="251301" y="542703"/>
                <a:pt x="250410" y="545376"/>
                <a:pt x="248627" y="546267"/>
              </a:cubicBezTo>
              <a:cubicBezTo>
                <a:pt x="246845" y="547158"/>
                <a:pt x="246845" y="542703"/>
                <a:pt x="246845" y="541812"/>
              </a:cubicBezTo>
              <a:cubicBezTo>
                <a:pt x="246845" y="539138"/>
                <a:pt x="246845" y="538247"/>
                <a:pt x="244172" y="539138"/>
              </a:cubicBezTo>
              <a:cubicBezTo>
                <a:pt x="238825" y="540029"/>
                <a:pt x="244172" y="533791"/>
                <a:pt x="244172" y="531118"/>
              </a:cubicBezTo>
              <a:cubicBezTo>
                <a:pt x="244172" y="526662"/>
                <a:pt x="237934" y="535574"/>
                <a:pt x="237043" y="532009"/>
              </a:cubicBezTo>
              <a:cubicBezTo>
                <a:pt x="237043" y="530227"/>
                <a:pt x="237043" y="527553"/>
                <a:pt x="237043" y="525771"/>
              </a:cubicBezTo>
              <a:cubicBezTo>
                <a:pt x="237043" y="523989"/>
                <a:pt x="236151" y="522207"/>
                <a:pt x="235260" y="521315"/>
              </a:cubicBezTo>
              <a:cubicBezTo>
                <a:pt x="233478" y="519533"/>
                <a:pt x="231696" y="521315"/>
                <a:pt x="229913" y="520424"/>
              </a:cubicBezTo>
              <a:cubicBezTo>
                <a:pt x="225458" y="519533"/>
                <a:pt x="229913" y="515077"/>
                <a:pt x="231696" y="514186"/>
              </a:cubicBezTo>
              <a:cubicBezTo>
                <a:pt x="232587" y="514186"/>
                <a:pt x="234369" y="514186"/>
                <a:pt x="235260" y="514186"/>
              </a:cubicBezTo>
              <a:cubicBezTo>
                <a:pt x="237043" y="514186"/>
                <a:pt x="237934" y="514186"/>
                <a:pt x="239716" y="513295"/>
              </a:cubicBezTo>
              <a:cubicBezTo>
                <a:pt x="239716" y="513295"/>
                <a:pt x="242389" y="513295"/>
                <a:pt x="242389" y="511513"/>
              </a:cubicBezTo>
              <a:cubicBezTo>
                <a:pt x="242389" y="510622"/>
                <a:pt x="238825" y="510622"/>
                <a:pt x="237934" y="510622"/>
              </a:cubicBezTo>
              <a:cubicBezTo>
                <a:pt x="235260" y="510622"/>
                <a:pt x="230805" y="510622"/>
                <a:pt x="230805" y="507057"/>
              </a:cubicBezTo>
              <a:cubicBezTo>
                <a:pt x="230805" y="504384"/>
                <a:pt x="237934" y="501710"/>
                <a:pt x="234369" y="499037"/>
              </a:cubicBezTo>
              <a:cubicBezTo>
                <a:pt x="232587" y="497255"/>
                <a:pt x="230805" y="499037"/>
                <a:pt x="229022" y="499037"/>
              </a:cubicBezTo>
              <a:cubicBezTo>
                <a:pt x="228131" y="499928"/>
                <a:pt x="227240" y="501710"/>
                <a:pt x="226349" y="503493"/>
              </a:cubicBezTo>
              <a:cubicBezTo>
                <a:pt x="225458" y="505275"/>
                <a:pt x="223676" y="505275"/>
                <a:pt x="222784" y="507057"/>
              </a:cubicBezTo>
              <a:cubicBezTo>
                <a:pt x="221893" y="507948"/>
                <a:pt x="221002" y="509731"/>
                <a:pt x="220111" y="510622"/>
              </a:cubicBezTo>
              <a:cubicBezTo>
                <a:pt x="219220" y="511513"/>
                <a:pt x="216546" y="512404"/>
                <a:pt x="215655" y="510622"/>
              </a:cubicBezTo>
              <a:cubicBezTo>
                <a:pt x="213873" y="509731"/>
                <a:pt x="214764" y="507057"/>
                <a:pt x="213873" y="505275"/>
              </a:cubicBezTo>
              <a:cubicBezTo>
                <a:pt x="213873" y="503493"/>
                <a:pt x="212091" y="504384"/>
                <a:pt x="210308" y="504384"/>
              </a:cubicBezTo>
              <a:cubicBezTo>
                <a:pt x="208526" y="504384"/>
                <a:pt x="206744" y="503493"/>
                <a:pt x="205853" y="501710"/>
              </a:cubicBezTo>
              <a:cubicBezTo>
                <a:pt x="203179" y="497255"/>
                <a:pt x="210308" y="501710"/>
                <a:pt x="210308" y="498146"/>
              </a:cubicBezTo>
              <a:cubicBezTo>
                <a:pt x="210308" y="496364"/>
                <a:pt x="209417" y="495472"/>
                <a:pt x="212091" y="494581"/>
              </a:cubicBezTo>
              <a:cubicBezTo>
                <a:pt x="212982" y="494581"/>
                <a:pt x="218329" y="494581"/>
                <a:pt x="218329" y="492799"/>
              </a:cubicBezTo>
              <a:cubicBezTo>
                <a:pt x="218329" y="491017"/>
                <a:pt x="212982" y="491017"/>
                <a:pt x="212091" y="491908"/>
              </a:cubicBezTo>
              <a:cubicBezTo>
                <a:pt x="210308" y="491908"/>
                <a:pt x="208526" y="493690"/>
                <a:pt x="207635" y="493690"/>
              </a:cubicBezTo>
              <a:cubicBezTo>
                <a:pt x="205853" y="493690"/>
                <a:pt x="204070" y="491908"/>
                <a:pt x="204070" y="491017"/>
              </a:cubicBezTo>
              <a:cubicBezTo>
                <a:pt x="204070" y="489235"/>
                <a:pt x="204962" y="487452"/>
                <a:pt x="206744" y="486561"/>
              </a:cubicBezTo>
              <a:cubicBezTo>
                <a:pt x="207635" y="484779"/>
                <a:pt x="207635" y="483888"/>
                <a:pt x="206744" y="482997"/>
              </a:cubicBezTo>
              <a:cubicBezTo>
                <a:pt x="206744" y="482105"/>
                <a:pt x="205853" y="480323"/>
                <a:pt x="206744" y="479432"/>
              </a:cubicBezTo>
              <a:cubicBezTo>
                <a:pt x="208526" y="477650"/>
                <a:pt x="214764" y="477650"/>
                <a:pt x="214764" y="474976"/>
              </a:cubicBezTo>
              <a:cubicBezTo>
                <a:pt x="214764" y="473194"/>
                <a:pt x="212091" y="472303"/>
                <a:pt x="211200" y="471412"/>
              </a:cubicBezTo>
              <a:cubicBezTo>
                <a:pt x="209417" y="469629"/>
                <a:pt x="211200" y="468738"/>
                <a:pt x="212091" y="467847"/>
              </a:cubicBezTo>
              <a:cubicBezTo>
                <a:pt x="214764" y="466065"/>
                <a:pt x="219220" y="464283"/>
                <a:pt x="217438" y="459827"/>
              </a:cubicBezTo>
              <a:cubicBezTo>
                <a:pt x="217438" y="458045"/>
                <a:pt x="212982" y="453589"/>
                <a:pt x="211200" y="456262"/>
              </a:cubicBezTo>
              <a:cubicBezTo>
                <a:pt x="210308" y="458045"/>
                <a:pt x="211200" y="459827"/>
                <a:pt x="211200" y="461609"/>
              </a:cubicBezTo>
              <a:cubicBezTo>
                <a:pt x="211200" y="463392"/>
                <a:pt x="211200" y="464283"/>
                <a:pt x="211200" y="466065"/>
              </a:cubicBezTo>
              <a:cubicBezTo>
                <a:pt x="211200" y="466065"/>
                <a:pt x="211200" y="458045"/>
                <a:pt x="209417" y="455371"/>
              </a:cubicBezTo>
              <a:cubicBezTo>
                <a:pt x="207635" y="452698"/>
                <a:pt x="211200" y="442895"/>
                <a:pt x="207635" y="442004"/>
              </a:cubicBezTo>
              <a:cubicBezTo>
                <a:pt x="203179" y="442004"/>
                <a:pt x="177336" y="431311"/>
                <a:pt x="173772" y="425964"/>
              </a:cubicBezTo>
              <a:cubicBezTo>
                <a:pt x="169316" y="420617"/>
                <a:pt x="171098" y="413488"/>
                <a:pt x="166643" y="408141"/>
              </a:cubicBezTo>
              <a:cubicBezTo>
                <a:pt x="163078" y="403685"/>
                <a:pt x="154167" y="389427"/>
                <a:pt x="148820" y="383189"/>
              </a:cubicBezTo>
              <a:cubicBezTo>
                <a:pt x="147929" y="382298"/>
                <a:pt x="147038" y="381407"/>
                <a:pt x="146147" y="380516"/>
              </a:cubicBezTo>
              <a:cubicBezTo>
                <a:pt x="140800" y="376060"/>
                <a:pt x="132779" y="369822"/>
                <a:pt x="128324" y="365366"/>
              </a:cubicBezTo>
              <a:cubicBezTo>
                <a:pt x="123868" y="360911"/>
                <a:pt x="106045" y="339523"/>
                <a:pt x="100699" y="342197"/>
              </a:cubicBezTo>
              <a:cubicBezTo>
                <a:pt x="95352" y="343979"/>
                <a:pt x="90005" y="345761"/>
                <a:pt x="88223" y="350217"/>
              </a:cubicBezTo>
              <a:cubicBezTo>
                <a:pt x="86440" y="354673"/>
                <a:pt x="86440" y="360020"/>
                <a:pt x="81985" y="360020"/>
              </a:cubicBezTo>
              <a:cubicBezTo>
                <a:pt x="77529" y="360020"/>
                <a:pt x="69509" y="368931"/>
                <a:pt x="67726" y="363584"/>
              </a:cubicBezTo>
              <a:cubicBezTo>
                <a:pt x="65944" y="358237"/>
                <a:pt x="67726" y="358237"/>
                <a:pt x="61488" y="353782"/>
              </a:cubicBezTo>
              <a:cubicBezTo>
                <a:pt x="54359" y="349326"/>
                <a:pt x="42775" y="340415"/>
                <a:pt x="40101" y="335068"/>
              </a:cubicBezTo>
              <a:cubicBezTo>
                <a:pt x="36537" y="329721"/>
                <a:pt x="39210" y="324374"/>
                <a:pt x="34754" y="325265"/>
              </a:cubicBezTo>
              <a:cubicBezTo>
                <a:pt x="31190" y="326156"/>
                <a:pt x="26734" y="329721"/>
                <a:pt x="18714" y="329721"/>
              </a:cubicBezTo>
              <a:cubicBezTo>
                <a:pt x="10694" y="329721"/>
                <a:pt x="0" y="329721"/>
                <a:pt x="0" y="329721"/>
              </a:cubicBezTo>
              <a:lnTo>
                <a:pt x="0" y="34754"/>
              </a:lnTo>
              <a:cubicBezTo>
                <a:pt x="0" y="34754"/>
                <a:pt x="5347" y="35645"/>
                <a:pt x="8911" y="36537"/>
              </a:cubicBezTo>
              <a:cubicBezTo>
                <a:pt x="10694" y="36537"/>
                <a:pt x="12476" y="38319"/>
                <a:pt x="15149" y="38319"/>
              </a:cubicBezTo>
              <a:cubicBezTo>
                <a:pt x="16932" y="38319"/>
                <a:pt x="19605" y="38319"/>
                <a:pt x="21387" y="38319"/>
              </a:cubicBezTo>
              <a:cubicBezTo>
                <a:pt x="24061" y="38319"/>
                <a:pt x="27625" y="39210"/>
                <a:pt x="30299" y="39210"/>
              </a:cubicBezTo>
              <a:cubicBezTo>
                <a:pt x="32972" y="39210"/>
                <a:pt x="35646" y="39210"/>
                <a:pt x="37428" y="39210"/>
              </a:cubicBezTo>
              <a:cubicBezTo>
                <a:pt x="37428" y="39210"/>
                <a:pt x="38319" y="39210"/>
                <a:pt x="39210" y="40101"/>
              </a:cubicBezTo>
              <a:cubicBezTo>
                <a:pt x="40992" y="40101"/>
                <a:pt x="41883" y="40992"/>
                <a:pt x="42775" y="41883"/>
              </a:cubicBezTo>
              <a:cubicBezTo>
                <a:pt x="43666" y="41883"/>
                <a:pt x="44557" y="42775"/>
                <a:pt x="45448" y="43666"/>
              </a:cubicBezTo>
              <a:cubicBezTo>
                <a:pt x="48121" y="43666"/>
                <a:pt x="49904" y="46339"/>
                <a:pt x="52577" y="47230"/>
              </a:cubicBezTo>
              <a:cubicBezTo>
                <a:pt x="60597" y="50795"/>
                <a:pt x="69509" y="47230"/>
                <a:pt x="77529" y="52577"/>
              </a:cubicBezTo>
              <a:cubicBezTo>
                <a:pt x="79311" y="54359"/>
                <a:pt x="81985" y="56142"/>
                <a:pt x="83767" y="57033"/>
              </a:cubicBezTo>
              <a:cubicBezTo>
                <a:pt x="83767" y="55251"/>
                <a:pt x="90005" y="57924"/>
                <a:pt x="90896" y="57924"/>
              </a:cubicBezTo>
              <a:cubicBezTo>
                <a:pt x="93569" y="57924"/>
                <a:pt x="96243" y="57924"/>
                <a:pt x="98916" y="58815"/>
              </a:cubicBezTo>
              <a:cubicBezTo>
                <a:pt x="99807" y="58815"/>
                <a:pt x="100699" y="60597"/>
                <a:pt x="101590" y="61488"/>
              </a:cubicBezTo>
              <a:cubicBezTo>
                <a:pt x="102481" y="62380"/>
                <a:pt x="103372" y="62380"/>
                <a:pt x="105154" y="63271"/>
              </a:cubicBezTo>
              <a:cubicBezTo>
                <a:pt x="106045" y="63271"/>
                <a:pt x="107828" y="63271"/>
                <a:pt x="108719" y="63271"/>
              </a:cubicBezTo>
              <a:cubicBezTo>
                <a:pt x="109610" y="63271"/>
                <a:pt x="111392" y="63271"/>
                <a:pt x="112283" y="63271"/>
              </a:cubicBezTo>
              <a:cubicBezTo>
                <a:pt x="112283" y="61488"/>
                <a:pt x="112283" y="60597"/>
                <a:pt x="112283" y="58815"/>
              </a:cubicBezTo>
              <a:cubicBezTo>
                <a:pt x="112283" y="57033"/>
                <a:pt x="114957" y="57033"/>
                <a:pt x="115848" y="57033"/>
              </a:cubicBezTo>
              <a:cubicBezTo>
                <a:pt x="119412" y="57033"/>
                <a:pt x="121195" y="58815"/>
                <a:pt x="122977" y="61488"/>
              </a:cubicBezTo>
              <a:cubicBezTo>
                <a:pt x="123868" y="62380"/>
                <a:pt x="125650" y="64162"/>
                <a:pt x="127433" y="64162"/>
              </a:cubicBezTo>
              <a:cubicBezTo>
                <a:pt x="129215" y="64162"/>
                <a:pt x="130106" y="62380"/>
                <a:pt x="130106" y="59706"/>
              </a:cubicBezTo>
              <a:cubicBezTo>
                <a:pt x="130106" y="57924"/>
                <a:pt x="127433" y="56142"/>
                <a:pt x="127433" y="54359"/>
              </a:cubicBezTo>
              <a:cubicBezTo>
                <a:pt x="127433" y="52577"/>
                <a:pt x="127433" y="50795"/>
                <a:pt x="129215" y="49904"/>
              </a:cubicBezTo>
              <a:cubicBezTo>
                <a:pt x="131888" y="47230"/>
                <a:pt x="136344" y="47230"/>
                <a:pt x="139017" y="44557"/>
              </a:cubicBezTo>
              <a:cubicBezTo>
                <a:pt x="140800" y="43666"/>
                <a:pt x="140800" y="41883"/>
                <a:pt x="141691" y="40101"/>
              </a:cubicBezTo>
              <a:cubicBezTo>
                <a:pt x="143473" y="38319"/>
                <a:pt x="145255" y="36537"/>
                <a:pt x="147038" y="34754"/>
              </a:cubicBezTo>
              <a:cubicBezTo>
                <a:pt x="147038" y="34754"/>
                <a:pt x="147038" y="34754"/>
                <a:pt x="147038" y="34754"/>
              </a:cubicBezTo>
              <a:cubicBezTo>
                <a:pt x="149711" y="32972"/>
                <a:pt x="151493" y="32081"/>
                <a:pt x="154167" y="30299"/>
              </a:cubicBezTo>
              <a:cubicBezTo>
                <a:pt x="155949" y="29408"/>
                <a:pt x="157731" y="28516"/>
                <a:pt x="159514" y="29408"/>
              </a:cubicBezTo>
              <a:cubicBezTo>
                <a:pt x="163078" y="29408"/>
                <a:pt x="165752" y="30299"/>
                <a:pt x="169316" y="29408"/>
              </a:cubicBezTo>
              <a:cubicBezTo>
                <a:pt x="171098" y="29408"/>
                <a:pt x="171990" y="28516"/>
                <a:pt x="172881" y="26734"/>
              </a:cubicBezTo>
              <a:cubicBezTo>
                <a:pt x="173772" y="24952"/>
                <a:pt x="174663" y="23170"/>
                <a:pt x="176445" y="23170"/>
              </a:cubicBezTo>
              <a:cubicBezTo>
                <a:pt x="178228" y="23170"/>
                <a:pt x="180010" y="23170"/>
                <a:pt x="181792" y="24061"/>
              </a:cubicBezTo>
              <a:cubicBezTo>
                <a:pt x="183574" y="24061"/>
                <a:pt x="185357" y="24952"/>
                <a:pt x="187139" y="24061"/>
              </a:cubicBezTo>
              <a:cubicBezTo>
                <a:pt x="188921" y="24061"/>
                <a:pt x="189812" y="21387"/>
                <a:pt x="190703" y="20496"/>
              </a:cubicBezTo>
              <a:cubicBezTo>
                <a:pt x="190703" y="20496"/>
                <a:pt x="190703" y="20496"/>
                <a:pt x="190703" y="20496"/>
              </a:cubicBezTo>
              <a:cubicBezTo>
                <a:pt x="191595" y="18714"/>
                <a:pt x="192486" y="16932"/>
                <a:pt x="194268" y="16040"/>
              </a:cubicBezTo>
              <a:cubicBezTo>
                <a:pt x="196050" y="15149"/>
                <a:pt x="197833" y="16040"/>
                <a:pt x="200506" y="16040"/>
              </a:cubicBezTo>
              <a:cubicBezTo>
                <a:pt x="202288" y="16040"/>
                <a:pt x="204962" y="16040"/>
                <a:pt x="206744" y="16040"/>
              </a:cubicBezTo>
              <a:cubicBezTo>
                <a:pt x="208526" y="16040"/>
                <a:pt x="210308" y="14258"/>
                <a:pt x="212091" y="13367"/>
              </a:cubicBezTo>
              <a:cubicBezTo>
                <a:pt x="214764" y="11585"/>
                <a:pt x="219220" y="10694"/>
                <a:pt x="219220" y="16040"/>
              </a:cubicBezTo>
              <a:cubicBezTo>
                <a:pt x="219220" y="21387"/>
                <a:pt x="212982" y="24952"/>
                <a:pt x="208526" y="25843"/>
              </a:cubicBezTo>
              <a:cubicBezTo>
                <a:pt x="206744" y="25843"/>
                <a:pt x="204070" y="26734"/>
                <a:pt x="202288" y="27625"/>
              </a:cubicBezTo>
              <a:cubicBezTo>
                <a:pt x="200506" y="27625"/>
                <a:pt x="199615" y="29408"/>
                <a:pt x="198724" y="31190"/>
              </a:cubicBezTo>
              <a:cubicBezTo>
                <a:pt x="196050" y="33863"/>
                <a:pt x="192486" y="36537"/>
                <a:pt x="188030" y="36537"/>
              </a:cubicBezTo>
              <a:cubicBezTo>
                <a:pt x="184465" y="36537"/>
                <a:pt x="180901" y="34754"/>
                <a:pt x="176445" y="36537"/>
              </a:cubicBezTo>
              <a:cubicBezTo>
                <a:pt x="172881" y="37428"/>
                <a:pt x="170207" y="40992"/>
                <a:pt x="167534" y="43666"/>
              </a:cubicBezTo>
              <a:cubicBezTo>
                <a:pt x="164860" y="47230"/>
                <a:pt x="163078" y="48121"/>
                <a:pt x="158622" y="49013"/>
              </a:cubicBezTo>
              <a:cubicBezTo>
                <a:pt x="154167" y="49904"/>
                <a:pt x="149711" y="50795"/>
                <a:pt x="147038" y="54359"/>
              </a:cubicBezTo>
              <a:cubicBezTo>
                <a:pt x="147038" y="54359"/>
                <a:pt x="147038" y="54359"/>
                <a:pt x="147038" y="54359"/>
              </a:cubicBezTo>
              <a:cubicBezTo>
                <a:pt x="145255" y="56142"/>
                <a:pt x="143473" y="60597"/>
                <a:pt x="146147" y="62380"/>
              </a:cubicBezTo>
              <a:cubicBezTo>
                <a:pt x="146147" y="62380"/>
                <a:pt x="146147" y="62380"/>
                <a:pt x="147038" y="62380"/>
              </a:cubicBezTo>
              <a:cubicBezTo>
                <a:pt x="150602" y="64162"/>
                <a:pt x="155949" y="62380"/>
                <a:pt x="158622" y="62380"/>
              </a:cubicBezTo>
              <a:cubicBezTo>
                <a:pt x="159514" y="62380"/>
                <a:pt x="162187" y="61488"/>
                <a:pt x="162187" y="59706"/>
              </a:cubicBezTo>
              <a:cubicBezTo>
                <a:pt x="162187" y="58815"/>
                <a:pt x="160405" y="57924"/>
                <a:pt x="160405" y="57033"/>
              </a:cubicBezTo>
              <a:cubicBezTo>
                <a:pt x="160405" y="57033"/>
                <a:pt x="158622" y="55251"/>
                <a:pt x="158622" y="54359"/>
              </a:cubicBezTo>
              <a:cubicBezTo>
                <a:pt x="158622" y="52577"/>
                <a:pt x="161296" y="51686"/>
                <a:pt x="163078" y="51686"/>
              </a:cubicBezTo>
              <a:cubicBezTo>
                <a:pt x="167534" y="49904"/>
                <a:pt x="171098" y="47230"/>
                <a:pt x="174663" y="43666"/>
              </a:cubicBezTo>
              <a:cubicBezTo>
                <a:pt x="177336" y="40992"/>
                <a:pt x="180901" y="38319"/>
                <a:pt x="184465" y="40101"/>
              </a:cubicBezTo>
              <a:cubicBezTo>
                <a:pt x="186248" y="40992"/>
                <a:pt x="188030" y="42775"/>
                <a:pt x="188921" y="44557"/>
              </a:cubicBezTo>
              <a:cubicBezTo>
                <a:pt x="188921" y="44557"/>
                <a:pt x="190703" y="48121"/>
                <a:pt x="191595" y="48121"/>
              </a:cubicBezTo>
              <a:cubicBezTo>
                <a:pt x="192486" y="48121"/>
                <a:pt x="193377" y="45448"/>
                <a:pt x="194268" y="44557"/>
              </a:cubicBezTo>
              <a:cubicBezTo>
                <a:pt x="195159" y="41883"/>
                <a:pt x="196941" y="39210"/>
                <a:pt x="198724" y="36537"/>
              </a:cubicBezTo>
              <a:cubicBezTo>
                <a:pt x="201397" y="32081"/>
                <a:pt x="204962" y="28516"/>
                <a:pt x="210308" y="26734"/>
              </a:cubicBezTo>
              <a:cubicBezTo>
                <a:pt x="214764" y="25843"/>
                <a:pt x="219220" y="25843"/>
                <a:pt x="223676" y="24061"/>
              </a:cubicBezTo>
              <a:cubicBezTo>
                <a:pt x="225458" y="24061"/>
                <a:pt x="228131" y="22278"/>
                <a:pt x="229913" y="22278"/>
              </a:cubicBezTo>
              <a:cubicBezTo>
                <a:pt x="229022" y="24952"/>
                <a:pt x="226349" y="26734"/>
                <a:pt x="224567" y="28516"/>
              </a:cubicBezTo>
              <a:cubicBezTo>
                <a:pt x="222784" y="30299"/>
                <a:pt x="222784" y="32972"/>
                <a:pt x="226349" y="32972"/>
              </a:cubicBezTo>
              <a:cubicBezTo>
                <a:pt x="232587" y="32972"/>
                <a:pt x="235260" y="26734"/>
                <a:pt x="239716" y="23170"/>
              </a:cubicBezTo>
              <a:cubicBezTo>
                <a:pt x="241498" y="21387"/>
                <a:pt x="243281" y="18714"/>
                <a:pt x="245063" y="16932"/>
              </a:cubicBezTo>
              <a:cubicBezTo>
                <a:pt x="246845" y="15149"/>
                <a:pt x="249519" y="16040"/>
                <a:pt x="251301" y="15149"/>
              </a:cubicBezTo>
              <a:cubicBezTo>
                <a:pt x="253083" y="15149"/>
                <a:pt x="255756" y="13367"/>
                <a:pt x="253974" y="11585"/>
              </a:cubicBezTo>
              <a:cubicBezTo>
                <a:pt x="252192" y="9803"/>
                <a:pt x="249519" y="9803"/>
                <a:pt x="247736" y="8020"/>
              </a:cubicBezTo>
              <a:cubicBezTo>
                <a:pt x="245954" y="7129"/>
                <a:pt x="245954" y="4456"/>
                <a:pt x="245954" y="2673"/>
              </a:cubicBezTo>
              <a:cubicBezTo>
                <a:pt x="245954" y="0"/>
                <a:pt x="248627" y="0"/>
                <a:pt x="251301" y="0"/>
              </a:cubicBezTo>
              <a:cubicBezTo>
                <a:pt x="257539" y="1782"/>
                <a:pt x="260212" y="8020"/>
                <a:pt x="264668" y="12476"/>
              </a:cubicBezTo>
              <a:cubicBezTo>
                <a:pt x="267341" y="16040"/>
                <a:pt x="270015" y="18714"/>
                <a:pt x="271797" y="23170"/>
              </a:cubicBezTo>
              <a:cubicBezTo>
                <a:pt x="271797" y="25843"/>
                <a:pt x="272688" y="27625"/>
                <a:pt x="274470" y="29408"/>
              </a:cubicBezTo>
              <a:cubicBezTo>
                <a:pt x="276253" y="31190"/>
                <a:pt x="278035" y="32972"/>
                <a:pt x="279817" y="33863"/>
              </a:cubicBezTo>
              <a:cubicBezTo>
                <a:pt x="284273" y="36537"/>
                <a:pt x="288729" y="40101"/>
                <a:pt x="293184" y="42775"/>
              </a:cubicBezTo>
              <a:cubicBezTo>
                <a:pt x="294967" y="43666"/>
                <a:pt x="296749" y="43666"/>
                <a:pt x="298531" y="42775"/>
              </a:cubicBezTo>
              <a:cubicBezTo>
                <a:pt x="300313" y="41883"/>
                <a:pt x="302987" y="38319"/>
                <a:pt x="302096" y="36537"/>
              </a:cubicBezTo>
              <a:cubicBezTo>
                <a:pt x="302096" y="35645"/>
                <a:pt x="301205" y="34754"/>
                <a:pt x="300313" y="33863"/>
              </a:cubicBezTo>
              <a:cubicBezTo>
                <a:pt x="300313" y="33863"/>
                <a:pt x="298531" y="32972"/>
                <a:pt x="298531" y="32081"/>
              </a:cubicBezTo>
              <a:cubicBezTo>
                <a:pt x="298531" y="30299"/>
                <a:pt x="302096" y="30299"/>
                <a:pt x="302987" y="29408"/>
              </a:cubicBezTo>
              <a:cubicBezTo>
                <a:pt x="304769" y="28516"/>
                <a:pt x="302987" y="26734"/>
                <a:pt x="302987" y="25843"/>
              </a:cubicBezTo>
              <a:cubicBezTo>
                <a:pt x="302096" y="24061"/>
                <a:pt x="301205" y="22278"/>
                <a:pt x="302987" y="20496"/>
              </a:cubicBezTo>
              <a:cubicBezTo>
                <a:pt x="304769" y="19605"/>
                <a:pt x="306551" y="19605"/>
                <a:pt x="308334" y="17823"/>
              </a:cubicBezTo>
              <a:cubicBezTo>
                <a:pt x="310116" y="16040"/>
                <a:pt x="311007" y="15149"/>
                <a:pt x="313680" y="15149"/>
              </a:cubicBezTo>
              <a:cubicBezTo>
                <a:pt x="319918" y="15149"/>
                <a:pt x="315463" y="22278"/>
                <a:pt x="314572" y="25843"/>
              </a:cubicBezTo>
              <a:cubicBezTo>
                <a:pt x="314572" y="27625"/>
                <a:pt x="313680" y="30299"/>
                <a:pt x="314572" y="32081"/>
              </a:cubicBezTo>
              <a:cubicBezTo>
                <a:pt x="316354" y="33863"/>
                <a:pt x="319027" y="32081"/>
                <a:pt x="321701" y="32081"/>
              </a:cubicBezTo>
              <a:cubicBezTo>
                <a:pt x="325265" y="32081"/>
                <a:pt x="321701" y="36537"/>
                <a:pt x="319918" y="37428"/>
              </a:cubicBezTo>
              <a:cubicBezTo>
                <a:pt x="319918" y="37428"/>
                <a:pt x="313680" y="41883"/>
                <a:pt x="316354" y="42775"/>
              </a:cubicBezTo>
              <a:cubicBezTo>
                <a:pt x="317245" y="42775"/>
                <a:pt x="319027" y="42775"/>
                <a:pt x="319918" y="42775"/>
              </a:cubicBezTo>
              <a:cubicBezTo>
                <a:pt x="321701" y="42775"/>
                <a:pt x="322592" y="42775"/>
                <a:pt x="324374" y="40992"/>
              </a:cubicBezTo>
              <a:cubicBezTo>
                <a:pt x="326156" y="40992"/>
                <a:pt x="328830" y="40101"/>
                <a:pt x="330612" y="39210"/>
              </a:cubicBezTo>
              <a:cubicBezTo>
                <a:pt x="333285" y="39210"/>
                <a:pt x="336850" y="38319"/>
                <a:pt x="338632" y="35645"/>
              </a:cubicBezTo>
              <a:cubicBezTo>
                <a:pt x="340415" y="33863"/>
                <a:pt x="339523" y="32081"/>
                <a:pt x="340415" y="30299"/>
              </a:cubicBezTo>
              <a:cubicBezTo>
                <a:pt x="342197" y="24952"/>
                <a:pt x="349326" y="24952"/>
                <a:pt x="353782" y="25843"/>
              </a:cubicBezTo>
              <a:cubicBezTo>
                <a:pt x="360020" y="26734"/>
                <a:pt x="365366" y="27625"/>
                <a:pt x="370713" y="29408"/>
              </a:cubicBezTo>
              <a:cubicBezTo>
                <a:pt x="372495" y="29408"/>
                <a:pt x="374278" y="31190"/>
                <a:pt x="376060" y="32972"/>
              </a:cubicBezTo>
              <a:cubicBezTo>
                <a:pt x="377842" y="34754"/>
                <a:pt x="379625" y="35645"/>
                <a:pt x="382298" y="36537"/>
              </a:cubicBezTo>
              <a:cubicBezTo>
                <a:pt x="385863" y="37428"/>
                <a:pt x="388536" y="39210"/>
                <a:pt x="392101" y="40101"/>
              </a:cubicBezTo>
              <a:cubicBezTo>
                <a:pt x="393883" y="40101"/>
                <a:pt x="395665" y="40992"/>
                <a:pt x="397447" y="41883"/>
              </a:cubicBezTo>
              <a:cubicBezTo>
                <a:pt x="399230" y="41883"/>
                <a:pt x="401012" y="43666"/>
                <a:pt x="402794" y="44557"/>
              </a:cubicBezTo>
              <a:cubicBezTo>
                <a:pt x="404576" y="44557"/>
                <a:pt x="407250" y="45448"/>
                <a:pt x="409923" y="45448"/>
              </a:cubicBezTo>
              <a:cubicBezTo>
                <a:pt x="411706" y="45448"/>
                <a:pt x="413488" y="45448"/>
                <a:pt x="415270" y="45448"/>
              </a:cubicBezTo>
              <a:cubicBezTo>
                <a:pt x="417944" y="45448"/>
                <a:pt x="420617" y="45448"/>
                <a:pt x="423290" y="47230"/>
              </a:cubicBezTo>
              <a:cubicBezTo>
                <a:pt x="425964" y="47230"/>
                <a:pt x="427746" y="49013"/>
                <a:pt x="430419" y="50795"/>
              </a:cubicBez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5</xdr:col>
      <xdr:colOff>377868</xdr:colOff>
      <xdr:row>14</xdr:row>
      <xdr:rowOff>12250</xdr:rowOff>
    </xdr:from>
    <xdr:to>
      <xdr:col>7</xdr:col>
      <xdr:colOff>220980</xdr:colOff>
      <xdr:row>19</xdr:row>
      <xdr:rowOff>76200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FCD13B8D-3B06-F3AA-6253-EBDC843DAD3F}"/>
            </a:ext>
          </a:extLst>
        </xdr:cNvPr>
        <xdr:cNvSpPr/>
      </xdr:nvSpPr>
      <xdr:spPr>
        <a:xfrm>
          <a:off x="3425868" y="2389690"/>
          <a:ext cx="1062312" cy="978350"/>
        </a:xfrm>
        <a:custGeom>
          <a:avLst/>
          <a:gdLst>
            <a:gd name="connsiteX0" fmla="*/ 622014 w 631934"/>
            <a:gd name="connsiteY0" fmla="*/ 303575 h 536161"/>
            <a:gd name="connsiteX1" fmla="*/ 605082 w 631934"/>
            <a:gd name="connsiteY1" fmla="*/ 311595 h 536161"/>
            <a:gd name="connsiteX2" fmla="*/ 597062 w 631934"/>
            <a:gd name="connsiteY2" fmla="*/ 311595 h 536161"/>
            <a:gd name="connsiteX3" fmla="*/ 587260 w 631934"/>
            <a:gd name="connsiteY3" fmla="*/ 314268 h 536161"/>
            <a:gd name="connsiteX4" fmla="*/ 578348 w 631934"/>
            <a:gd name="connsiteY4" fmla="*/ 318724 h 536161"/>
            <a:gd name="connsiteX5" fmla="*/ 572110 w 631934"/>
            <a:gd name="connsiteY5" fmla="*/ 324962 h 536161"/>
            <a:gd name="connsiteX6" fmla="*/ 556961 w 631934"/>
            <a:gd name="connsiteY6" fmla="*/ 338329 h 536161"/>
            <a:gd name="connsiteX7" fmla="*/ 548050 w 631934"/>
            <a:gd name="connsiteY7" fmla="*/ 343676 h 536161"/>
            <a:gd name="connsiteX8" fmla="*/ 537356 w 631934"/>
            <a:gd name="connsiteY8" fmla="*/ 345458 h 536161"/>
            <a:gd name="connsiteX9" fmla="*/ 515077 w 631934"/>
            <a:gd name="connsiteY9" fmla="*/ 343676 h 536161"/>
            <a:gd name="connsiteX10" fmla="*/ 502602 w 631934"/>
            <a:gd name="connsiteY10" fmla="*/ 341002 h 536161"/>
            <a:gd name="connsiteX11" fmla="*/ 488343 w 631934"/>
            <a:gd name="connsiteY11" fmla="*/ 341002 h 536161"/>
            <a:gd name="connsiteX12" fmla="*/ 481214 w 631934"/>
            <a:gd name="connsiteY12" fmla="*/ 341002 h 536161"/>
            <a:gd name="connsiteX13" fmla="*/ 474085 w 631934"/>
            <a:gd name="connsiteY13" fmla="*/ 342785 h 536161"/>
            <a:gd name="connsiteX14" fmla="*/ 471412 w 631934"/>
            <a:gd name="connsiteY14" fmla="*/ 342785 h 536161"/>
            <a:gd name="connsiteX15" fmla="*/ 471412 w 631934"/>
            <a:gd name="connsiteY15" fmla="*/ 342785 h 536161"/>
            <a:gd name="connsiteX16" fmla="*/ 470521 w 631934"/>
            <a:gd name="connsiteY16" fmla="*/ 342785 h 536161"/>
            <a:gd name="connsiteX17" fmla="*/ 467847 w 631934"/>
            <a:gd name="connsiteY17" fmla="*/ 342785 h 536161"/>
            <a:gd name="connsiteX18" fmla="*/ 466065 w 631934"/>
            <a:gd name="connsiteY18" fmla="*/ 342785 h 536161"/>
            <a:gd name="connsiteX19" fmla="*/ 462500 w 631934"/>
            <a:gd name="connsiteY19" fmla="*/ 342785 h 536161"/>
            <a:gd name="connsiteX20" fmla="*/ 458936 w 631934"/>
            <a:gd name="connsiteY20" fmla="*/ 342785 h 536161"/>
            <a:gd name="connsiteX21" fmla="*/ 450916 w 631934"/>
            <a:gd name="connsiteY21" fmla="*/ 342785 h 536161"/>
            <a:gd name="connsiteX22" fmla="*/ 446460 w 631934"/>
            <a:gd name="connsiteY22" fmla="*/ 342785 h 536161"/>
            <a:gd name="connsiteX23" fmla="*/ 442895 w 631934"/>
            <a:gd name="connsiteY23" fmla="*/ 342785 h 536161"/>
            <a:gd name="connsiteX24" fmla="*/ 436657 w 631934"/>
            <a:gd name="connsiteY24" fmla="*/ 342785 h 536161"/>
            <a:gd name="connsiteX25" fmla="*/ 431310 w 631934"/>
            <a:gd name="connsiteY25" fmla="*/ 341002 h 536161"/>
            <a:gd name="connsiteX26" fmla="*/ 425073 w 631934"/>
            <a:gd name="connsiteY26" fmla="*/ 342785 h 536161"/>
            <a:gd name="connsiteX27" fmla="*/ 418835 w 631934"/>
            <a:gd name="connsiteY27" fmla="*/ 348131 h 536161"/>
            <a:gd name="connsiteX28" fmla="*/ 415270 w 631934"/>
            <a:gd name="connsiteY28" fmla="*/ 353478 h 536161"/>
            <a:gd name="connsiteX29" fmla="*/ 414379 w 631934"/>
            <a:gd name="connsiteY29" fmla="*/ 358825 h 536161"/>
            <a:gd name="connsiteX30" fmla="*/ 409923 w 631934"/>
            <a:gd name="connsiteY30" fmla="*/ 361498 h 536161"/>
            <a:gd name="connsiteX31" fmla="*/ 405468 w 631934"/>
            <a:gd name="connsiteY31" fmla="*/ 363281 h 536161"/>
            <a:gd name="connsiteX32" fmla="*/ 402794 w 631934"/>
            <a:gd name="connsiteY32" fmla="*/ 363281 h 536161"/>
            <a:gd name="connsiteX33" fmla="*/ 397447 w 631934"/>
            <a:gd name="connsiteY33" fmla="*/ 365063 h 536161"/>
            <a:gd name="connsiteX34" fmla="*/ 391209 w 631934"/>
            <a:gd name="connsiteY34" fmla="*/ 368628 h 536161"/>
            <a:gd name="connsiteX35" fmla="*/ 383189 w 631934"/>
            <a:gd name="connsiteY35" fmla="*/ 375757 h 536161"/>
            <a:gd name="connsiteX36" fmla="*/ 376951 w 631934"/>
            <a:gd name="connsiteY36" fmla="*/ 381103 h 536161"/>
            <a:gd name="connsiteX37" fmla="*/ 370713 w 631934"/>
            <a:gd name="connsiteY37" fmla="*/ 387341 h 536161"/>
            <a:gd name="connsiteX38" fmla="*/ 363584 w 631934"/>
            <a:gd name="connsiteY38" fmla="*/ 391797 h 536161"/>
            <a:gd name="connsiteX39" fmla="*/ 355564 w 631934"/>
            <a:gd name="connsiteY39" fmla="*/ 390015 h 536161"/>
            <a:gd name="connsiteX40" fmla="*/ 349326 w 631934"/>
            <a:gd name="connsiteY40" fmla="*/ 387341 h 536161"/>
            <a:gd name="connsiteX41" fmla="*/ 345761 w 631934"/>
            <a:gd name="connsiteY41" fmla="*/ 387341 h 536161"/>
            <a:gd name="connsiteX42" fmla="*/ 342197 w 631934"/>
            <a:gd name="connsiteY42" fmla="*/ 387341 h 536161"/>
            <a:gd name="connsiteX43" fmla="*/ 348435 w 631934"/>
            <a:gd name="connsiteY43" fmla="*/ 390906 h 536161"/>
            <a:gd name="connsiteX44" fmla="*/ 355564 w 631934"/>
            <a:gd name="connsiteY44" fmla="*/ 392688 h 536161"/>
            <a:gd name="connsiteX45" fmla="*/ 362693 w 631934"/>
            <a:gd name="connsiteY45" fmla="*/ 395362 h 536161"/>
            <a:gd name="connsiteX46" fmla="*/ 360911 w 631934"/>
            <a:gd name="connsiteY46" fmla="*/ 401600 h 536161"/>
            <a:gd name="connsiteX47" fmla="*/ 353782 w 631934"/>
            <a:gd name="connsiteY47" fmla="*/ 406946 h 536161"/>
            <a:gd name="connsiteX48" fmla="*/ 349326 w 631934"/>
            <a:gd name="connsiteY48" fmla="*/ 412293 h 536161"/>
            <a:gd name="connsiteX49" fmla="*/ 345761 w 631934"/>
            <a:gd name="connsiteY49" fmla="*/ 416749 h 536161"/>
            <a:gd name="connsiteX50" fmla="*/ 341306 w 631934"/>
            <a:gd name="connsiteY50" fmla="*/ 420314 h 536161"/>
            <a:gd name="connsiteX51" fmla="*/ 336850 w 631934"/>
            <a:gd name="connsiteY51" fmla="*/ 422987 h 536161"/>
            <a:gd name="connsiteX52" fmla="*/ 333285 w 631934"/>
            <a:gd name="connsiteY52" fmla="*/ 426552 h 536161"/>
            <a:gd name="connsiteX53" fmla="*/ 338632 w 631934"/>
            <a:gd name="connsiteY53" fmla="*/ 425660 h 536161"/>
            <a:gd name="connsiteX54" fmla="*/ 344870 w 631934"/>
            <a:gd name="connsiteY54" fmla="*/ 423878 h 536161"/>
            <a:gd name="connsiteX55" fmla="*/ 353782 w 631934"/>
            <a:gd name="connsiteY55" fmla="*/ 417640 h 536161"/>
            <a:gd name="connsiteX56" fmla="*/ 356455 w 631934"/>
            <a:gd name="connsiteY56" fmla="*/ 413184 h 536161"/>
            <a:gd name="connsiteX57" fmla="*/ 359128 w 631934"/>
            <a:gd name="connsiteY57" fmla="*/ 410511 h 536161"/>
            <a:gd name="connsiteX58" fmla="*/ 367149 w 631934"/>
            <a:gd name="connsiteY58" fmla="*/ 401600 h 536161"/>
            <a:gd name="connsiteX59" fmla="*/ 371604 w 631934"/>
            <a:gd name="connsiteY59" fmla="*/ 396253 h 536161"/>
            <a:gd name="connsiteX60" fmla="*/ 382298 w 631934"/>
            <a:gd name="connsiteY60" fmla="*/ 387341 h 536161"/>
            <a:gd name="connsiteX61" fmla="*/ 395665 w 631934"/>
            <a:gd name="connsiteY61" fmla="*/ 380212 h 536161"/>
            <a:gd name="connsiteX62" fmla="*/ 409923 w 631934"/>
            <a:gd name="connsiteY62" fmla="*/ 373083 h 536161"/>
            <a:gd name="connsiteX63" fmla="*/ 440222 w 631934"/>
            <a:gd name="connsiteY63" fmla="*/ 365954 h 536161"/>
            <a:gd name="connsiteX64" fmla="*/ 464283 w 631934"/>
            <a:gd name="connsiteY64" fmla="*/ 373974 h 536161"/>
            <a:gd name="connsiteX65" fmla="*/ 466065 w 631934"/>
            <a:gd name="connsiteY65" fmla="*/ 382886 h 536161"/>
            <a:gd name="connsiteX66" fmla="*/ 458045 w 631934"/>
            <a:gd name="connsiteY66" fmla="*/ 391797 h 536161"/>
            <a:gd name="connsiteX67" fmla="*/ 447351 w 631934"/>
            <a:gd name="connsiteY67" fmla="*/ 398035 h 536161"/>
            <a:gd name="connsiteX68" fmla="*/ 436657 w 631934"/>
            <a:gd name="connsiteY68" fmla="*/ 394471 h 536161"/>
            <a:gd name="connsiteX69" fmla="*/ 433984 w 631934"/>
            <a:gd name="connsiteY69" fmla="*/ 398926 h 536161"/>
            <a:gd name="connsiteX70" fmla="*/ 445569 w 631934"/>
            <a:gd name="connsiteY70" fmla="*/ 404273 h 536161"/>
            <a:gd name="connsiteX71" fmla="*/ 452698 w 631934"/>
            <a:gd name="connsiteY71" fmla="*/ 402491 h 536161"/>
            <a:gd name="connsiteX72" fmla="*/ 457154 w 631934"/>
            <a:gd name="connsiteY72" fmla="*/ 400709 h 536161"/>
            <a:gd name="connsiteX73" fmla="*/ 454480 w 631934"/>
            <a:gd name="connsiteY73" fmla="*/ 409620 h 536161"/>
            <a:gd name="connsiteX74" fmla="*/ 451807 w 631934"/>
            <a:gd name="connsiteY74" fmla="*/ 420314 h 536161"/>
            <a:gd name="connsiteX75" fmla="*/ 454480 w 631934"/>
            <a:gd name="connsiteY75" fmla="*/ 422987 h 536161"/>
            <a:gd name="connsiteX76" fmla="*/ 457154 w 631934"/>
            <a:gd name="connsiteY76" fmla="*/ 426552 h 536161"/>
            <a:gd name="connsiteX77" fmla="*/ 463391 w 631934"/>
            <a:gd name="connsiteY77" fmla="*/ 438136 h 536161"/>
            <a:gd name="connsiteX78" fmla="*/ 474976 w 631934"/>
            <a:gd name="connsiteY78" fmla="*/ 444374 h 536161"/>
            <a:gd name="connsiteX79" fmla="*/ 485670 w 631934"/>
            <a:gd name="connsiteY79" fmla="*/ 449721 h 536161"/>
            <a:gd name="connsiteX80" fmla="*/ 495473 w 631934"/>
            <a:gd name="connsiteY80" fmla="*/ 453286 h 536161"/>
            <a:gd name="connsiteX81" fmla="*/ 507057 w 631934"/>
            <a:gd name="connsiteY81" fmla="*/ 451503 h 536161"/>
            <a:gd name="connsiteX82" fmla="*/ 515077 w 631934"/>
            <a:gd name="connsiteY82" fmla="*/ 451503 h 536161"/>
            <a:gd name="connsiteX83" fmla="*/ 527553 w 631934"/>
            <a:gd name="connsiteY83" fmla="*/ 462197 h 536161"/>
            <a:gd name="connsiteX84" fmla="*/ 503493 w 631934"/>
            <a:gd name="connsiteY84" fmla="*/ 470217 h 536161"/>
            <a:gd name="connsiteX85" fmla="*/ 479432 w 631934"/>
            <a:gd name="connsiteY85" fmla="*/ 478237 h 536161"/>
            <a:gd name="connsiteX86" fmla="*/ 469629 w 631934"/>
            <a:gd name="connsiteY86" fmla="*/ 478237 h 536161"/>
            <a:gd name="connsiteX87" fmla="*/ 462500 w 631934"/>
            <a:gd name="connsiteY87" fmla="*/ 486258 h 536161"/>
            <a:gd name="connsiteX88" fmla="*/ 457154 w 631934"/>
            <a:gd name="connsiteY88" fmla="*/ 496060 h 536161"/>
            <a:gd name="connsiteX89" fmla="*/ 446460 w 631934"/>
            <a:gd name="connsiteY89" fmla="*/ 501407 h 536161"/>
            <a:gd name="connsiteX90" fmla="*/ 436657 w 631934"/>
            <a:gd name="connsiteY90" fmla="*/ 499625 h 536161"/>
            <a:gd name="connsiteX91" fmla="*/ 429528 w 631934"/>
            <a:gd name="connsiteY91" fmla="*/ 489822 h 536161"/>
            <a:gd name="connsiteX92" fmla="*/ 433093 w 631934"/>
            <a:gd name="connsiteY92" fmla="*/ 480911 h 536161"/>
            <a:gd name="connsiteX93" fmla="*/ 448242 w 631934"/>
            <a:gd name="connsiteY93" fmla="*/ 469326 h 536161"/>
            <a:gd name="connsiteX94" fmla="*/ 460718 w 631934"/>
            <a:gd name="connsiteY94" fmla="*/ 461306 h 536161"/>
            <a:gd name="connsiteX95" fmla="*/ 472303 w 631934"/>
            <a:gd name="connsiteY95" fmla="*/ 464870 h 536161"/>
            <a:gd name="connsiteX96" fmla="*/ 483888 w 631934"/>
            <a:gd name="connsiteY96" fmla="*/ 458632 h 536161"/>
            <a:gd name="connsiteX97" fmla="*/ 472303 w 631934"/>
            <a:gd name="connsiteY97" fmla="*/ 460415 h 536161"/>
            <a:gd name="connsiteX98" fmla="*/ 467847 w 631934"/>
            <a:gd name="connsiteY98" fmla="*/ 460415 h 536161"/>
            <a:gd name="connsiteX99" fmla="*/ 464283 w 631934"/>
            <a:gd name="connsiteY99" fmla="*/ 460415 h 536161"/>
            <a:gd name="connsiteX100" fmla="*/ 466065 w 631934"/>
            <a:gd name="connsiteY100" fmla="*/ 454177 h 536161"/>
            <a:gd name="connsiteX101" fmla="*/ 469629 w 631934"/>
            <a:gd name="connsiteY101" fmla="*/ 452395 h 536161"/>
            <a:gd name="connsiteX102" fmla="*/ 467847 w 631934"/>
            <a:gd name="connsiteY102" fmla="*/ 449721 h 536161"/>
            <a:gd name="connsiteX103" fmla="*/ 464283 w 631934"/>
            <a:gd name="connsiteY103" fmla="*/ 449721 h 536161"/>
            <a:gd name="connsiteX104" fmla="*/ 462500 w 631934"/>
            <a:gd name="connsiteY104" fmla="*/ 447048 h 536161"/>
            <a:gd name="connsiteX105" fmla="*/ 458936 w 631934"/>
            <a:gd name="connsiteY105" fmla="*/ 448830 h 536161"/>
            <a:gd name="connsiteX106" fmla="*/ 456262 w 631934"/>
            <a:gd name="connsiteY106" fmla="*/ 452395 h 536161"/>
            <a:gd name="connsiteX107" fmla="*/ 451807 w 631934"/>
            <a:gd name="connsiteY107" fmla="*/ 455068 h 536161"/>
            <a:gd name="connsiteX108" fmla="*/ 448242 w 631934"/>
            <a:gd name="connsiteY108" fmla="*/ 458632 h 536161"/>
            <a:gd name="connsiteX109" fmla="*/ 439331 w 631934"/>
            <a:gd name="connsiteY109" fmla="*/ 463979 h 536161"/>
            <a:gd name="connsiteX110" fmla="*/ 436657 w 631934"/>
            <a:gd name="connsiteY110" fmla="*/ 461306 h 536161"/>
            <a:gd name="connsiteX111" fmla="*/ 433984 w 631934"/>
            <a:gd name="connsiteY111" fmla="*/ 460415 h 536161"/>
            <a:gd name="connsiteX112" fmla="*/ 430420 w 631934"/>
            <a:gd name="connsiteY112" fmla="*/ 464870 h 536161"/>
            <a:gd name="connsiteX113" fmla="*/ 425964 w 631934"/>
            <a:gd name="connsiteY113" fmla="*/ 467544 h 536161"/>
            <a:gd name="connsiteX114" fmla="*/ 421508 w 631934"/>
            <a:gd name="connsiteY114" fmla="*/ 467544 h 536161"/>
            <a:gd name="connsiteX115" fmla="*/ 417943 w 631934"/>
            <a:gd name="connsiteY115" fmla="*/ 467544 h 536161"/>
            <a:gd name="connsiteX116" fmla="*/ 417943 w 631934"/>
            <a:gd name="connsiteY116" fmla="*/ 467544 h 536161"/>
            <a:gd name="connsiteX117" fmla="*/ 410814 w 631934"/>
            <a:gd name="connsiteY117" fmla="*/ 462197 h 536161"/>
            <a:gd name="connsiteX118" fmla="*/ 410814 w 631934"/>
            <a:gd name="connsiteY118" fmla="*/ 453286 h 536161"/>
            <a:gd name="connsiteX119" fmla="*/ 405468 w 631934"/>
            <a:gd name="connsiteY119" fmla="*/ 451503 h 536161"/>
            <a:gd name="connsiteX120" fmla="*/ 403685 w 631934"/>
            <a:gd name="connsiteY120" fmla="*/ 419422 h 536161"/>
            <a:gd name="connsiteX121" fmla="*/ 395665 w 631934"/>
            <a:gd name="connsiteY121" fmla="*/ 411402 h 536161"/>
            <a:gd name="connsiteX122" fmla="*/ 381407 w 631934"/>
            <a:gd name="connsiteY122" fmla="*/ 414967 h 536161"/>
            <a:gd name="connsiteX123" fmla="*/ 376060 w 631934"/>
            <a:gd name="connsiteY123" fmla="*/ 408729 h 536161"/>
            <a:gd name="connsiteX124" fmla="*/ 355564 w 631934"/>
            <a:gd name="connsiteY124" fmla="*/ 440810 h 536161"/>
            <a:gd name="connsiteX125" fmla="*/ 349326 w 631934"/>
            <a:gd name="connsiteY125" fmla="*/ 457741 h 536161"/>
            <a:gd name="connsiteX126" fmla="*/ 334177 w 631934"/>
            <a:gd name="connsiteY126" fmla="*/ 460415 h 536161"/>
            <a:gd name="connsiteX127" fmla="*/ 332394 w 631934"/>
            <a:gd name="connsiteY127" fmla="*/ 467544 h 536161"/>
            <a:gd name="connsiteX128" fmla="*/ 287837 w 631934"/>
            <a:gd name="connsiteY128" fmla="*/ 467544 h 536161"/>
            <a:gd name="connsiteX129" fmla="*/ 265559 w 631934"/>
            <a:gd name="connsiteY129" fmla="*/ 467544 h 536161"/>
            <a:gd name="connsiteX130" fmla="*/ 243281 w 631934"/>
            <a:gd name="connsiteY130" fmla="*/ 483584 h 536161"/>
            <a:gd name="connsiteX131" fmla="*/ 237934 w 631934"/>
            <a:gd name="connsiteY131" fmla="*/ 483584 h 536161"/>
            <a:gd name="connsiteX132" fmla="*/ 233478 w 631934"/>
            <a:gd name="connsiteY132" fmla="*/ 487149 h 536161"/>
            <a:gd name="connsiteX133" fmla="*/ 228131 w 631934"/>
            <a:gd name="connsiteY133" fmla="*/ 488040 h 536161"/>
            <a:gd name="connsiteX134" fmla="*/ 225458 w 631934"/>
            <a:gd name="connsiteY134" fmla="*/ 493387 h 536161"/>
            <a:gd name="connsiteX135" fmla="*/ 221002 w 631934"/>
            <a:gd name="connsiteY135" fmla="*/ 492496 h 536161"/>
            <a:gd name="connsiteX136" fmla="*/ 218329 w 631934"/>
            <a:gd name="connsiteY136" fmla="*/ 489822 h 536161"/>
            <a:gd name="connsiteX137" fmla="*/ 210308 w 631934"/>
            <a:gd name="connsiteY137" fmla="*/ 489822 h 536161"/>
            <a:gd name="connsiteX138" fmla="*/ 206744 w 631934"/>
            <a:gd name="connsiteY138" fmla="*/ 490713 h 536161"/>
            <a:gd name="connsiteX139" fmla="*/ 203179 w 631934"/>
            <a:gd name="connsiteY139" fmla="*/ 491605 h 536161"/>
            <a:gd name="connsiteX140" fmla="*/ 185357 w 631934"/>
            <a:gd name="connsiteY140" fmla="*/ 496060 h 536161"/>
            <a:gd name="connsiteX141" fmla="*/ 177336 w 631934"/>
            <a:gd name="connsiteY141" fmla="*/ 502298 h 536161"/>
            <a:gd name="connsiteX142" fmla="*/ 177336 w 631934"/>
            <a:gd name="connsiteY142" fmla="*/ 507645 h 536161"/>
            <a:gd name="connsiteX143" fmla="*/ 184465 w 631934"/>
            <a:gd name="connsiteY143" fmla="*/ 508536 h 536161"/>
            <a:gd name="connsiteX144" fmla="*/ 186248 w 631934"/>
            <a:gd name="connsiteY144" fmla="*/ 513883 h 536161"/>
            <a:gd name="connsiteX145" fmla="*/ 175554 w 631934"/>
            <a:gd name="connsiteY145" fmla="*/ 518339 h 536161"/>
            <a:gd name="connsiteX146" fmla="*/ 169316 w 631934"/>
            <a:gd name="connsiteY146" fmla="*/ 518339 h 536161"/>
            <a:gd name="connsiteX147" fmla="*/ 163078 w 631934"/>
            <a:gd name="connsiteY147" fmla="*/ 520121 h 536161"/>
            <a:gd name="connsiteX148" fmla="*/ 149711 w 631934"/>
            <a:gd name="connsiteY148" fmla="*/ 520121 h 536161"/>
            <a:gd name="connsiteX149" fmla="*/ 135453 w 631934"/>
            <a:gd name="connsiteY149" fmla="*/ 524577 h 536161"/>
            <a:gd name="connsiteX150" fmla="*/ 124759 w 631934"/>
            <a:gd name="connsiteY150" fmla="*/ 536161 h 536161"/>
            <a:gd name="connsiteX151" fmla="*/ 115848 w 631934"/>
            <a:gd name="connsiteY151" fmla="*/ 536161 h 536161"/>
            <a:gd name="connsiteX152" fmla="*/ 109610 w 631934"/>
            <a:gd name="connsiteY152" fmla="*/ 533488 h 536161"/>
            <a:gd name="connsiteX153" fmla="*/ 116739 w 631934"/>
            <a:gd name="connsiteY153" fmla="*/ 527250 h 536161"/>
            <a:gd name="connsiteX154" fmla="*/ 120304 w 631934"/>
            <a:gd name="connsiteY154" fmla="*/ 524577 h 536161"/>
            <a:gd name="connsiteX155" fmla="*/ 114957 w 631934"/>
            <a:gd name="connsiteY155" fmla="*/ 521903 h 536161"/>
            <a:gd name="connsiteX156" fmla="*/ 119412 w 631934"/>
            <a:gd name="connsiteY156" fmla="*/ 511210 h 536161"/>
            <a:gd name="connsiteX157" fmla="*/ 129215 w 631934"/>
            <a:gd name="connsiteY157" fmla="*/ 503189 h 536161"/>
            <a:gd name="connsiteX158" fmla="*/ 133671 w 631934"/>
            <a:gd name="connsiteY158" fmla="*/ 497843 h 536161"/>
            <a:gd name="connsiteX159" fmla="*/ 134562 w 631934"/>
            <a:gd name="connsiteY159" fmla="*/ 489822 h 536161"/>
            <a:gd name="connsiteX160" fmla="*/ 136344 w 631934"/>
            <a:gd name="connsiteY160" fmla="*/ 482693 h 536161"/>
            <a:gd name="connsiteX161" fmla="*/ 141691 w 631934"/>
            <a:gd name="connsiteY161" fmla="*/ 476455 h 536161"/>
            <a:gd name="connsiteX162" fmla="*/ 146147 w 631934"/>
            <a:gd name="connsiteY162" fmla="*/ 469326 h 536161"/>
            <a:gd name="connsiteX163" fmla="*/ 154167 w 631934"/>
            <a:gd name="connsiteY163" fmla="*/ 470217 h 536161"/>
            <a:gd name="connsiteX164" fmla="*/ 163078 w 631934"/>
            <a:gd name="connsiteY164" fmla="*/ 474673 h 536161"/>
            <a:gd name="connsiteX165" fmla="*/ 167534 w 631934"/>
            <a:gd name="connsiteY165" fmla="*/ 472000 h 536161"/>
            <a:gd name="connsiteX166" fmla="*/ 171098 w 631934"/>
            <a:gd name="connsiteY166" fmla="*/ 470217 h 536161"/>
            <a:gd name="connsiteX167" fmla="*/ 171098 w 631934"/>
            <a:gd name="connsiteY167" fmla="*/ 466653 h 536161"/>
            <a:gd name="connsiteX168" fmla="*/ 166643 w 631934"/>
            <a:gd name="connsiteY168" fmla="*/ 457741 h 536161"/>
            <a:gd name="connsiteX169" fmla="*/ 163969 w 631934"/>
            <a:gd name="connsiteY169" fmla="*/ 450612 h 536161"/>
            <a:gd name="connsiteX170" fmla="*/ 147038 w 631934"/>
            <a:gd name="connsiteY170" fmla="*/ 442592 h 536161"/>
            <a:gd name="connsiteX171" fmla="*/ 138126 w 631934"/>
            <a:gd name="connsiteY171" fmla="*/ 439919 h 536161"/>
            <a:gd name="connsiteX172" fmla="*/ 130106 w 631934"/>
            <a:gd name="connsiteY172" fmla="*/ 436354 h 536161"/>
            <a:gd name="connsiteX173" fmla="*/ 119412 w 631934"/>
            <a:gd name="connsiteY173" fmla="*/ 438136 h 536161"/>
            <a:gd name="connsiteX174" fmla="*/ 111392 w 631934"/>
            <a:gd name="connsiteY174" fmla="*/ 437245 h 536161"/>
            <a:gd name="connsiteX175" fmla="*/ 98916 w 631934"/>
            <a:gd name="connsiteY175" fmla="*/ 434572 h 536161"/>
            <a:gd name="connsiteX176" fmla="*/ 87331 w 631934"/>
            <a:gd name="connsiteY176" fmla="*/ 430116 h 536161"/>
            <a:gd name="connsiteX177" fmla="*/ 80202 w 631934"/>
            <a:gd name="connsiteY177" fmla="*/ 422096 h 536161"/>
            <a:gd name="connsiteX178" fmla="*/ 79311 w 631934"/>
            <a:gd name="connsiteY178" fmla="*/ 417640 h 536161"/>
            <a:gd name="connsiteX179" fmla="*/ 79311 w 631934"/>
            <a:gd name="connsiteY179" fmla="*/ 410511 h 536161"/>
            <a:gd name="connsiteX180" fmla="*/ 75747 w 631934"/>
            <a:gd name="connsiteY180" fmla="*/ 406055 h 536161"/>
            <a:gd name="connsiteX181" fmla="*/ 73964 w 631934"/>
            <a:gd name="connsiteY181" fmla="*/ 402491 h 536161"/>
            <a:gd name="connsiteX182" fmla="*/ 72182 w 631934"/>
            <a:gd name="connsiteY182" fmla="*/ 395362 h 536161"/>
            <a:gd name="connsiteX183" fmla="*/ 62380 w 631934"/>
            <a:gd name="connsiteY183" fmla="*/ 394471 h 536161"/>
            <a:gd name="connsiteX184" fmla="*/ 51686 w 631934"/>
            <a:gd name="connsiteY184" fmla="*/ 390906 h 536161"/>
            <a:gd name="connsiteX185" fmla="*/ 47230 w 631934"/>
            <a:gd name="connsiteY185" fmla="*/ 381995 h 536161"/>
            <a:gd name="connsiteX186" fmla="*/ 24952 w 631934"/>
            <a:gd name="connsiteY186" fmla="*/ 373974 h 536161"/>
            <a:gd name="connsiteX187" fmla="*/ 14258 w 631934"/>
            <a:gd name="connsiteY187" fmla="*/ 370410 h 536161"/>
            <a:gd name="connsiteX188" fmla="*/ 5347 w 631934"/>
            <a:gd name="connsiteY188" fmla="*/ 373974 h 536161"/>
            <a:gd name="connsiteX189" fmla="*/ 0 w 631934"/>
            <a:gd name="connsiteY189" fmla="*/ 381103 h 536161"/>
            <a:gd name="connsiteX190" fmla="*/ 0 w 631934"/>
            <a:gd name="connsiteY190" fmla="*/ 169904 h 536161"/>
            <a:gd name="connsiteX191" fmla="*/ 4456 w 631934"/>
            <a:gd name="connsiteY191" fmla="*/ 171686 h 536161"/>
            <a:gd name="connsiteX192" fmla="*/ 10694 w 631934"/>
            <a:gd name="connsiteY192" fmla="*/ 173468 h 536161"/>
            <a:gd name="connsiteX193" fmla="*/ 15149 w 631934"/>
            <a:gd name="connsiteY193" fmla="*/ 177033 h 536161"/>
            <a:gd name="connsiteX194" fmla="*/ 19605 w 631934"/>
            <a:gd name="connsiteY194" fmla="*/ 183271 h 536161"/>
            <a:gd name="connsiteX195" fmla="*/ 22278 w 631934"/>
            <a:gd name="connsiteY195" fmla="*/ 187727 h 536161"/>
            <a:gd name="connsiteX196" fmla="*/ 31190 w 631934"/>
            <a:gd name="connsiteY196" fmla="*/ 191291 h 536161"/>
            <a:gd name="connsiteX197" fmla="*/ 44557 w 631934"/>
            <a:gd name="connsiteY197" fmla="*/ 193073 h 536161"/>
            <a:gd name="connsiteX198" fmla="*/ 58815 w 631934"/>
            <a:gd name="connsiteY198" fmla="*/ 199311 h 536161"/>
            <a:gd name="connsiteX199" fmla="*/ 64162 w 631934"/>
            <a:gd name="connsiteY199" fmla="*/ 201985 h 536161"/>
            <a:gd name="connsiteX200" fmla="*/ 66835 w 631934"/>
            <a:gd name="connsiteY200" fmla="*/ 203767 h 536161"/>
            <a:gd name="connsiteX201" fmla="*/ 65053 w 631934"/>
            <a:gd name="connsiteY201" fmla="*/ 211787 h 536161"/>
            <a:gd name="connsiteX202" fmla="*/ 65053 w 631934"/>
            <a:gd name="connsiteY202" fmla="*/ 213570 h 536161"/>
            <a:gd name="connsiteX203" fmla="*/ 65053 w 631934"/>
            <a:gd name="connsiteY203" fmla="*/ 217134 h 536161"/>
            <a:gd name="connsiteX204" fmla="*/ 73073 w 631934"/>
            <a:gd name="connsiteY204" fmla="*/ 210005 h 536161"/>
            <a:gd name="connsiteX205" fmla="*/ 83767 w 631934"/>
            <a:gd name="connsiteY205" fmla="*/ 210005 h 536161"/>
            <a:gd name="connsiteX206" fmla="*/ 92678 w 631934"/>
            <a:gd name="connsiteY206" fmla="*/ 210005 h 536161"/>
            <a:gd name="connsiteX207" fmla="*/ 103372 w 631934"/>
            <a:gd name="connsiteY207" fmla="*/ 209114 h 536161"/>
            <a:gd name="connsiteX208" fmla="*/ 113174 w 631934"/>
            <a:gd name="connsiteY208" fmla="*/ 210896 h 536161"/>
            <a:gd name="connsiteX209" fmla="*/ 121195 w 631934"/>
            <a:gd name="connsiteY209" fmla="*/ 215352 h 536161"/>
            <a:gd name="connsiteX210" fmla="*/ 126542 w 631934"/>
            <a:gd name="connsiteY210" fmla="*/ 220699 h 536161"/>
            <a:gd name="connsiteX211" fmla="*/ 123868 w 631934"/>
            <a:gd name="connsiteY211" fmla="*/ 230501 h 536161"/>
            <a:gd name="connsiteX212" fmla="*/ 125650 w 631934"/>
            <a:gd name="connsiteY212" fmla="*/ 244759 h 536161"/>
            <a:gd name="connsiteX213" fmla="*/ 128324 w 631934"/>
            <a:gd name="connsiteY213" fmla="*/ 251889 h 536161"/>
            <a:gd name="connsiteX214" fmla="*/ 128324 w 631934"/>
            <a:gd name="connsiteY214" fmla="*/ 259909 h 536161"/>
            <a:gd name="connsiteX215" fmla="*/ 125650 w 631934"/>
            <a:gd name="connsiteY215" fmla="*/ 269711 h 536161"/>
            <a:gd name="connsiteX216" fmla="*/ 134562 w 631934"/>
            <a:gd name="connsiteY216" fmla="*/ 279514 h 536161"/>
            <a:gd name="connsiteX217" fmla="*/ 139017 w 631934"/>
            <a:gd name="connsiteY217" fmla="*/ 283078 h 536161"/>
            <a:gd name="connsiteX218" fmla="*/ 138126 w 631934"/>
            <a:gd name="connsiteY218" fmla="*/ 286643 h 536161"/>
            <a:gd name="connsiteX219" fmla="*/ 139909 w 631934"/>
            <a:gd name="connsiteY219" fmla="*/ 289316 h 536161"/>
            <a:gd name="connsiteX220" fmla="*/ 145255 w 631934"/>
            <a:gd name="connsiteY220" fmla="*/ 291099 h 536161"/>
            <a:gd name="connsiteX221" fmla="*/ 152385 w 631934"/>
            <a:gd name="connsiteY221" fmla="*/ 299119 h 536161"/>
            <a:gd name="connsiteX222" fmla="*/ 155058 w 631934"/>
            <a:gd name="connsiteY222" fmla="*/ 304466 h 536161"/>
            <a:gd name="connsiteX223" fmla="*/ 157731 w 631934"/>
            <a:gd name="connsiteY223" fmla="*/ 307139 h 536161"/>
            <a:gd name="connsiteX224" fmla="*/ 159514 w 631934"/>
            <a:gd name="connsiteY224" fmla="*/ 310704 h 536161"/>
            <a:gd name="connsiteX225" fmla="*/ 155949 w 631934"/>
            <a:gd name="connsiteY225" fmla="*/ 313377 h 536161"/>
            <a:gd name="connsiteX226" fmla="*/ 155949 w 631934"/>
            <a:gd name="connsiteY226" fmla="*/ 316050 h 536161"/>
            <a:gd name="connsiteX227" fmla="*/ 161296 w 631934"/>
            <a:gd name="connsiteY227" fmla="*/ 314268 h 536161"/>
            <a:gd name="connsiteX228" fmla="*/ 173772 w 631934"/>
            <a:gd name="connsiteY228" fmla="*/ 315159 h 536161"/>
            <a:gd name="connsiteX229" fmla="*/ 178228 w 631934"/>
            <a:gd name="connsiteY229" fmla="*/ 318724 h 536161"/>
            <a:gd name="connsiteX230" fmla="*/ 180901 w 631934"/>
            <a:gd name="connsiteY230" fmla="*/ 322288 h 536161"/>
            <a:gd name="connsiteX231" fmla="*/ 178228 w 631934"/>
            <a:gd name="connsiteY231" fmla="*/ 314268 h 536161"/>
            <a:gd name="connsiteX232" fmla="*/ 178228 w 631934"/>
            <a:gd name="connsiteY232" fmla="*/ 308921 h 536161"/>
            <a:gd name="connsiteX233" fmla="*/ 180010 w 631934"/>
            <a:gd name="connsiteY233" fmla="*/ 305357 h 536161"/>
            <a:gd name="connsiteX234" fmla="*/ 184465 w 631934"/>
            <a:gd name="connsiteY234" fmla="*/ 302683 h 536161"/>
            <a:gd name="connsiteX235" fmla="*/ 188030 w 631934"/>
            <a:gd name="connsiteY235" fmla="*/ 308030 h 536161"/>
            <a:gd name="connsiteX236" fmla="*/ 191595 w 631934"/>
            <a:gd name="connsiteY236" fmla="*/ 311595 h 536161"/>
            <a:gd name="connsiteX237" fmla="*/ 193377 w 631934"/>
            <a:gd name="connsiteY237" fmla="*/ 308030 h 536161"/>
            <a:gd name="connsiteX238" fmla="*/ 196050 w 631934"/>
            <a:gd name="connsiteY238" fmla="*/ 304466 h 536161"/>
            <a:gd name="connsiteX239" fmla="*/ 192486 w 631934"/>
            <a:gd name="connsiteY239" fmla="*/ 299119 h 536161"/>
            <a:gd name="connsiteX240" fmla="*/ 189812 w 631934"/>
            <a:gd name="connsiteY240" fmla="*/ 293772 h 536161"/>
            <a:gd name="connsiteX241" fmla="*/ 197833 w 631934"/>
            <a:gd name="connsiteY241" fmla="*/ 287534 h 536161"/>
            <a:gd name="connsiteX242" fmla="*/ 197833 w 631934"/>
            <a:gd name="connsiteY242" fmla="*/ 278623 h 536161"/>
            <a:gd name="connsiteX243" fmla="*/ 193377 w 631934"/>
            <a:gd name="connsiteY243" fmla="*/ 272385 h 536161"/>
            <a:gd name="connsiteX244" fmla="*/ 191595 w 631934"/>
            <a:gd name="connsiteY244" fmla="*/ 267929 h 536161"/>
            <a:gd name="connsiteX245" fmla="*/ 191595 w 631934"/>
            <a:gd name="connsiteY245" fmla="*/ 263473 h 536161"/>
            <a:gd name="connsiteX246" fmla="*/ 188921 w 631934"/>
            <a:gd name="connsiteY246" fmla="*/ 259018 h 536161"/>
            <a:gd name="connsiteX247" fmla="*/ 188921 w 631934"/>
            <a:gd name="connsiteY247" fmla="*/ 253671 h 536161"/>
            <a:gd name="connsiteX248" fmla="*/ 186248 w 631934"/>
            <a:gd name="connsiteY248" fmla="*/ 249215 h 536161"/>
            <a:gd name="connsiteX249" fmla="*/ 186248 w 631934"/>
            <a:gd name="connsiteY249" fmla="*/ 244759 h 536161"/>
            <a:gd name="connsiteX250" fmla="*/ 186248 w 631934"/>
            <a:gd name="connsiteY250" fmla="*/ 239413 h 536161"/>
            <a:gd name="connsiteX251" fmla="*/ 184465 w 631934"/>
            <a:gd name="connsiteY251" fmla="*/ 234957 h 536161"/>
            <a:gd name="connsiteX252" fmla="*/ 180901 w 631934"/>
            <a:gd name="connsiteY252" fmla="*/ 230501 h 536161"/>
            <a:gd name="connsiteX253" fmla="*/ 176445 w 631934"/>
            <a:gd name="connsiteY253" fmla="*/ 221590 h 536161"/>
            <a:gd name="connsiteX254" fmla="*/ 181792 w 631934"/>
            <a:gd name="connsiteY254" fmla="*/ 217134 h 536161"/>
            <a:gd name="connsiteX255" fmla="*/ 184465 w 631934"/>
            <a:gd name="connsiteY255" fmla="*/ 217134 h 536161"/>
            <a:gd name="connsiteX256" fmla="*/ 188921 w 631934"/>
            <a:gd name="connsiteY256" fmla="*/ 216243 h 536161"/>
            <a:gd name="connsiteX257" fmla="*/ 207635 w 631934"/>
            <a:gd name="connsiteY257" fmla="*/ 209114 h 536161"/>
            <a:gd name="connsiteX258" fmla="*/ 217438 w 631934"/>
            <a:gd name="connsiteY258" fmla="*/ 202876 h 536161"/>
            <a:gd name="connsiteX259" fmla="*/ 233478 w 631934"/>
            <a:gd name="connsiteY259" fmla="*/ 177033 h 536161"/>
            <a:gd name="connsiteX260" fmla="*/ 233478 w 631934"/>
            <a:gd name="connsiteY260" fmla="*/ 148517 h 536161"/>
            <a:gd name="connsiteX261" fmla="*/ 219220 w 631934"/>
            <a:gd name="connsiteY261" fmla="*/ 127129 h 536161"/>
            <a:gd name="connsiteX262" fmla="*/ 206744 w 631934"/>
            <a:gd name="connsiteY262" fmla="*/ 119109 h 536161"/>
            <a:gd name="connsiteX263" fmla="*/ 200506 w 631934"/>
            <a:gd name="connsiteY263" fmla="*/ 115545 h 536161"/>
            <a:gd name="connsiteX264" fmla="*/ 196050 w 631934"/>
            <a:gd name="connsiteY264" fmla="*/ 111980 h 536161"/>
            <a:gd name="connsiteX265" fmla="*/ 196941 w 631934"/>
            <a:gd name="connsiteY265" fmla="*/ 103069 h 536161"/>
            <a:gd name="connsiteX266" fmla="*/ 200506 w 631934"/>
            <a:gd name="connsiteY266" fmla="*/ 99504 h 536161"/>
            <a:gd name="connsiteX267" fmla="*/ 204070 w 631934"/>
            <a:gd name="connsiteY267" fmla="*/ 95939 h 536161"/>
            <a:gd name="connsiteX268" fmla="*/ 207635 w 631934"/>
            <a:gd name="connsiteY268" fmla="*/ 93266 h 536161"/>
            <a:gd name="connsiteX269" fmla="*/ 208526 w 631934"/>
            <a:gd name="connsiteY269" fmla="*/ 88810 h 536161"/>
            <a:gd name="connsiteX270" fmla="*/ 210308 w 631934"/>
            <a:gd name="connsiteY270" fmla="*/ 85246 h 536161"/>
            <a:gd name="connsiteX271" fmla="*/ 213873 w 631934"/>
            <a:gd name="connsiteY271" fmla="*/ 85246 h 536161"/>
            <a:gd name="connsiteX272" fmla="*/ 213873 w 631934"/>
            <a:gd name="connsiteY272" fmla="*/ 80790 h 536161"/>
            <a:gd name="connsiteX273" fmla="*/ 215655 w 631934"/>
            <a:gd name="connsiteY273" fmla="*/ 76334 h 536161"/>
            <a:gd name="connsiteX274" fmla="*/ 212982 w 631934"/>
            <a:gd name="connsiteY274" fmla="*/ 68314 h 536161"/>
            <a:gd name="connsiteX275" fmla="*/ 211200 w 631934"/>
            <a:gd name="connsiteY275" fmla="*/ 66532 h 536161"/>
            <a:gd name="connsiteX276" fmla="*/ 209417 w 631934"/>
            <a:gd name="connsiteY276" fmla="*/ 62967 h 536161"/>
            <a:gd name="connsiteX277" fmla="*/ 212091 w 631934"/>
            <a:gd name="connsiteY277" fmla="*/ 59403 h 536161"/>
            <a:gd name="connsiteX278" fmla="*/ 215655 w 631934"/>
            <a:gd name="connsiteY278" fmla="*/ 56729 h 536161"/>
            <a:gd name="connsiteX279" fmla="*/ 214764 w 631934"/>
            <a:gd name="connsiteY279" fmla="*/ 54947 h 536161"/>
            <a:gd name="connsiteX280" fmla="*/ 211200 w 631934"/>
            <a:gd name="connsiteY280" fmla="*/ 54947 h 536161"/>
            <a:gd name="connsiteX281" fmla="*/ 212091 w 631934"/>
            <a:gd name="connsiteY281" fmla="*/ 53165 h 536161"/>
            <a:gd name="connsiteX282" fmla="*/ 214764 w 631934"/>
            <a:gd name="connsiteY282" fmla="*/ 51383 h 536161"/>
            <a:gd name="connsiteX283" fmla="*/ 212982 w 631934"/>
            <a:gd name="connsiteY283" fmla="*/ 50491 h 536161"/>
            <a:gd name="connsiteX284" fmla="*/ 209417 w 631934"/>
            <a:gd name="connsiteY284" fmla="*/ 50491 h 536161"/>
            <a:gd name="connsiteX285" fmla="*/ 206744 w 631934"/>
            <a:gd name="connsiteY285" fmla="*/ 50491 h 536161"/>
            <a:gd name="connsiteX286" fmla="*/ 205853 w 631934"/>
            <a:gd name="connsiteY286" fmla="*/ 50491 h 536161"/>
            <a:gd name="connsiteX287" fmla="*/ 204962 w 631934"/>
            <a:gd name="connsiteY287" fmla="*/ 50491 h 536161"/>
            <a:gd name="connsiteX288" fmla="*/ 204962 w 631934"/>
            <a:gd name="connsiteY288" fmla="*/ 50491 h 536161"/>
            <a:gd name="connsiteX289" fmla="*/ 204962 w 631934"/>
            <a:gd name="connsiteY289" fmla="*/ 50491 h 536161"/>
            <a:gd name="connsiteX290" fmla="*/ 204962 w 631934"/>
            <a:gd name="connsiteY290" fmla="*/ 50491 h 536161"/>
            <a:gd name="connsiteX291" fmla="*/ 204962 w 631934"/>
            <a:gd name="connsiteY291" fmla="*/ 49600 h 536161"/>
            <a:gd name="connsiteX292" fmla="*/ 208526 w 631934"/>
            <a:gd name="connsiteY292" fmla="*/ 46927 h 536161"/>
            <a:gd name="connsiteX293" fmla="*/ 210308 w 631934"/>
            <a:gd name="connsiteY293" fmla="*/ 44254 h 536161"/>
            <a:gd name="connsiteX294" fmla="*/ 210308 w 631934"/>
            <a:gd name="connsiteY294" fmla="*/ 39798 h 536161"/>
            <a:gd name="connsiteX295" fmla="*/ 210308 w 631934"/>
            <a:gd name="connsiteY295" fmla="*/ 36233 h 536161"/>
            <a:gd name="connsiteX296" fmla="*/ 212091 w 631934"/>
            <a:gd name="connsiteY296" fmla="*/ 33560 h 536161"/>
            <a:gd name="connsiteX297" fmla="*/ 212091 w 631934"/>
            <a:gd name="connsiteY297" fmla="*/ 30886 h 536161"/>
            <a:gd name="connsiteX298" fmla="*/ 212091 w 631934"/>
            <a:gd name="connsiteY298" fmla="*/ 29104 h 536161"/>
            <a:gd name="connsiteX299" fmla="*/ 210308 w 631934"/>
            <a:gd name="connsiteY299" fmla="*/ 26431 h 536161"/>
            <a:gd name="connsiteX300" fmla="*/ 210308 w 631934"/>
            <a:gd name="connsiteY300" fmla="*/ 26431 h 536161"/>
            <a:gd name="connsiteX301" fmla="*/ 210308 w 631934"/>
            <a:gd name="connsiteY301" fmla="*/ 25540 h 536161"/>
            <a:gd name="connsiteX302" fmla="*/ 209417 w 631934"/>
            <a:gd name="connsiteY302" fmla="*/ 22866 h 536161"/>
            <a:gd name="connsiteX303" fmla="*/ 206744 w 631934"/>
            <a:gd name="connsiteY303" fmla="*/ 18411 h 536161"/>
            <a:gd name="connsiteX304" fmla="*/ 205853 w 631934"/>
            <a:gd name="connsiteY304" fmla="*/ 10390 h 536161"/>
            <a:gd name="connsiteX305" fmla="*/ 211200 w 631934"/>
            <a:gd name="connsiteY305" fmla="*/ 3261 h 536161"/>
            <a:gd name="connsiteX306" fmla="*/ 222784 w 631934"/>
            <a:gd name="connsiteY306" fmla="*/ 588 h 536161"/>
            <a:gd name="connsiteX307" fmla="*/ 229913 w 631934"/>
            <a:gd name="connsiteY307" fmla="*/ 3261 h 536161"/>
            <a:gd name="connsiteX308" fmla="*/ 237934 w 631934"/>
            <a:gd name="connsiteY308" fmla="*/ 4152 h 536161"/>
            <a:gd name="connsiteX309" fmla="*/ 244172 w 631934"/>
            <a:gd name="connsiteY309" fmla="*/ 5043 h 536161"/>
            <a:gd name="connsiteX310" fmla="*/ 247736 w 631934"/>
            <a:gd name="connsiteY310" fmla="*/ 8608 h 536161"/>
            <a:gd name="connsiteX311" fmla="*/ 255756 w 631934"/>
            <a:gd name="connsiteY311" fmla="*/ 8608 h 536161"/>
            <a:gd name="connsiteX312" fmla="*/ 267341 w 631934"/>
            <a:gd name="connsiteY312" fmla="*/ 11281 h 536161"/>
            <a:gd name="connsiteX313" fmla="*/ 275362 w 631934"/>
            <a:gd name="connsiteY313" fmla="*/ 8608 h 536161"/>
            <a:gd name="connsiteX314" fmla="*/ 286055 w 631934"/>
            <a:gd name="connsiteY314" fmla="*/ 4152 h 536161"/>
            <a:gd name="connsiteX315" fmla="*/ 286055 w 631934"/>
            <a:gd name="connsiteY315" fmla="*/ 4152 h 536161"/>
            <a:gd name="connsiteX316" fmla="*/ 292293 w 631934"/>
            <a:gd name="connsiteY316" fmla="*/ 4152 h 536161"/>
            <a:gd name="connsiteX317" fmla="*/ 297640 w 631934"/>
            <a:gd name="connsiteY317" fmla="*/ 7717 h 536161"/>
            <a:gd name="connsiteX318" fmla="*/ 306551 w 631934"/>
            <a:gd name="connsiteY318" fmla="*/ 11281 h 536161"/>
            <a:gd name="connsiteX319" fmla="*/ 310116 w 631934"/>
            <a:gd name="connsiteY319" fmla="*/ 15737 h 536161"/>
            <a:gd name="connsiteX320" fmla="*/ 311898 w 631934"/>
            <a:gd name="connsiteY320" fmla="*/ 18411 h 536161"/>
            <a:gd name="connsiteX321" fmla="*/ 315463 w 631934"/>
            <a:gd name="connsiteY321" fmla="*/ 20193 h 536161"/>
            <a:gd name="connsiteX322" fmla="*/ 315463 w 631934"/>
            <a:gd name="connsiteY322" fmla="*/ 25540 h 536161"/>
            <a:gd name="connsiteX323" fmla="*/ 319027 w 631934"/>
            <a:gd name="connsiteY323" fmla="*/ 29104 h 536161"/>
            <a:gd name="connsiteX324" fmla="*/ 327939 w 631934"/>
            <a:gd name="connsiteY324" fmla="*/ 28213 h 536161"/>
            <a:gd name="connsiteX325" fmla="*/ 327939 w 631934"/>
            <a:gd name="connsiteY325" fmla="*/ 32669 h 536161"/>
            <a:gd name="connsiteX326" fmla="*/ 327939 w 631934"/>
            <a:gd name="connsiteY326" fmla="*/ 37124 h 536161"/>
            <a:gd name="connsiteX327" fmla="*/ 337741 w 631934"/>
            <a:gd name="connsiteY327" fmla="*/ 41580 h 536161"/>
            <a:gd name="connsiteX328" fmla="*/ 344870 w 631934"/>
            <a:gd name="connsiteY328" fmla="*/ 44254 h 536161"/>
            <a:gd name="connsiteX329" fmla="*/ 356455 w 631934"/>
            <a:gd name="connsiteY329" fmla="*/ 44254 h 536161"/>
            <a:gd name="connsiteX330" fmla="*/ 361802 w 631934"/>
            <a:gd name="connsiteY330" fmla="*/ 44254 h 536161"/>
            <a:gd name="connsiteX331" fmla="*/ 361802 w 631934"/>
            <a:gd name="connsiteY331" fmla="*/ 48709 h 536161"/>
            <a:gd name="connsiteX332" fmla="*/ 363584 w 631934"/>
            <a:gd name="connsiteY332" fmla="*/ 51383 h 536161"/>
            <a:gd name="connsiteX333" fmla="*/ 368040 w 631934"/>
            <a:gd name="connsiteY333" fmla="*/ 48709 h 536161"/>
            <a:gd name="connsiteX334" fmla="*/ 370713 w 631934"/>
            <a:gd name="connsiteY334" fmla="*/ 53165 h 536161"/>
            <a:gd name="connsiteX335" fmla="*/ 367149 w 631934"/>
            <a:gd name="connsiteY335" fmla="*/ 56729 h 536161"/>
            <a:gd name="connsiteX336" fmla="*/ 362693 w 631934"/>
            <a:gd name="connsiteY336" fmla="*/ 61185 h 536161"/>
            <a:gd name="connsiteX337" fmla="*/ 362693 w 631934"/>
            <a:gd name="connsiteY337" fmla="*/ 64750 h 536161"/>
            <a:gd name="connsiteX338" fmla="*/ 366257 w 631934"/>
            <a:gd name="connsiteY338" fmla="*/ 67423 h 536161"/>
            <a:gd name="connsiteX339" fmla="*/ 364475 w 631934"/>
            <a:gd name="connsiteY339" fmla="*/ 74552 h 536161"/>
            <a:gd name="connsiteX340" fmla="*/ 354673 w 631934"/>
            <a:gd name="connsiteY340" fmla="*/ 76334 h 536161"/>
            <a:gd name="connsiteX341" fmla="*/ 351999 w 631934"/>
            <a:gd name="connsiteY341" fmla="*/ 78117 h 536161"/>
            <a:gd name="connsiteX342" fmla="*/ 358237 w 631934"/>
            <a:gd name="connsiteY342" fmla="*/ 79899 h 536161"/>
            <a:gd name="connsiteX343" fmla="*/ 369822 w 631934"/>
            <a:gd name="connsiteY343" fmla="*/ 82572 h 536161"/>
            <a:gd name="connsiteX344" fmla="*/ 365366 w 631934"/>
            <a:gd name="connsiteY344" fmla="*/ 90593 h 536161"/>
            <a:gd name="connsiteX345" fmla="*/ 373387 w 631934"/>
            <a:gd name="connsiteY345" fmla="*/ 94157 h 536161"/>
            <a:gd name="connsiteX346" fmla="*/ 373387 w 631934"/>
            <a:gd name="connsiteY346" fmla="*/ 96831 h 536161"/>
            <a:gd name="connsiteX347" fmla="*/ 369822 w 631934"/>
            <a:gd name="connsiteY347" fmla="*/ 101286 h 536161"/>
            <a:gd name="connsiteX348" fmla="*/ 365366 w 631934"/>
            <a:gd name="connsiteY348" fmla="*/ 105742 h 536161"/>
            <a:gd name="connsiteX349" fmla="*/ 365366 w 631934"/>
            <a:gd name="connsiteY349" fmla="*/ 101286 h 536161"/>
            <a:gd name="connsiteX350" fmla="*/ 362693 w 631934"/>
            <a:gd name="connsiteY350" fmla="*/ 105742 h 536161"/>
            <a:gd name="connsiteX351" fmla="*/ 356455 w 631934"/>
            <a:gd name="connsiteY351" fmla="*/ 108415 h 536161"/>
            <a:gd name="connsiteX352" fmla="*/ 360020 w 631934"/>
            <a:gd name="connsiteY352" fmla="*/ 110198 h 536161"/>
            <a:gd name="connsiteX353" fmla="*/ 361802 w 631934"/>
            <a:gd name="connsiteY353" fmla="*/ 111089 h 536161"/>
            <a:gd name="connsiteX354" fmla="*/ 366257 w 631934"/>
            <a:gd name="connsiteY354" fmla="*/ 111980 h 536161"/>
            <a:gd name="connsiteX355" fmla="*/ 369822 w 631934"/>
            <a:gd name="connsiteY355" fmla="*/ 110198 h 536161"/>
            <a:gd name="connsiteX356" fmla="*/ 371604 w 631934"/>
            <a:gd name="connsiteY356" fmla="*/ 106633 h 536161"/>
            <a:gd name="connsiteX357" fmla="*/ 380516 w 631934"/>
            <a:gd name="connsiteY357" fmla="*/ 103960 h 536161"/>
            <a:gd name="connsiteX358" fmla="*/ 390318 w 631934"/>
            <a:gd name="connsiteY358" fmla="*/ 105742 h 536161"/>
            <a:gd name="connsiteX359" fmla="*/ 395665 w 631934"/>
            <a:gd name="connsiteY359" fmla="*/ 109307 h 536161"/>
            <a:gd name="connsiteX360" fmla="*/ 395665 w 631934"/>
            <a:gd name="connsiteY360" fmla="*/ 117327 h 536161"/>
            <a:gd name="connsiteX361" fmla="*/ 391209 w 631934"/>
            <a:gd name="connsiteY361" fmla="*/ 122674 h 536161"/>
            <a:gd name="connsiteX362" fmla="*/ 376060 w 631934"/>
            <a:gd name="connsiteY362" fmla="*/ 135150 h 536161"/>
            <a:gd name="connsiteX363" fmla="*/ 378733 w 631934"/>
            <a:gd name="connsiteY363" fmla="*/ 135150 h 536161"/>
            <a:gd name="connsiteX364" fmla="*/ 380516 w 631934"/>
            <a:gd name="connsiteY364" fmla="*/ 134258 h 536161"/>
            <a:gd name="connsiteX365" fmla="*/ 385863 w 631934"/>
            <a:gd name="connsiteY365" fmla="*/ 130694 h 536161"/>
            <a:gd name="connsiteX366" fmla="*/ 385863 w 631934"/>
            <a:gd name="connsiteY366" fmla="*/ 130694 h 536161"/>
            <a:gd name="connsiteX367" fmla="*/ 392992 w 631934"/>
            <a:gd name="connsiteY367" fmla="*/ 126238 h 536161"/>
            <a:gd name="connsiteX368" fmla="*/ 399230 w 631934"/>
            <a:gd name="connsiteY368" fmla="*/ 118218 h 536161"/>
            <a:gd name="connsiteX369" fmla="*/ 403685 w 631934"/>
            <a:gd name="connsiteY369" fmla="*/ 117327 h 536161"/>
            <a:gd name="connsiteX370" fmla="*/ 403685 w 631934"/>
            <a:gd name="connsiteY370" fmla="*/ 122674 h 536161"/>
            <a:gd name="connsiteX371" fmla="*/ 408141 w 631934"/>
            <a:gd name="connsiteY371" fmla="*/ 120000 h 536161"/>
            <a:gd name="connsiteX372" fmla="*/ 408141 w 631934"/>
            <a:gd name="connsiteY372" fmla="*/ 124456 h 536161"/>
            <a:gd name="connsiteX373" fmla="*/ 408141 w 631934"/>
            <a:gd name="connsiteY373" fmla="*/ 128020 h 536161"/>
            <a:gd name="connsiteX374" fmla="*/ 410814 w 631934"/>
            <a:gd name="connsiteY374" fmla="*/ 123565 h 536161"/>
            <a:gd name="connsiteX375" fmla="*/ 419726 w 631934"/>
            <a:gd name="connsiteY375" fmla="*/ 118218 h 536161"/>
            <a:gd name="connsiteX376" fmla="*/ 423290 w 631934"/>
            <a:gd name="connsiteY376" fmla="*/ 118218 h 536161"/>
            <a:gd name="connsiteX377" fmla="*/ 427746 w 631934"/>
            <a:gd name="connsiteY377" fmla="*/ 113762 h 536161"/>
            <a:gd name="connsiteX378" fmla="*/ 430420 w 631934"/>
            <a:gd name="connsiteY378" fmla="*/ 105742 h 536161"/>
            <a:gd name="connsiteX379" fmla="*/ 433984 w 631934"/>
            <a:gd name="connsiteY379" fmla="*/ 107524 h 536161"/>
            <a:gd name="connsiteX380" fmla="*/ 437549 w 631934"/>
            <a:gd name="connsiteY380" fmla="*/ 109307 h 536161"/>
            <a:gd name="connsiteX381" fmla="*/ 439331 w 631934"/>
            <a:gd name="connsiteY381" fmla="*/ 111980 h 536161"/>
            <a:gd name="connsiteX382" fmla="*/ 441113 w 631934"/>
            <a:gd name="connsiteY382" fmla="*/ 115545 h 536161"/>
            <a:gd name="connsiteX383" fmla="*/ 443787 w 631934"/>
            <a:gd name="connsiteY383" fmla="*/ 110198 h 536161"/>
            <a:gd name="connsiteX384" fmla="*/ 442004 w 631934"/>
            <a:gd name="connsiteY384" fmla="*/ 105742 h 536161"/>
            <a:gd name="connsiteX385" fmla="*/ 442004 w 631934"/>
            <a:gd name="connsiteY385" fmla="*/ 101286 h 536161"/>
            <a:gd name="connsiteX386" fmla="*/ 446460 w 631934"/>
            <a:gd name="connsiteY386" fmla="*/ 101286 h 536161"/>
            <a:gd name="connsiteX387" fmla="*/ 449133 w 631934"/>
            <a:gd name="connsiteY387" fmla="*/ 99504 h 536161"/>
            <a:gd name="connsiteX388" fmla="*/ 443787 w 631934"/>
            <a:gd name="connsiteY388" fmla="*/ 98613 h 536161"/>
            <a:gd name="connsiteX389" fmla="*/ 443787 w 631934"/>
            <a:gd name="connsiteY389" fmla="*/ 95048 h 536161"/>
            <a:gd name="connsiteX390" fmla="*/ 448242 w 631934"/>
            <a:gd name="connsiteY390" fmla="*/ 95048 h 536161"/>
            <a:gd name="connsiteX391" fmla="*/ 451807 w 631934"/>
            <a:gd name="connsiteY391" fmla="*/ 88810 h 536161"/>
            <a:gd name="connsiteX392" fmla="*/ 456262 w 631934"/>
            <a:gd name="connsiteY392" fmla="*/ 88810 h 536161"/>
            <a:gd name="connsiteX393" fmla="*/ 455371 w 631934"/>
            <a:gd name="connsiteY393" fmla="*/ 85246 h 536161"/>
            <a:gd name="connsiteX394" fmla="*/ 450916 w 631934"/>
            <a:gd name="connsiteY394" fmla="*/ 84355 h 536161"/>
            <a:gd name="connsiteX395" fmla="*/ 450024 w 631934"/>
            <a:gd name="connsiteY395" fmla="*/ 79008 h 536161"/>
            <a:gd name="connsiteX396" fmla="*/ 455371 w 631934"/>
            <a:gd name="connsiteY396" fmla="*/ 76334 h 536161"/>
            <a:gd name="connsiteX397" fmla="*/ 455371 w 631934"/>
            <a:gd name="connsiteY397" fmla="*/ 69205 h 536161"/>
            <a:gd name="connsiteX398" fmla="*/ 459827 w 631934"/>
            <a:gd name="connsiteY398" fmla="*/ 64750 h 536161"/>
            <a:gd name="connsiteX399" fmla="*/ 461609 w 631934"/>
            <a:gd name="connsiteY399" fmla="*/ 59403 h 536161"/>
            <a:gd name="connsiteX400" fmla="*/ 466956 w 631934"/>
            <a:gd name="connsiteY400" fmla="*/ 61185 h 536161"/>
            <a:gd name="connsiteX401" fmla="*/ 466065 w 631934"/>
            <a:gd name="connsiteY401" fmla="*/ 70097 h 536161"/>
            <a:gd name="connsiteX402" fmla="*/ 474085 w 631934"/>
            <a:gd name="connsiteY402" fmla="*/ 76334 h 536161"/>
            <a:gd name="connsiteX403" fmla="*/ 474976 w 631934"/>
            <a:gd name="connsiteY403" fmla="*/ 80790 h 536161"/>
            <a:gd name="connsiteX404" fmla="*/ 478541 w 631934"/>
            <a:gd name="connsiteY404" fmla="*/ 83464 h 536161"/>
            <a:gd name="connsiteX405" fmla="*/ 476759 w 631934"/>
            <a:gd name="connsiteY405" fmla="*/ 88810 h 536161"/>
            <a:gd name="connsiteX406" fmla="*/ 479432 w 631934"/>
            <a:gd name="connsiteY406" fmla="*/ 89702 h 536161"/>
            <a:gd name="connsiteX407" fmla="*/ 482105 w 631934"/>
            <a:gd name="connsiteY407" fmla="*/ 91484 h 536161"/>
            <a:gd name="connsiteX408" fmla="*/ 484779 w 631934"/>
            <a:gd name="connsiteY408" fmla="*/ 95939 h 536161"/>
            <a:gd name="connsiteX409" fmla="*/ 482105 w 631934"/>
            <a:gd name="connsiteY409" fmla="*/ 98613 h 536161"/>
            <a:gd name="connsiteX410" fmla="*/ 480323 w 631934"/>
            <a:gd name="connsiteY410" fmla="*/ 101286 h 536161"/>
            <a:gd name="connsiteX411" fmla="*/ 483888 w 631934"/>
            <a:gd name="connsiteY411" fmla="*/ 101286 h 536161"/>
            <a:gd name="connsiteX412" fmla="*/ 487452 w 631934"/>
            <a:gd name="connsiteY412" fmla="*/ 99504 h 536161"/>
            <a:gd name="connsiteX413" fmla="*/ 490126 w 631934"/>
            <a:gd name="connsiteY413" fmla="*/ 104851 h 536161"/>
            <a:gd name="connsiteX414" fmla="*/ 496364 w 631934"/>
            <a:gd name="connsiteY414" fmla="*/ 107524 h 536161"/>
            <a:gd name="connsiteX415" fmla="*/ 492799 w 631934"/>
            <a:gd name="connsiteY415" fmla="*/ 114653 h 536161"/>
            <a:gd name="connsiteX416" fmla="*/ 484779 w 631934"/>
            <a:gd name="connsiteY416" fmla="*/ 121782 h 536161"/>
            <a:gd name="connsiteX417" fmla="*/ 493690 w 631934"/>
            <a:gd name="connsiteY417" fmla="*/ 118218 h 536161"/>
            <a:gd name="connsiteX418" fmla="*/ 497255 w 631934"/>
            <a:gd name="connsiteY418" fmla="*/ 118218 h 536161"/>
            <a:gd name="connsiteX419" fmla="*/ 499928 w 631934"/>
            <a:gd name="connsiteY419" fmla="*/ 118218 h 536161"/>
            <a:gd name="connsiteX420" fmla="*/ 494581 w 631934"/>
            <a:gd name="connsiteY420" fmla="*/ 125347 h 536161"/>
            <a:gd name="connsiteX421" fmla="*/ 490126 w 631934"/>
            <a:gd name="connsiteY421" fmla="*/ 131585 h 536161"/>
            <a:gd name="connsiteX422" fmla="*/ 495473 w 631934"/>
            <a:gd name="connsiteY422" fmla="*/ 128912 h 536161"/>
            <a:gd name="connsiteX423" fmla="*/ 499928 w 631934"/>
            <a:gd name="connsiteY423" fmla="*/ 126238 h 536161"/>
            <a:gd name="connsiteX424" fmla="*/ 502602 w 631934"/>
            <a:gd name="connsiteY424" fmla="*/ 130694 h 536161"/>
            <a:gd name="connsiteX425" fmla="*/ 507057 w 631934"/>
            <a:gd name="connsiteY425" fmla="*/ 135150 h 536161"/>
            <a:gd name="connsiteX426" fmla="*/ 510622 w 631934"/>
            <a:gd name="connsiteY426" fmla="*/ 140496 h 536161"/>
            <a:gd name="connsiteX427" fmla="*/ 507057 w 631934"/>
            <a:gd name="connsiteY427" fmla="*/ 145843 h 536161"/>
            <a:gd name="connsiteX428" fmla="*/ 513295 w 631934"/>
            <a:gd name="connsiteY428" fmla="*/ 145843 h 536161"/>
            <a:gd name="connsiteX429" fmla="*/ 514186 w 631934"/>
            <a:gd name="connsiteY429" fmla="*/ 152081 h 536161"/>
            <a:gd name="connsiteX430" fmla="*/ 517751 w 631934"/>
            <a:gd name="connsiteY430" fmla="*/ 152081 h 536161"/>
            <a:gd name="connsiteX431" fmla="*/ 521315 w 631934"/>
            <a:gd name="connsiteY431" fmla="*/ 152081 h 536161"/>
            <a:gd name="connsiteX432" fmla="*/ 523098 w 631934"/>
            <a:gd name="connsiteY432" fmla="*/ 156537 h 536161"/>
            <a:gd name="connsiteX433" fmla="*/ 517751 w 631934"/>
            <a:gd name="connsiteY433" fmla="*/ 160993 h 536161"/>
            <a:gd name="connsiteX434" fmla="*/ 515969 w 631934"/>
            <a:gd name="connsiteY434" fmla="*/ 162775 h 536161"/>
            <a:gd name="connsiteX435" fmla="*/ 508840 w 631934"/>
            <a:gd name="connsiteY435" fmla="*/ 162775 h 536161"/>
            <a:gd name="connsiteX436" fmla="*/ 506166 w 631934"/>
            <a:gd name="connsiteY436" fmla="*/ 161884 h 536161"/>
            <a:gd name="connsiteX437" fmla="*/ 506166 w 631934"/>
            <a:gd name="connsiteY437" fmla="*/ 164557 h 536161"/>
            <a:gd name="connsiteX438" fmla="*/ 509731 w 631934"/>
            <a:gd name="connsiteY438" fmla="*/ 168122 h 536161"/>
            <a:gd name="connsiteX439" fmla="*/ 512404 w 631934"/>
            <a:gd name="connsiteY439" fmla="*/ 169904 h 536161"/>
            <a:gd name="connsiteX440" fmla="*/ 511513 w 631934"/>
            <a:gd name="connsiteY440" fmla="*/ 172577 h 536161"/>
            <a:gd name="connsiteX441" fmla="*/ 515969 w 631934"/>
            <a:gd name="connsiteY441" fmla="*/ 172577 h 536161"/>
            <a:gd name="connsiteX442" fmla="*/ 514186 w 631934"/>
            <a:gd name="connsiteY442" fmla="*/ 175251 h 536161"/>
            <a:gd name="connsiteX443" fmla="*/ 516860 w 631934"/>
            <a:gd name="connsiteY443" fmla="*/ 177033 h 536161"/>
            <a:gd name="connsiteX444" fmla="*/ 523989 w 631934"/>
            <a:gd name="connsiteY444" fmla="*/ 177924 h 536161"/>
            <a:gd name="connsiteX445" fmla="*/ 523989 w 631934"/>
            <a:gd name="connsiteY445" fmla="*/ 181489 h 536161"/>
            <a:gd name="connsiteX446" fmla="*/ 526662 w 631934"/>
            <a:gd name="connsiteY446" fmla="*/ 184162 h 536161"/>
            <a:gd name="connsiteX447" fmla="*/ 530227 w 631934"/>
            <a:gd name="connsiteY447" fmla="*/ 185053 h 536161"/>
            <a:gd name="connsiteX448" fmla="*/ 533791 w 631934"/>
            <a:gd name="connsiteY448" fmla="*/ 188618 h 536161"/>
            <a:gd name="connsiteX449" fmla="*/ 538247 w 631934"/>
            <a:gd name="connsiteY449" fmla="*/ 188618 h 536161"/>
            <a:gd name="connsiteX450" fmla="*/ 542703 w 631934"/>
            <a:gd name="connsiteY450" fmla="*/ 188618 h 536161"/>
            <a:gd name="connsiteX451" fmla="*/ 542703 w 631934"/>
            <a:gd name="connsiteY451" fmla="*/ 193965 h 536161"/>
            <a:gd name="connsiteX452" fmla="*/ 547158 w 631934"/>
            <a:gd name="connsiteY452" fmla="*/ 196638 h 536161"/>
            <a:gd name="connsiteX453" fmla="*/ 544485 w 631934"/>
            <a:gd name="connsiteY453" fmla="*/ 201094 h 536161"/>
            <a:gd name="connsiteX454" fmla="*/ 541812 w 631934"/>
            <a:gd name="connsiteY454" fmla="*/ 206441 h 536161"/>
            <a:gd name="connsiteX455" fmla="*/ 548941 w 631934"/>
            <a:gd name="connsiteY455" fmla="*/ 204658 h 536161"/>
            <a:gd name="connsiteX456" fmla="*/ 555179 w 631934"/>
            <a:gd name="connsiteY456" fmla="*/ 202876 h 536161"/>
            <a:gd name="connsiteX457" fmla="*/ 555179 w 631934"/>
            <a:gd name="connsiteY457" fmla="*/ 208223 h 536161"/>
            <a:gd name="connsiteX458" fmla="*/ 555179 w 631934"/>
            <a:gd name="connsiteY458" fmla="*/ 214461 h 536161"/>
            <a:gd name="connsiteX459" fmla="*/ 561417 w 631934"/>
            <a:gd name="connsiteY459" fmla="*/ 210005 h 536161"/>
            <a:gd name="connsiteX460" fmla="*/ 569437 w 631934"/>
            <a:gd name="connsiteY460" fmla="*/ 203767 h 536161"/>
            <a:gd name="connsiteX461" fmla="*/ 574784 w 631934"/>
            <a:gd name="connsiteY461" fmla="*/ 212679 h 536161"/>
            <a:gd name="connsiteX462" fmla="*/ 577457 w 631934"/>
            <a:gd name="connsiteY462" fmla="*/ 215352 h 536161"/>
            <a:gd name="connsiteX463" fmla="*/ 585477 w 631934"/>
            <a:gd name="connsiteY463" fmla="*/ 211787 h 536161"/>
            <a:gd name="connsiteX464" fmla="*/ 591715 w 631934"/>
            <a:gd name="connsiteY464" fmla="*/ 211787 h 536161"/>
            <a:gd name="connsiteX465" fmla="*/ 594389 w 631934"/>
            <a:gd name="connsiteY465" fmla="*/ 217134 h 536161"/>
            <a:gd name="connsiteX466" fmla="*/ 598844 w 631934"/>
            <a:gd name="connsiteY466" fmla="*/ 220699 h 536161"/>
            <a:gd name="connsiteX467" fmla="*/ 600627 w 631934"/>
            <a:gd name="connsiteY467" fmla="*/ 224263 h 536161"/>
            <a:gd name="connsiteX468" fmla="*/ 594389 w 631934"/>
            <a:gd name="connsiteY468" fmla="*/ 226046 h 536161"/>
            <a:gd name="connsiteX469" fmla="*/ 587260 w 631934"/>
            <a:gd name="connsiteY469" fmla="*/ 226046 h 536161"/>
            <a:gd name="connsiteX470" fmla="*/ 581913 w 631934"/>
            <a:gd name="connsiteY470" fmla="*/ 229610 h 536161"/>
            <a:gd name="connsiteX471" fmla="*/ 575675 w 631934"/>
            <a:gd name="connsiteY471" fmla="*/ 231392 h 536161"/>
            <a:gd name="connsiteX472" fmla="*/ 563199 w 631934"/>
            <a:gd name="connsiteY472" fmla="*/ 234957 h 536161"/>
            <a:gd name="connsiteX473" fmla="*/ 564981 w 631934"/>
            <a:gd name="connsiteY473" fmla="*/ 237630 h 536161"/>
            <a:gd name="connsiteX474" fmla="*/ 561417 w 631934"/>
            <a:gd name="connsiteY474" fmla="*/ 239413 h 536161"/>
            <a:gd name="connsiteX475" fmla="*/ 553396 w 631934"/>
            <a:gd name="connsiteY475" fmla="*/ 242086 h 536161"/>
            <a:gd name="connsiteX476" fmla="*/ 549832 w 631934"/>
            <a:gd name="connsiteY476" fmla="*/ 243868 h 536161"/>
            <a:gd name="connsiteX477" fmla="*/ 548050 w 631934"/>
            <a:gd name="connsiteY477" fmla="*/ 247433 h 536161"/>
            <a:gd name="connsiteX478" fmla="*/ 544485 w 631934"/>
            <a:gd name="connsiteY478" fmla="*/ 253671 h 536161"/>
            <a:gd name="connsiteX479" fmla="*/ 542703 w 631934"/>
            <a:gd name="connsiteY479" fmla="*/ 249215 h 536161"/>
            <a:gd name="connsiteX480" fmla="*/ 540029 w 631934"/>
            <a:gd name="connsiteY480" fmla="*/ 246542 h 536161"/>
            <a:gd name="connsiteX481" fmla="*/ 537356 w 631934"/>
            <a:gd name="connsiteY481" fmla="*/ 247433 h 536161"/>
            <a:gd name="connsiteX482" fmla="*/ 541812 w 631934"/>
            <a:gd name="connsiteY482" fmla="*/ 254562 h 536161"/>
            <a:gd name="connsiteX483" fmla="*/ 548050 w 631934"/>
            <a:gd name="connsiteY483" fmla="*/ 254562 h 536161"/>
            <a:gd name="connsiteX484" fmla="*/ 553396 w 631934"/>
            <a:gd name="connsiteY484" fmla="*/ 250106 h 536161"/>
            <a:gd name="connsiteX485" fmla="*/ 559634 w 631934"/>
            <a:gd name="connsiteY485" fmla="*/ 246542 h 536161"/>
            <a:gd name="connsiteX486" fmla="*/ 565872 w 631934"/>
            <a:gd name="connsiteY486" fmla="*/ 242977 h 536161"/>
            <a:gd name="connsiteX487" fmla="*/ 571219 w 631934"/>
            <a:gd name="connsiteY487" fmla="*/ 236739 h 536161"/>
            <a:gd name="connsiteX488" fmla="*/ 581913 w 631934"/>
            <a:gd name="connsiteY488" fmla="*/ 234066 h 536161"/>
            <a:gd name="connsiteX489" fmla="*/ 590824 w 631934"/>
            <a:gd name="connsiteY489" fmla="*/ 232284 h 536161"/>
            <a:gd name="connsiteX490" fmla="*/ 597953 w 631934"/>
            <a:gd name="connsiteY490" fmla="*/ 234066 h 536161"/>
            <a:gd name="connsiteX491" fmla="*/ 605082 w 631934"/>
            <a:gd name="connsiteY491" fmla="*/ 239413 h 536161"/>
            <a:gd name="connsiteX492" fmla="*/ 603300 w 631934"/>
            <a:gd name="connsiteY492" fmla="*/ 248324 h 536161"/>
            <a:gd name="connsiteX493" fmla="*/ 607756 w 631934"/>
            <a:gd name="connsiteY493" fmla="*/ 246542 h 536161"/>
            <a:gd name="connsiteX494" fmla="*/ 612211 w 631934"/>
            <a:gd name="connsiteY494" fmla="*/ 243868 h 536161"/>
            <a:gd name="connsiteX495" fmla="*/ 621123 w 631934"/>
            <a:gd name="connsiteY495" fmla="*/ 244759 h 536161"/>
            <a:gd name="connsiteX496" fmla="*/ 625579 w 631934"/>
            <a:gd name="connsiteY496" fmla="*/ 251889 h 536161"/>
            <a:gd name="connsiteX497" fmla="*/ 631816 w 631934"/>
            <a:gd name="connsiteY497" fmla="*/ 258126 h 536161"/>
            <a:gd name="connsiteX498" fmla="*/ 628252 w 631934"/>
            <a:gd name="connsiteY498" fmla="*/ 264364 h 536161"/>
            <a:gd name="connsiteX499" fmla="*/ 629143 w 631934"/>
            <a:gd name="connsiteY499" fmla="*/ 272385 h 536161"/>
            <a:gd name="connsiteX500" fmla="*/ 627361 w 631934"/>
            <a:gd name="connsiteY500" fmla="*/ 275949 h 536161"/>
            <a:gd name="connsiteX501" fmla="*/ 626470 w 631934"/>
            <a:gd name="connsiteY501" fmla="*/ 278623 h 536161"/>
            <a:gd name="connsiteX502" fmla="*/ 630925 w 631934"/>
            <a:gd name="connsiteY502" fmla="*/ 282187 h 536161"/>
            <a:gd name="connsiteX503" fmla="*/ 621123 w 631934"/>
            <a:gd name="connsiteY503" fmla="*/ 295554 h 5361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</a:cxnLst>
          <a:rect l="l" t="t" r="r" b="b"/>
          <a:pathLst>
            <a:path w="631934" h="536161">
              <a:moveTo>
                <a:pt x="622014" y="303575"/>
              </a:moveTo>
              <a:cubicBezTo>
                <a:pt x="616667" y="307139"/>
                <a:pt x="612211" y="311595"/>
                <a:pt x="605082" y="311595"/>
              </a:cubicBezTo>
              <a:cubicBezTo>
                <a:pt x="602409" y="311595"/>
                <a:pt x="599736" y="311595"/>
                <a:pt x="597062" y="311595"/>
              </a:cubicBezTo>
              <a:cubicBezTo>
                <a:pt x="593498" y="311595"/>
                <a:pt x="589933" y="313377"/>
                <a:pt x="587260" y="314268"/>
              </a:cubicBezTo>
              <a:cubicBezTo>
                <a:pt x="584586" y="315159"/>
                <a:pt x="581022" y="316942"/>
                <a:pt x="578348" y="318724"/>
              </a:cubicBezTo>
              <a:cubicBezTo>
                <a:pt x="575675" y="320506"/>
                <a:pt x="573893" y="322288"/>
                <a:pt x="572110" y="324962"/>
              </a:cubicBezTo>
              <a:cubicBezTo>
                <a:pt x="567655" y="330309"/>
                <a:pt x="562308" y="333873"/>
                <a:pt x="556961" y="338329"/>
              </a:cubicBezTo>
              <a:cubicBezTo>
                <a:pt x="554288" y="340111"/>
                <a:pt x="551614" y="342785"/>
                <a:pt x="548050" y="343676"/>
              </a:cubicBezTo>
              <a:cubicBezTo>
                <a:pt x="544485" y="344567"/>
                <a:pt x="540921" y="345458"/>
                <a:pt x="537356" y="345458"/>
              </a:cubicBezTo>
              <a:cubicBezTo>
                <a:pt x="529336" y="345458"/>
                <a:pt x="522207" y="345458"/>
                <a:pt x="515077" y="343676"/>
              </a:cubicBezTo>
              <a:cubicBezTo>
                <a:pt x="510622" y="342785"/>
                <a:pt x="507057" y="341893"/>
                <a:pt x="502602" y="341002"/>
              </a:cubicBezTo>
              <a:cubicBezTo>
                <a:pt x="498146" y="341002"/>
                <a:pt x="492799" y="341002"/>
                <a:pt x="488343" y="341002"/>
              </a:cubicBezTo>
              <a:cubicBezTo>
                <a:pt x="485670" y="341002"/>
                <a:pt x="483888" y="341002"/>
                <a:pt x="481214" y="341002"/>
              </a:cubicBezTo>
              <a:cubicBezTo>
                <a:pt x="478541" y="341002"/>
                <a:pt x="475867" y="342785"/>
                <a:pt x="474085" y="342785"/>
              </a:cubicBezTo>
              <a:cubicBezTo>
                <a:pt x="474085" y="342785"/>
                <a:pt x="472303" y="342785"/>
                <a:pt x="471412" y="342785"/>
              </a:cubicBezTo>
              <a:cubicBezTo>
                <a:pt x="471412" y="342785"/>
                <a:pt x="471412" y="342785"/>
                <a:pt x="471412" y="342785"/>
              </a:cubicBezTo>
              <a:cubicBezTo>
                <a:pt x="471412" y="342785"/>
                <a:pt x="471412" y="342785"/>
                <a:pt x="470521" y="342785"/>
              </a:cubicBezTo>
              <a:cubicBezTo>
                <a:pt x="470521" y="342785"/>
                <a:pt x="468738" y="342785"/>
                <a:pt x="467847" y="342785"/>
              </a:cubicBezTo>
              <a:cubicBezTo>
                <a:pt x="467847" y="342785"/>
                <a:pt x="466065" y="342785"/>
                <a:pt x="466065" y="342785"/>
              </a:cubicBezTo>
              <a:cubicBezTo>
                <a:pt x="465174" y="342785"/>
                <a:pt x="463391" y="342785"/>
                <a:pt x="462500" y="342785"/>
              </a:cubicBezTo>
              <a:cubicBezTo>
                <a:pt x="461609" y="342785"/>
                <a:pt x="459827" y="342785"/>
                <a:pt x="458936" y="342785"/>
              </a:cubicBezTo>
              <a:cubicBezTo>
                <a:pt x="456262" y="342785"/>
                <a:pt x="453589" y="342785"/>
                <a:pt x="450916" y="342785"/>
              </a:cubicBezTo>
              <a:cubicBezTo>
                <a:pt x="449133" y="342785"/>
                <a:pt x="448242" y="342785"/>
                <a:pt x="446460" y="342785"/>
              </a:cubicBezTo>
              <a:cubicBezTo>
                <a:pt x="445569" y="342785"/>
                <a:pt x="443787" y="342785"/>
                <a:pt x="442895" y="342785"/>
              </a:cubicBezTo>
              <a:cubicBezTo>
                <a:pt x="441113" y="342785"/>
                <a:pt x="438440" y="342785"/>
                <a:pt x="436657" y="342785"/>
              </a:cubicBezTo>
              <a:cubicBezTo>
                <a:pt x="434875" y="342785"/>
                <a:pt x="433093" y="341002"/>
                <a:pt x="431310" y="341002"/>
              </a:cubicBezTo>
              <a:cubicBezTo>
                <a:pt x="428637" y="341002"/>
                <a:pt x="426855" y="341002"/>
                <a:pt x="425073" y="342785"/>
              </a:cubicBezTo>
              <a:cubicBezTo>
                <a:pt x="423290" y="344567"/>
                <a:pt x="420617" y="346349"/>
                <a:pt x="418835" y="348131"/>
              </a:cubicBezTo>
              <a:cubicBezTo>
                <a:pt x="417052" y="349023"/>
                <a:pt x="415270" y="351696"/>
                <a:pt x="415270" y="353478"/>
              </a:cubicBezTo>
              <a:cubicBezTo>
                <a:pt x="415270" y="355261"/>
                <a:pt x="415270" y="357934"/>
                <a:pt x="414379" y="358825"/>
              </a:cubicBezTo>
              <a:cubicBezTo>
                <a:pt x="413488" y="360607"/>
                <a:pt x="411706" y="360607"/>
                <a:pt x="409923" y="361498"/>
              </a:cubicBezTo>
              <a:cubicBezTo>
                <a:pt x="409032" y="361498"/>
                <a:pt x="407250" y="362390"/>
                <a:pt x="405468" y="363281"/>
              </a:cubicBezTo>
              <a:cubicBezTo>
                <a:pt x="404576" y="363281"/>
                <a:pt x="403685" y="363281"/>
                <a:pt x="402794" y="363281"/>
              </a:cubicBezTo>
              <a:cubicBezTo>
                <a:pt x="401012" y="363281"/>
                <a:pt x="399230" y="364172"/>
                <a:pt x="397447" y="365063"/>
              </a:cubicBezTo>
              <a:cubicBezTo>
                <a:pt x="395665" y="365063"/>
                <a:pt x="392992" y="366845"/>
                <a:pt x="391209" y="368628"/>
              </a:cubicBezTo>
              <a:cubicBezTo>
                <a:pt x="388536" y="371301"/>
                <a:pt x="385863" y="373083"/>
                <a:pt x="383189" y="375757"/>
              </a:cubicBezTo>
              <a:cubicBezTo>
                <a:pt x="381407" y="377539"/>
                <a:pt x="378733" y="379321"/>
                <a:pt x="376951" y="381103"/>
              </a:cubicBezTo>
              <a:cubicBezTo>
                <a:pt x="375169" y="382886"/>
                <a:pt x="373387" y="385559"/>
                <a:pt x="370713" y="387341"/>
              </a:cubicBezTo>
              <a:cubicBezTo>
                <a:pt x="368931" y="389124"/>
                <a:pt x="366257" y="390906"/>
                <a:pt x="363584" y="391797"/>
              </a:cubicBezTo>
              <a:cubicBezTo>
                <a:pt x="360911" y="392688"/>
                <a:pt x="358237" y="391797"/>
                <a:pt x="355564" y="390015"/>
              </a:cubicBezTo>
              <a:cubicBezTo>
                <a:pt x="353782" y="389124"/>
                <a:pt x="351999" y="387341"/>
                <a:pt x="349326" y="387341"/>
              </a:cubicBezTo>
              <a:cubicBezTo>
                <a:pt x="348435" y="387341"/>
                <a:pt x="346653" y="387341"/>
                <a:pt x="345761" y="387341"/>
              </a:cubicBezTo>
              <a:cubicBezTo>
                <a:pt x="344870" y="387341"/>
                <a:pt x="343979" y="387341"/>
                <a:pt x="342197" y="387341"/>
              </a:cubicBezTo>
              <a:cubicBezTo>
                <a:pt x="344870" y="388233"/>
                <a:pt x="346653" y="389124"/>
                <a:pt x="348435" y="390906"/>
              </a:cubicBezTo>
              <a:cubicBezTo>
                <a:pt x="350217" y="391797"/>
                <a:pt x="352890" y="392688"/>
                <a:pt x="355564" y="392688"/>
              </a:cubicBezTo>
              <a:cubicBezTo>
                <a:pt x="358237" y="392688"/>
                <a:pt x="360911" y="392688"/>
                <a:pt x="362693" y="395362"/>
              </a:cubicBezTo>
              <a:cubicBezTo>
                <a:pt x="364475" y="398035"/>
                <a:pt x="362693" y="399817"/>
                <a:pt x="360911" y="401600"/>
              </a:cubicBezTo>
              <a:cubicBezTo>
                <a:pt x="359128" y="403382"/>
                <a:pt x="356455" y="405164"/>
                <a:pt x="353782" y="406946"/>
              </a:cubicBezTo>
              <a:cubicBezTo>
                <a:pt x="351999" y="407838"/>
                <a:pt x="350217" y="410511"/>
                <a:pt x="349326" y="412293"/>
              </a:cubicBezTo>
              <a:cubicBezTo>
                <a:pt x="347544" y="412293"/>
                <a:pt x="346653" y="415858"/>
                <a:pt x="345761" y="416749"/>
              </a:cubicBezTo>
              <a:cubicBezTo>
                <a:pt x="344870" y="418531"/>
                <a:pt x="343088" y="419422"/>
                <a:pt x="341306" y="420314"/>
              </a:cubicBezTo>
              <a:cubicBezTo>
                <a:pt x="339523" y="421205"/>
                <a:pt x="338632" y="422096"/>
                <a:pt x="336850" y="422987"/>
              </a:cubicBezTo>
              <a:cubicBezTo>
                <a:pt x="335959" y="422987"/>
                <a:pt x="333285" y="424769"/>
                <a:pt x="333285" y="426552"/>
              </a:cubicBezTo>
              <a:cubicBezTo>
                <a:pt x="335068" y="426552"/>
                <a:pt x="336850" y="426552"/>
                <a:pt x="338632" y="425660"/>
              </a:cubicBezTo>
              <a:cubicBezTo>
                <a:pt x="340415" y="424769"/>
                <a:pt x="343088" y="424769"/>
                <a:pt x="344870" y="423878"/>
              </a:cubicBezTo>
              <a:cubicBezTo>
                <a:pt x="347544" y="422096"/>
                <a:pt x="351108" y="420314"/>
                <a:pt x="353782" y="417640"/>
              </a:cubicBezTo>
              <a:cubicBezTo>
                <a:pt x="354673" y="415858"/>
                <a:pt x="355564" y="414967"/>
                <a:pt x="356455" y="413184"/>
              </a:cubicBezTo>
              <a:cubicBezTo>
                <a:pt x="356455" y="412293"/>
                <a:pt x="358237" y="411402"/>
                <a:pt x="359128" y="410511"/>
              </a:cubicBezTo>
              <a:cubicBezTo>
                <a:pt x="361802" y="407838"/>
                <a:pt x="364475" y="404273"/>
                <a:pt x="367149" y="401600"/>
              </a:cubicBezTo>
              <a:cubicBezTo>
                <a:pt x="368931" y="399817"/>
                <a:pt x="370713" y="398035"/>
                <a:pt x="371604" y="396253"/>
              </a:cubicBezTo>
              <a:cubicBezTo>
                <a:pt x="375169" y="392688"/>
                <a:pt x="378733" y="390015"/>
                <a:pt x="382298" y="387341"/>
              </a:cubicBezTo>
              <a:cubicBezTo>
                <a:pt x="386754" y="384668"/>
                <a:pt x="391209" y="382886"/>
                <a:pt x="395665" y="380212"/>
              </a:cubicBezTo>
              <a:cubicBezTo>
                <a:pt x="400121" y="377539"/>
                <a:pt x="405468" y="374866"/>
                <a:pt x="409923" y="373083"/>
              </a:cubicBezTo>
              <a:cubicBezTo>
                <a:pt x="419726" y="368628"/>
                <a:pt x="430420" y="367736"/>
                <a:pt x="440222" y="365954"/>
              </a:cubicBezTo>
              <a:cubicBezTo>
                <a:pt x="449133" y="365063"/>
                <a:pt x="458045" y="365954"/>
                <a:pt x="464283" y="373974"/>
              </a:cubicBezTo>
              <a:cubicBezTo>
                <a:pt x="466956" y="376648"/>
                <a:pt x="467847" y="379321"/>
                <a:pt x="466065" y="382886"/>
              </a:cubicBezTo>
              <a:cubicBezTo>
                <a:pt x="464283" y="386450"/>
                <a:pt x="460718" y="389124"/>
                <a:pt x="458045" y="391797"/>
              </a:cubicBezTo>
              <a:cubicBezTo>
                <a:pt x="455371" y="394471"/>
                <a:pt x="451807" y="398035"/>
                <a:pt x="447351" y="398035"/>
              </a:cubicBezTo>
              <a:cubicBezTo>
                <a:pt x="443787" y="398035"/>
                <a:pt x="440222" y="395362"/>
                <a:pt x="436657" y="394471"/>
              </a:cubicBezTo>
              <a:cubicBezTo>
                <a:pt x="433093" y="394471"/>
                <a:pt x="433093" y="396253"/>
                <a:pt x="433984" y="398926"/>
              </a:cubicBezTo>
              <a:cubicBezTo>
                <a:pt x="435766" y="403382"/>
                <a:pt x="441113" y="405164"/>
                <a:pt x="445569" y="404273"/>
              </a:cubicBezTo>
              <a:cubicBezTo>
                <a:pt x="448242" y="404273"/>
                <a:pt x="450916" y="403382"/>
                <a:pt x="452698" y="402491"/>
              </a:cubicBezTo>
              <a:cubicBezTo>
                <a:pt x="453589" y="402491"/>
                <a:pt x="456262" y="400709"/>
                <a:pt x="457154" y="400709"/>
              </a:cubicBezTo>
              <a:cubicBezTo>
                <a:pt x="458936" y="400709"/>
                <a:pt x="454480" y="408729"/>
                <a:pt x="454480" y="409620"/>
              </a:cubicBezTo>
              <a:cubicBezTo>
                <a:pt x="452698" y="412293"/>
                <a:pt x="450024" y="416749"/>
                <a:pt x="451807" y="420314"/>
              </a:cubicBezTo>
              <a:cubicBezTo>
                <a:pt x="451807" y="421205"/>
                <a:pt x="453589" y="422096"/>
                <a:pt x="454480" y="422987"/>
              </a:cubicBezTo>
              <a:cubicBezTo>
                <a:pt x="455371" y="423878"/>
                <a:pt x="456262" y="425660"/>
                <a:pt x="457154" y="426552"/>
              </a:cubicBezTo>
              <a:cubicBezTo>
                <a:pt x="459827" y="430116"/>
                <a:pt x="460718" y="434572"/>
                <a:pt x="463391" y="438136"/>
              </a:cubicBezTo>
              <a:cubicBezTo>
                <a:pt x="466065" y="441701"/>
                <a:pt x="470521" y="443483"/>
                <a:pt x="474976" y="444374"/>
              </a:cubicBezTo>
              <a:cubicBezTo>
                <a:pt x="478541" y="445265"/>
                <a:pt x="482105" y="447048"/>
                <a:pt x="485670" y="449721"/>
              </a:cubicBezTo>
              <a:cubicBezTo>
                <a:pt x="488343" y="451503"/>
                <a:pt x="491908" y="453286"/>
                <a:pt x="495473" y="453286"/>
              </a:cubicBezTo>
              <a:cubicBezTo>
                <a:pt x="499037" y="453286"/>
                <a:pt x="503493" y="453286"/>
                <a:pt x="507057" y="451503"/>
              </a:cubicBezTo>
              <a:cubicBezTo>
                <a:pt x="509731" y="451503"/>
                <a:pt x="512404" y="451503"/>
                <a:pt x="515077" y="451503"/>
              </a:cubicBezTo>
              <a:cubicBezTo>
                <a:pt x="518642" y="452395"/>
                <a:pt x="533791" y="455959"/>
                <a:pt x="527553" y="462197"/>
              </a:cubicBezTo>
              <a:cubicBezTo>
                <a:pt x="521315" y="468435"/>
                <a:pt x="511513" y="467544"/>
                <a:pt x="503493" y="470217"/>
              </a:cubicBezTo>
              <a:cubicBezTo>
                <a:pt x="495473" y="472891"/>
                <a:pt x="488343" y="479129"/>
                <a:pt x="479432" y="478237"/>
              </a:cubicBezTo>
              <a:cubicBezTo>
                <a:pt x="475867" y="478237"/>
                <a:pt x="473194" y="477346"/>
                <a:pt x="469629" y="478237"/>
              </a:cubicBezTo>
              <a:cubicBezTo>
                <a:pt x="466065" y="479129"/>
                <a:pt x="464283" y="482693"/>
                <a:pt x="462500" y="486258"/>
              </a:cubicBezTo>
              <a:cubicBezTo>
                <a:pt x="460718" y="489822"/>
                <a:pt x="459827" y="493387"/>
                <a:pt x="457154" y="496060"/>
              </a:cubicBezTo>
              <a:cubicBezTo>
                <a:pt x="454480" y="498734"/>
                <a:pt x="450916" y="500516"/>
                <a:pt x="446460" y="501407"/>
              </a:cubicBezTo>
              <a:cubicBezTo>
                <a:pt x="442895" y="501407"/>
                <a:pt x="439331" y="501407"/>
                <a:pt x="436657" y="499625"/>
              </a:cubicBezTo>
              <a:cubicBezTo>
                <a:pt x="433984" y="496951"/>
                <a:pt x="431310" y="493387"/>
                <a:pt x="429528" y="489822"/>
              </a:cubicBezTo>
              <a:cubicBezTo>
                <a:pt x="427746" y="486258"/>
                <a:pt x="429528" y="483584"/>
                <a:pt x="433093" y="480911"/>
              </a:cubicBezTo>
              <a:cubicBezTo>
                <a:pt x="438440" y="477346"/>
                <a:pt x="442895" y="473782"/>
                <a:pt x="448242" y="469326"/>
              </a:cubicBezTo>
              <a:cubicBezTo>
                <a:pt x="451807" y="466653"/>
                <a:pt x="455371" y="461306"/>
                <a:pt x="460718" y="461306"/>
              </a:cubicBezTo>
              <a:cubicBezTo>
                <a:pt x="464283" y="461306"/>
                <a:pt x="467847" y="463979"/>
                <a:pt x="472303" y="464870"/>
              </a:cubicBezTo>
              <a:cubicBezTo>
                <a:pt x="476759" y="464870"/>
                <a:pt x="480323" y="461306"/>
                <a:pt x="483888" y="458632"/>
              </a:cubicBezTo>
              <a:cubicBezTo>
                <a:pt x="479432" y="458632"/>
                <a:pt x="475867" y="460415"/>
                <a:pt x="472303" y="460415"/>
              </a:cubicBezTo>
              <a:cubicBezTo>
                <a:pt x="470521" y="460415"/>
                <a:pt x="469629" y="460415"/>
                <a:pt x="467847" y="460415"/>
              </a:cubicBezTo>
              <a:cubicBezTo>
                <a:pt x="466956" y="460415"/>
                <a:pt x="465174" y="460415"/>
                <a:pt x="464283" y="460415"/>
              </a:cubicBezTo>
              <a:cubicBezTo>
                <a:pt x="461609" y="458632"/>
                <a:pt x="464283" y="455068"/>
                <a:pt x="466065" y="454177"/>
              </a:cubicBezTo>
              <a:cubicBezTo>
                <a:pt x="466956" y="454177"/>
                <a:pt x="468738" y="454177"/>
                <a:pt x="469629" y="452395"/>
              </a:cubicBezTo>
              <a:cubicBezTo>
                <a:pt x="469629" y="450612"/>
                <a:pt x="469629" y="449721"/>
                <a:pt x="467847" y="449721"/>
              </a:cubicBezTo>
              <a:cubicBezTo>
                <a:pt x="466956" y="449721"/>
                <a:pt x="465174" y="449721"/>
                <a:pt x="464283" y="449721"/>
              </a:cubicBezTo>
              <a:cubicBezTo>
                <a:pt x="463391" y="449721"/>
                <a:pt x="463391" y="447048"/>
                <a:pt x="462500" y="447048"/>
              </a:cubicBezTo>
              <a:cubicBezTo>
                <a:pt x="460718" y="447048"/>
                <a:pt x="459827" y="447048"/>
                <a:pt x="458936" y="448830"/>
              </a:cubicBezTo>
              <a:cubicBezTo>
                <a:pt x="458045" y="450612"/>
                <a:pt x="457154" y="451503"/>
                <a:pt x="456262" y="452395"/>
              </a:cubicBezTo>
              <a:cubicBezTo>
                <a:pt x="454480" y="453286"/>
                <a:pt x="453589" y="454177"/>
                <a:pt x="451807" y="455068"/>
              </a:cubicBezTo>
              <a:cubicBezTo>
                <a:pt x="450916" y="455959"/>
                <a:pt x="449133" y="456850"/>
                <a:pt x="448242" y="458632"/>
              </a:cubicBezTo>
              <a:cubicBezTo>
                <a:pt x="445569" y="460415"/>
                <a:pt x="442895" y="463979"/>
                <a:pt x="439331" y="463979"/>
              </a:cubicBezTo>
              <a:cubicBezTo>
                <a:pt x="437549" y="463979"/>
                <a:pt x="437549" y="463088"/>
                <a:pt x="436657" y="461306"/>
              </a:cubicBezTo>
              <a:cubicBezTo>
                <a:pt x="436657" y="459524"/>
                <a:pt x="435766" y="458632"/>
                <a:pt x="433984" y="460415"/>
              </a:cubicBezTo>
              <a:cubicBezTo>
                <a:pt x="432202" y="461306"/>
                <a:pt x="431310" y="463979"/>
                <a:pt x="430420" y="464870"/>
              </a:cubicBezTo>
              <a:cubicBezTo>
                <a:pt x="429528" y="465762"/>
                <a:pt x="427746" y="466653"/>
                <a:pt x="425964" y="467544"/>
              </a:cubicBezTo>
              <a:cubicBezTo>
                <a:pt x="424181" y="467544"/>
                <a:pt x="423290" y="467544"/>
                <a:pt x="421508" y="467544"/>
              </a:cubicBezTo>
              <a:cubicBezTo>
                <a:pt x="420617" y="467544"/>
                <a:pt x="418835" y="467544"/>
                <a:pt x="417943" y="467544"/>
              </a:cubicBezTo>
              <a:cubicBezTo>
                <a:pt x="417943" y="467544"/>
                <a:pt x="417943" y="467544"/>
                <a:pt x="417943" y="467544"/>
              </a:cubicBezTo>
              <a:cubicBezTo>
                <a:pt x="417943" y="467544"/>
                <a:pt x="414379" y="462197"/>
                <a:pt x="410814" y="462197"/>
              </a:cubicBezTo>
              <a:cubicBezTo>
                <a:pt x="407250" y="462197"/>
                <a:pt x="409923" y="457741"/>
                <a:pt x="410814" y="453286"/>
              </a:cubicBezTo>
              <a:cubicBezTo>
                <a:pt x="410814" y="448830"/>
                <a:pt x="408141" y="450612"/>
                <a:pt x="405468" y="451503"/>
              </a:cubicBezTo>
              <a:cubicBezTo>
                <a:pt x="402794" y="451503"/>
                <a:pt x="404576" y="425660"/>
                <a:pt x="403685" y="419422"/>
              </a:cubicBezTo>
              <a:cubicBezTo>
                <a:pt x="403685" y="414076"/>
                <a:pt x="397447" y="413184"/>
                <a:pt x="395665" y="411402"/>
              </a:cubicBezTo>
              <a:cubicBezTo>
                <a:pt x="394774" y="409620"/>
                <a:pt x="387645" y="413184"/>
                <a:pt x="381407" y="414967"/>
              </a:cubicBezTo>
              <a:cubicBezTo>
                <a:pt x="375169" y="416749"/>
                <a:pt x="378733" y="409620"/>
                <a:pt x="376060" y="408729"/>
              </a:cubicBezTo>
              <a:cubicBezTo>
                <a:pt x="373387" y="407838"/>
                <a:pt x="357346" y="435463"/>
                <a:pt x="355564" y="440810"/>
              </a:cubicBezTo>
              <a:cubicBezTo>
                <a:pt x="353782" y="446157"/>
                <a:pt x="351999" y="452395"/>
                <a:pt x="349326" y="457741"/>
              </a:cubicBezTo>
              <a:cubicBezTo>
                <a:pt x="345761" y="463088"/>
                <a:pt x="336850" y="460415"/>
                <a:pt x="334177" y="460415"/>
              </a:cubicBezTo>
              <a:cubicBezTo>
                <a:pt x="331503" y="460415"/>
                <a:pt x="332394" y="467544"/>
                <a:pt x="332394" y="467544"/>
              </a:cubicBezTo>
              <a:cubicBezTo>
                <a:pt x="332394" y="467544"/>
                <a:pt x="307442" y="467544"/>
                <a:pt x="287837" y="467544"/>
              </a:cubicBezTo>
              <a:cubicBezTo>
                <a:pt x="277144" y="467544"/>
                <a:pt x="268232" y="467544"/>
                <a:pt x="265559" y="467544"/>
              </a:cubicBezTo>
              <a:cubicBezTo>
                <a:pt x="260212" y="467544"/>
                <a:pt x="247736" y="479129"/>
                <a:pt x="243281" y="483584"/>
              </a:cubicBezTo>
              <a:cubicBezTo>
                <a:pt x="241498" y="483584"/>
                <a:pt x="239716" y="483584"/>
                <a:pt x="237934" y="483584"/>
              </a:cubicBezTo>
              <a:cubicBezTo>
                <a:pt x="236151" y="484475"/>
                <a:pt x="235260" y="487149"/>
                <a:pt x="233478" y="487149"/>
              </a:cubicBezTo>
              <a:cubicBezTo>
                <a:pt x="231696" y="487149"/>
                <a:pt x="229913" y="487149"/>
                <a:pt x="228131" y="488040"/>
              </a:cubicBezTo>
              <a:cubicBezTo>
                <a:pt x="227240" y="488931"/>
                <a:pt x="226349" y="491605"/>
                <a:pt x="225458" y="493387"/>
              </a:cubicBezTo>
              <a:cubicBezTo>
                <a:pt x="223676" y="493387"/>
                <a:pt x="221893" y="493387"/>
                <a:pt x="221002" y="492496"/>
              </a:cubicBezTo>
              <a:cubicBezTo>
                <a:pt x="220111" y="491605"/>
                <a:pt x="219220" y="490713"/>
                <a:pt x="218329" y="489822"/>
              </a:cubicBezTo>
              <a:cubicBezTo>
                <a:pt x="215655" y="488931"/>
                <a:pt x="212982" y="488931"/>
                <a:pt x="210308" y="489822"/>
              </a:cubicBezTo>
              <a:cubicBezTo>
                <a:pt x="209417" y="489822"/>
                <a:pt x="207635" y="489822"/>
                <a:pt x="206744" y="490713"/>
              </a:cubicBezTo>
              <a:cubicBezTo>
                <a:pt x="204962" y="490713"/>
                <a:pt x="204962" y="490713"/>
                <a:pt x="203179" y="491605"/>
              </a:cubicBezTo>
              <a:cubicBezTo>
                <a:pt x="196941" y="491605"/>
                <a:pt x="190703" y="494278"/>
                <a:pt x="185357" y="496060"/>
              </a:cubicBezTo>
              <a:cubicBezTo>
                <a:pt x="182683" y="497843"/>
                <a:pt x="178228" y="498734"/>
                <a:pt x="177336" y="502298"/>
              </a:cubicBezTo>
              <a:cubicBezTo>
                <a:pt x="176445" y="504080"/>
                <a:pt x="173772" y="507645"/>
                <a:pt x="177336" y="507645"/>
              </a:cubicBezTo>
              <a:cubicBezTo>
                <a:pt x="180010" y="507645"/>
                <a:pt x="182683" y="507645"/>
                <a:pt x="184465" y="508536"/>
              </a:cubicBezTo>
              <a:cubicBezTo>
                <a:pt x="186248" y="509427"/>
                <a:pt x="187139" y="512101"/>
                <a:pt x="186248" y="513883"/>
              </a:cubicBezTo>
              <a:cubicBezTo>
                <a:pt x="184465" y="517448"/>
                <a:pt x="179119" y="518339"/>
                <a:pt x="175554" y="518339"/>
              </a:cubicBezTo>
              <a:cubicBezTo>
                <a:pt x="173772" y="518339"/>
                <a:pt x="171098" y="518339"/>
                <a:pt x="169316" y="518339"/>
              </a:cubicBezTo>
              <a:cubicBezTo>
                <a:pt x="167534" y="518339"/>
                <a:pt x="165752" y="520121"/>
                <a:pt x="163078" y="520121"/>
              </a:cubicBezTo>
              <a:cubicBezTo>
                <a:pt x="158622" y="521903"/>
                <a:pt x="154167" y="520121"/>
                <a:pt x="149711" y="520121"/>
              </a:cubicBezTo>
              <a:cubicBezTo>
                <a:pt x="145255" y="520121"/>
                <a:pt x="139017" y="521012"/>
                <a:pt x="135453" y="524577"/>
              </a:cubicBezTo>
              <a:cubicBezTo>
                <a:pt x="130997" y="528141"/>
                <a:pt x="130106" y="534379"/>
                <a:pt x="124759" y="536161"/>
              </a:cubicBezTo>
              <a:cubicBezTo>
                <a:pt x="122086" y="536161"/>
                <a:pt x="118521" y="536161"/>
                <a:pt x="115848" y="536161"/>
              </a:cubicBezTo>
              <a:cubicBezTo>
                <a:pt x="114066" y="536161"/>
                <a:pt x="111392" y="536161"/>
                <a:pt x="109610" y="533488"/>
              </a:cubicBezTo>
              <a:cubicBezTo>
                <a:pt x="106936" y="529032"/>
                <a:pt x="114957" y="528141"/>
                <a:pt x="116739" y="527250"/>
              </a:cubicBezTo>
              <a:cubicBezTo>
                <a:pt x="117630" y="527250"/>
                <a:pt x="120304" y="526359"/>
                <a:pt x="120304" y="524577"/>
              </a:cubicBezTo>
              <a:cubicBezTo>
                <a:pt x="120304" y="522794"/>
                <a:pt x="116739" y="521903"/>
                <a:pt x="114957" y="521903"/>
              </a:cubicBezTo>
              <a:cubicBezTo>
                <a:pt x="114957" y="518339"/>
                <a:pt x="117630" y="513883"/>
                <a:pt x="119412" y="511210"/>
              </a:cubicBezTo>
              <a:cubicBezTo>
                <a:pt x="122086" y="507645"/>
                <a:pt x="126542" y="505863"/>
                <a:pt x="129215" y="503189"/>
              </a:cubicBezTo>
              <a:cubicBezTo>
                <a:pt x="130997" y="501407"/>
                <a:pt x="132779" y="499625"/>
                <a:pt x="133671" y="497843"/>
              </a:cubicBezTo>
              <a:cubicBezTo>
                <a:pt x="134562" y="495169"/>
                <a:pt x="133671" y="492496"/>
                <a:pt x="134562" y="489822"/>
              </a:cubicBezTo>
              <a:cubicBezTo>
                <a:pt x="134562" y="487149"/>
                <a:pt x="134562" y="485367"/>
                <a:pt x="136344" y="482693"/>
              </a:cubicBezTo>
              <a:cubicBezTo>
                <a:pt x="138126" y="480911"/>
                <a:pt x="139909" y="479129"/>
                <a:pt x="141691" y="476455"/>
              </a:cubicBezTo>
              <a:cubicBezTo>
                <a:pt x="143473" y="474673"/>
                <a:pt x="144364" y="471108"/>
                <a:pt x="146147" y="469326"/>
              </a:cubicBezTo>
              <a:cubicBezTo>
                <a:pt x="148820" y="467544"/>
                <a:pt x="151493" y="469326"/>
                <a:pt x="154167" y="470217"/>
              </a:cubicBezTo>
              <a:cubicBezTo>
                <a:pt x="156840" y="472000"/>
                <a:pt x="160405" y="474673"/>
                <a:pt x="163078" y="474673"/>
              </a:cubicBezTo>
              <a:cubicBezTo>
                <a:pt x="164860" y="474673"/>
                <a:pt x="165752" y="472891"/>
                <a:pt x="167534" y="472000"/>
              </a:cubicBezTo>
              <a:cubicBezTo>
                <a:pt x="168425" y="470217"/>
                <a:pt x="169316" y="470217"/>
                <a:pt x="171098" y="470217"/>
              </a:cubicBezTo>
              <a:cubicBezTo>
                <a:pt x="172881" y="470217"/>
                <a:pt x="171990" y="467544"/>
                <a:pt x="171098" y="466653"/>
              </a:cubicBezTo>
              <a:cubicBezTo>
                <a:pt x="170207" y="463979"/>
                <a:pt x="168425" y="460415"/>
                <a:pt x="166643" y="457741"/>
              </a:cubicBezTo>
              <a:cubicBezTo>
                <a:pt x="165752" y="455068"/>
                <a:pt x="164860" y="453286"/>
                <a:pt x="163969" y="450612"/>
              </a:cubicBezTo>
              <a:cubicBezTo>
                <a:pt x="160405" y="444374"/>
                <a:pt x="153276" y="443483"/>
                <a:pt x="147038" y="442592"/>
              </a:cubicBezTo>
              <a:cubicBezTo>
                <a:pt x="143473" y="442592"/>
                <a:pt x="140800" y="441701"/>
                <a:pt x="138126" y="439919"/>
              </a:cubicBezTo>
              <a:cubicBezTo>
                <a:pt x="135453" y="438136"/>
                <a:pt x="132779" y="436354"/>
                <a:pt x="130106" y="436354"/>
              </a:cubicBezTo>
              <a:cubicBezTo>
                <a:pt x="126542" y="436354"/>
                <a:pt x="122977" y="438136"/>
                <a:pt x="119412" y="438136"/>
              </a:cubicBezTo>
              <a:cubicBezTo>
                <a:pt x="116739" y="438136"/>
                <a:pt x="114066" y="438136"/>
                <a:pt x="111392" y="437245"/>
              </a:cubicBezTo>
              <a:cubicBezTo>
                <a:pt x="106936" y="436354"/>
                <a:pt x="103372" y="434572"/>
                <a:pt x="98916" y="434572"/>
              </a:cubicBezTo>
              <a:cubicBezTo>
                <a:pt x="95352" y="434572"/>
                <a:pt x="90896" y="431898"/>
                <a:pt x="87331" y="430116"/>
              </a:cubicBezTo>
              <a:cubicBezTo>
                <a:pt x="84658" y="428334"/>
                <a:pt x="81985" y="424769"/>
                <a:pt x="80202" y="422096"/>
              </a:cubicBezTo>
              <a:cubicBezTo>
                <a:pt x="80202" y="421205"/>
                <a:pt x="80202" y="419422"/>
                <a:pt x="79311" y="417640"/>
              </a:cubicBezTo>
              <a:cubicBezTo>
                <a:pt x="79311" y="414967"/>
                <a:pt x="79311" y="413184"/>
                <a:pt x="79311" y="410511"/>
              </a:cubicBezTo>
              <a:cubicBezTo>
                <a:pt x="79311" y="407838"/>
                <a:pt x="77529" y="406946"/>
                <a:pt x="75747" y="406055"/>
              </a:cubicBezTo>
              <a:cubicBezTo>
                <a:pt x="73964" y="405164"/>
                <a:pt x="73964" y="404273"/>
                <a:pt x="73964" y="402491"/>
              </a:cubicBezTo>
              <a:cubicBezTo>
                <a:pt x="73964" y="400709"/>
                <a:pt x="73964" y="397144"/>
                <a:pt x="72182" y="395362"/>
              </a:cubicBezTo>
              <a:cubicBezTo>
                <a:pt x="70400" y="392688"/>
                <a:pt x="65053" y="394471"/>
                <a:pt x="62380" y="394471"/>
              </a:cubicBezTo>
              <a:cubicBezTo>
                <a:pt x="58815" y="394471"/>
                <a:pt x="54359" y="394471"/>
                <a:pt x="51686" y="390906"/>
              </a:cubicBezTo>
              <a:cubicBezTo>
                <a:pt x="49904" y="388233"/>
                <a:pt x="49013" y="384668"/>
                <a:pt x="47230" y="381995"/>
              </a:cubicBezTo>
              <a:cubicBezTo>
                <a:pt x="42775" y="373083"/>
                <a:pt x="32972" y="374866"/>
                <a:pt x="24952" y="373974"/>
              </a:cubicBezTo>
              <a:cubicBezTo>
                <a:pt x="21387" y="373974"/>
                <a:pt x="17823" y="371301"/>
                <a:pt x="14258" y="370410"/>
              </a:cubicBezTo>
              <a:cubicBezTo>
                <a:pt x="10694" y="369519"/>
                <a:pt x="8020" y="371301"/>
                <a:pt x="5347" y="373974"/>
              </a:cubicBezTo>
              <a:cubicBezTo>
                <a:pt x="3565" y="375757"/>
                <a:pt x="1782" y="379321"/>
                <a:pt x="0" y="381103"/>
              </a:cubicBezTo>
              <a:lnTo>
                <a:pt x="0" y="169904"/>
              </a:lnTo>
              <a:cubicBezTo>
                <a:pt x="0" y="169904"/>
                <a:pt x="2673" y="170795"/>
                <a:pt x="4456" y="171686"/>
              </a:cubicBezTo>
              <a:cubicBezTo>
                <a:pt x="6238" y="171686"/>
                <a:pt x="8911" y="172577"/>
                <a:pt x="10694" y="173468"/>
              </a:cubicBezTo>
              <a:cubicBezTo>
                <a:pt x="12476" y="173468"/>
                <a:pt x="13367" y="176142"/>
                <a:pt x="15149" y="177033"/>
              </a:cubicBezTo>
              <a:cubicBezTo>
                <a:pt x="16932" y="178815"/>
                <a:pt x="18714" y="181489"/>
                <a:pt x="19605" y="183271"/>
              </a:cubicBezTo>
              <a:cubicBezTo>
                <a:pt x="20496" y="185053"/>
                <a:pt x="21387" y="186836"/>
                <a:pt x="22278" y="187727"/>
              </a:cubicBezTo>
              <a:cubicBezTo>
                <a:pt x="24952" y="190400"/>
                <a:pt x="27625" y="191291"/>
                <a:pt x="31190" y="191291"/>
              </a:cubicBezTo>
              <a:cubicBezTo>
                <a:pt x="35645" y="191291"/>
                <a:pt x="40101" y="191291"/>
                <a:pt x="44557" y="193073"/>
              </a:cubicBezTo>
              <a:cubicBezTo>
                <a:pt x="49904" y="194856"/>
                <a:pt x="54359" y="196638"/>
                <a:pt x="58815" y="199311"/>
              </a:cubicBezTo>
              <a:cubicBezTo>
                <a:pt x="60597" y="199311"/>
                <a:pt x="62380" y="201094"/>
                <a:pt x="64162" y="201985"/>
              </a:cubicBezTo>
              <a:cubicBezTo>
                <a:pt x="65053" y="201985"/>
                <a:pt x="66835" y="202876"/>
                <a:pt x="66835" y="203767"/>
              </a:cubicBezTo>
              <a:cubicBezTo>
                <a:pt x="66835" y="205549"/>
                <a:pt x="66835" y="210005"/>
                <a:pt x="65053" y="211787"/>
              </a:cubicBezTo>
              <a:cubicBezTo>
                <a:pt x="65053" y="211787"/>
                <a:pt x="65053" y="212679"/>
                <a:pt x="65053" y="213570"/>
              </a:cubicBezTo>
              <a:cubicBezTo>
                <a:pt x="65053" y="214461"/>
                <a:pt x="65053" y="216243"/>
                <a:pt x="65053" y="217134"/>
              </a:cubicBezTo>
              <a:cubicBezTo>
                <a:pt x="68618" y="215352"/>
                <a:pt x="70400" y="212679"/>
                <a:pt x="73073" y="210005"/>
              </a:cubicBezTo>
              <a:cubicBezTo>
                <a:pt x="75747" y="207332"/>
                <a:pt x="79311" y="208223"/>
                <a:pt x="83767" y="210005"/>
              </a:cubicBezTo>
              <a:cubicBezTo>
                <a:pt x="87331" y="210005"/>
                <a:pt x="90005" y="210005"/>
                <a:pt x="92678" y="210005"/>
              </a:cubicBezTo>
              <a:cubicBezTo>
                <a:pt x="96243" y="210005"/>
                <a:pt x="99807" y="210005"/>
                <a:pt x="103372" y="209114"/>
              </a:cubicBezTo>
              <a:cubicBezTo>
                <a:pt x="106936" y="209114"/>
                <a:pt x="110501" y="208223"/>
                <a:pt x="113174" y="210896"/>
              </a:cubicBezTo>
              <a:cubicBezTo>
                <a:pt x="115848" y="213570"/>
                <a:pt x="117630" y="215352"/>
                <a:pt x="121195" y="215352"/>
              </a:cubicBezTo>
              <a:cubicBezTo>
                <a:pt x="124759" y="215352"/>
                <a:pt x="126542" y="217134"/>
                <a:pt x="126542" y="220699"/>
              </a:cubicBezTo>
              <a:cubicBezTo>
                <a:pt x="126542" y="224263"/>
                <a:pt x="124759" y="226937"/>
                <a:pt x="123868" y="230501"/>
              </a:cubicBezTo>
              <a:cubicBezTo>
                <a:pt x="122086" y="234957"/>
                <a:pt x="123868" y="240304"/>
                <a:pt x="125650" y="244759"/>
              </a:cubicBezTo>
              <a:cubicBezTo>
                <a:pt x="126542" y="246542"/>
                <a:pt x="128324" y="249215"/>
                <a:pt x="128324" y="251889"/>
              </a:cubicBezTo>
              <a:cubicBezTo>
                <a:pt x="128324" y="254562"/>
                <a:pt x="128324" y="257235"/>
                <a:pt x="128324" y="259909"/>
              </a:cubicBezTo>
              <a:cubicBezTo>
                <a:pt x="127433" y="262582"/>
                <a:pt x="125650" y="266147"/>
                <a:pt x="125650" y="269711"/>
              </a:cubicBezTo>
              <a:cubicBezTo>
                <a:pt x="125650" y="275058"/>
                <a:pt x="130106" y="277732"/>
                <a:pt x="134562" y="279514"/>
              </a:cubicBezTo>
              <a:cubicBezTo>
                <a:pt x="136344" y="280405"/>
                <a:pt x="138126" y="281296"/>
                <a:pt x="139017" y="283078"/>
              </a:cubicBezTo>
              <a:cubicBezTo>
                <a:pt x="139909" y="284861"/>
                <a:pt x="139017" y="285752"/>
                <a:pt x="138126" y="286643"/>
              </a:cubicBezTo>
              <a:cubicBezTo>
                <a:pt x="137235" y="288425"/>
                <a:pt x="138126" y="289316"/>
                <a:pt x="139909" y="289316"/>
              </a:cubicBezTo>
              <a:cubicBezTo>
                <a:pt x="141691" y="289316"/>
                <a:pt x="143473" y="290207"/>
                <a:pt x="145255" y="291099"/>
              </a:cubicBezTo>
              <a:cubicBezTo>
                <a:pt x="147929" y="292881"/>
                <a:pt x="150602" y="296445"/>
                <a:pt x="152385" y="299119"/>
              </a:cubicBezTo>
              <a:cubicBezTo>
                <a:pt x="153276" y="300901"/>
                <a:pt x="154167" y="302683"/>
                <a:pt x="155058" y="304466"/>
              </a:cubicBezTo>
              <a:cubicBezTo>
                <a:pt x="155058" y="305357"/>
                <a:pt x="156840" y="306248"/>
                <a:pt x="157731" y="307139"/>
              </a:cubicBezTo>
              <a:cubicBezTo>
                <a:pt x="158622" y="307139"/>
                <a:pt x="159514" y="308921"/>
                <a:pt x="159514" y="310704"/>
              </a:cubicBezTo>
              <a:cubicBezTo>
                <a:pt x="159514" y="312486"/>
                <a:pt x="156840" y="312486"/>
                <a:pt x="155949" y="313377"/>
              </a:cubicBezTo>
              <a:cubicBezTo>
                <a:pt x="155058" y="313377"/>
                <a:pt x="154167" y="316050"/>
                <a:pt x="155949" y="316050"/>
              </a:cubicBezTo>
              <a:cubicBezTo>
                <a:pt x="157731" y="316050"/>
                <a:pt x="159514" y="315159"/>
                <a:pt x="161296" y="314268"/>
              </a:cubicBezTo>
              <a:cubicBezTo>
                <a:pt x="164860" y="311595"/>
                <a:pt x="169316" y="313377"/>
                <a:pt x="173772" y="315159"/>
              </a:cubicBezTo>
              <a:cubicBezTo>
                <a:pt x="175554" y="315159"/>
                <a:pt x="177336" y="316942"/>
                <a:pt x="178228" y="318724"/>
              </a:cubicBezTo>
              <a:cubicBezTo>
                <a:pt x="179119" y="319615"/>
                <a:pt x="180010" y="321397"/>
                <a:pt x="180901" y="322288"/>
              </a:cubicBezTo>
              <a:cubicBezTo>
                <a:pt x="180901" y="319615"/>
                <a:pt x="180010" y="316942"/>
                <a:pt x="178228" y="314268"/>
              </a:cubicBezTo>
              <a:cubicBezTo>
                <a:pt x="178228" y="312486"/>
                <a:pt x="178228" y="310704"/>
                <a:pt x="178228" y="308921"/>
              </a:cubicBezTo>
              <a:cubicBezTo>
                <a:pt x="178228" y="307139"/>
                <a:pt x="178228" y="306248"/>
                <a:pt x="180010" y="305357"/>
              </a:cubicBezTo>
              <a:cubicBezTo>
                <a:pt x="180901" y="304466"/>
                <a:pt x="182683" y="301792"/>
                <a:pt x="184465" y="302683"/>
              </a:cubicBezTo>
              <a:cubicBezTo>
                <a:pt x="186248" y="302683"/>
                <a:pt x="187139" y="306248"/>
                <a:pt x="188030" y="308030"/>
              </a:cubicBezTo>
              <a:cubicBezTo>
                <a:pt x="188030" y="308921"/>
                <a:pt x="189812" y="312486"/>
                <a:pt x="191595" y="311595"/>
              </a:cubicBezTo>
              <a:cubicBezTo>
                <a:pt x="193377" y="311595"/>
                <a:pt x="192486" y="308921"/>
                <a:pt x="193377" y="308030"/>
              </a:cubicBezTo>
              <a:cubicBezTo>
                <a:pt x="195159" y="307139"/>
                <a:pt x="196050" y="307139"/>
                <a:pt x="196050" y="304466"/>
              </a:cubicBezTo>
              <a:cubicBezTo>
                <a:pt x="196050" y="302683"/>
                <a:pt x="194268" y="300901"/>
                <a:pt x="192486" y="299119"/>
              </a:cubicBezTo>
              <a:cubicBezTo>
                <a:pt x="191595" y="298228"/>
                <a:pt x="189812" y="295554"/>
                <a:pt x="189812" y="293772"/>
              </a:cubicBezTo>
              <a:cubicBezTo>
                <a:pt x="189812" y="290207"/>
                <a:pt x="196050" y="290207"/>
                <a:pt x="197833" y="287534"/>
              </a:cubicBezTo>
              <a:cubicBezTo>
                <a:pt x="200506" y="285752"/>
                <a:pt x="199615" y="281296"/>
                <a:pt x="197833" y="278623"/>
              </a:cubicBezTo>
              <a:cubicBezTo>
                <a:pt x="196050" y="275949"/>
                <a:pt x="194268" y="275058"/>
                <a:pt x="193377" y="272385"/>
              </a:cubicBezTo>
              <a:cubicBezTo>
                <a:pt x="193377" y="270602"/>
                <a:pt x="192486" y="269711"/>
                <a:pt x="191595" y="267929"/>
              </a:cubicBezTo>
              <a:cubicBezTo>
                <a:pt x="191595" y="266147"/>
                <a:pt x="191595" y="265256"/>
                <a:pt x="191595" y="263473"/>
              </a:cubicBezTo>
              <a:cubicBezTo>
                <a:pt x="191595" y="261691"/>
                <a:pt x="188921" y="260800"/>
                <a:pt x="188921" y="259018"/>
              </a:cubicBezTo>
              <a:cubicBezTo>
                <a:pt x="188921" y="257235"/>
                <a:pt x="190703" y="255453"/>
                <a:pt x="188921" y="253671"/>
              </a:cubicBezTo>
              <a:cubicBezTo>
                <a:pt x="188030" y="251889"/>
                <a:pt x="186248" y="251889"/>
                <a:pt x="186248" y="249215"/>
              </a:cubicBezTo>
              <a:cubicBezTo>
                <a:pt x="188030" y="247433"/>
                <a:pt x="187139" y="246542"/>
                <a:pt x="186248" y="244759"/>
              </a:cubicBezTo>
              <a:cubicBezTo>
                <a:pt x="186248" y="242977"/>
                <a:pt x="186248" y="241195"/>
                <a:pt x="186248" y="239413"/>
              </a:cubicBezTo>
              <a:cubicBezTo>
                <a:pt x="186248" y="237630"/>
                <a:pt x="186248" y="235848"/>
                <a:pt x="184465" y="234957"/>
              </a:cubicBezTo>
              <a:cubicBezTo>
                <a:pt x="182683" y="233175"/>
                <a:pt x="181792" y="232284"/>
                <a:pt x="180901" y="230501"/>
              </a:cubicBezTo>
              <a:cubicBezTo>
                <a:pt x="179119" y="227828"/>
                <a:pt x="176445" y="225154"/>
                <a:pt x="176445" y="221590"/>
              </a:cubicBezTo>
              <a:cubicBezTo>
                <a:pt x="176445" y="218916"/>
                <a:pt x="180010" y="217134"/>
                <a:pt x="181792" y="217134"/>
              </a:cubicBezTo>
              <a:cubicBezTo>
                <a:pt x="182683" y="217134"/>
                <a:pt x="183574" y="217134"/>
                <a:pt x="184465" y="217134"/>
              </a:cubicBezTo>
              <a:cubicBezTo>
                <a:pt x="186248" y="217134"/>
                <a:pt x="188030" y="217134"/>
                <a:pt x="188921" y="216243"/>
              </a:cubicBezTo>
              <a:cubicBezTo>
                <a:pt x="195159" y="213570"/>
                <a:pt x="201397" y="211787"/>
                <a:pt x="207635" y="209114"/>
              </a:cubicBezTo>
              <a:cubicBezTo>
                <a:pt x="211200" y="207332"/>
                <a:pt x="214764" y="205549"/>
                <a:pt x="217438" y="202876"/>
              </a:cubicBezTo>
              <a:cubicBezTo>
                <a:pt x="225458" y="196638"/>
                <a:pt x="231696" y="187727"/>
                <a:pt x="233478" y="177033"/>
              </a:cubicBezTo>
              <a:cubicBezTo>
                <a:pt x="235260" y="168122"/>
                <a:pt x="235260" y="157428"/>
                <a:pt x="233478" y="148517"/>
              </a:cubicBezTo>
              <a:cubicBezTo>
                <a:pt x="231696" y="139605"/>
                <a:pt x="226349" y="132476"/>
                <a:pt x="219220" y="127129"/>
              </a:cubicBezTo>
              <a:cubicBezTo>
                <a:pt x="215655" y="124456"/>
                <a:pt x="211200" y="121782"/>
                <a:pt x="206744" y="119109"/>
              </a:cubicBezTo>
              <a:cubicBezTo>
                <a:pt x="204962" y="118218"/>
                <a:pt x="203179" y="116436"/>
                <a:pt x="200506" y="115545"/>
              </a:cubicBezTo>
              <a:cubicBezTo>
                <a:pt x="198724" y="115545"/>
                <a:pt x="197833" y="112871"/>
                <a:pt x="196050" y="111980"/>
              </a:cubicBezTo>
              <a:cubicBezTo>
                <a:pt x="196050" y="109307"/>
                <a:pt x="195159" y="105742"/>
                <a:pt x="196941" y="103069"/>
              </a:cubicBezTo>
              <a:cubicBezTo>
                <a:pt x="197833" y="102177"/>
                <a:pt x="199615" y="101286"/>
                <a:pt x="200506" y="99504"/>
              </a:cubicBezTo>
              <a:cubicBezTo>
                <a:pt x="201397" y="98613"/>
                <a:pt x="202288" y="96831"/>
                <a:pt x="204070" y="95939"/>
              </a:cubicBezTo>
              <a:cubicBezTo>
                <a:pt x="204962" y="95048"/>
                <a:pt x="205853" y="94157"/>
                <a:pt x="207635" y="93266"/>
              </a:cubicBezTo>
              <a:cubicBezTo>
                <a:pt x="208526" y="92375"/>
                <a:pt x="208526" y="90593"/>
                <a:pt x="208526" y="88810"/>
              </a:cubicBezTo>
              <a:cubicBezTo>
                <a:pt x="208526" y="87919"/>
                <a:pt x="208526" y="85246"/>
                <a:pt x="210308" y="85246"/>
              </a:cubicBezTo>
              <a:cubicBezTo>
                <a:pt x="211200" y="85246"/>
                <a:pt x="212982" y="86137"/>
                <a:pt x="213873" y="85246"/>
              </a:cubicBezTo>
              <a:cubicBezTo>
                <a:pt x="214764" y="85246"/>
                <a:pt x="213873" y="81681"/>
                <a:pt x="213873" y="80790"/>
              </a:cubicBezTo>
              <a:cubicBezTo>
                <a:pt x="213873" y="79008"/>
                <a:pt x="213873" y="78117"/>
                <a:pt x="215655" y="76334"/>
              </a:cubicBezTo>
              <a:cubicBezTo>
                <a:pt x="218329" y="72770"/>
                <a:pt x="215655" y="70988"/>
                <a:pt x="212982" y="68314"/>
              </a:cubicBezTo>
              <a:cubicBezTo>
                <a:pt x="212982" y="68314"/>
                <a:pt x="212091" y="67423"/>
                <a:pt x="211200" y="66532"/>
              </a:cubicBezTo>
              <a:cubicBezTo>
                <a:pt x="211200" y="65641"/>
                <a:pt x="209417" y="63859"/>
                <a:pt x="209417" y="62967"/>
              </a:cubicBezTo>
              <a:cubicBezTo>
                <a:pt x="209417" y="61185"/>
                <a:pt x="210308" y="60294"/>
                <a:pt x="212091" y="59403"/>
              </a:cubicBezTo>
              <a:cubicBezTo>
                <a:pt x="212982" y="59403"/>
                <a:pt x="214764" y="58512"/>
                <a:pt x="215655" y="56729"/>
              </a:cubicBezTo>
              <a:cubicBezTo>
                <a:pt x="215655" y="55838"/>
                <a:pt x="215655" y="54947"/>
                <a:pt x="214764" y="54947"/>
              </a:cubicBezTo>
              <a:cubicBezTo>
                <a:pt x="213873" y="54947"/>
                <a:pt x="212091" y="54947"/>
                <a:pt x="211200" y="54947"/>
              </a:cubicBezTo>
              <a:cubicBezTo>
                <a:pt x="211200" y="54056"/>
                <a:pt x="211200" y="53165"/>
                <a:pt x="212091" y="53165"/>
              </a:cubicBezTo>
              <a:cubicBezTo>
                <a:pt x="212982" y="53165"/>
                <a:pt x="214764" y="52274"/>
                <a:pt x="214764" y="51383"/>
              </a:cubicBezTo>
              <a:cubicBezTo>
                <a:pt x="214764" y="50491"/>
                <a:pt x="212982" y="50491"/>
                <a:pt x="212982" y="50491"/>
              </a:cubicBezTo>
              <a:cubicBezTo>
                <a:pt x="212091" y="50491"/>
                <a:pt x="210308" y="50491"/>
                <a:pt x="209417" y="50491"/>
              </a:cubicBezTo>
              <a:cubicBezTo>
                <a:pt x="208526" y="50491"/>
                <a:pt x="207635" y="50491"/>
                <a:pt x="206744" y="50491"/>
              </a:cubicBezTo>
              <a:cubicBezTo>
                <a:pt x="206744" y="50491"/>
                <a:pt x="206744" y="50491"/>
                <a:pt x="205853" y="50491"/>
              </a:cubicBezTo>
              <a:cubicBezTo>
                <a:pt x="204962" y="50491"/>
                <a:pt x="205853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49600"/>
              </a:cubicBezTo>
              <a:cubicBezTo>
                <a:pt x="205853" y="48709"/>
                <a:pt x="206744" y="47818"/>
                <a:pt x="208526" y="46927"/>
              </a:cubicBezTo>
              <a:cubicBezTo>
                <a:pt x="209417" y="46927"/>
                <a:pt x="210308" y="46036"/>
                <a:pt x="210308" y="44254"/>
              </a:cubicBezTo>
              <a:cubicBezTo>
                <a:pt x="210308" y="43362"/>
                <a:pt x="210308" y="41580"/>
                <a:pt x="210308" y="39798"/>
              </a:cubicBezTo>
              <a:cubicBezTo>
                <a:pt x="210308" y="38907"/>
                <a:pt x="210308" y="37124"/>
                <a:pt x="210308" y="36233"/>
              </a:cubicBezTo>
              <a:cubicBezTo>
                <a:pt x="210308" y="35342"/>
                <a:pt x="211200" y="34451"/>
                <a:pt x="212091" y="33560"/>
              </a:cubicBezTo>
              <a:cubicBezTo>
                <a:pt x="212091" y="33560"/>
                <a:pt x="212091" y="31778"/>
                <a:pt x="212091" y="30886"/>
              </a:cubicBezTo>
              <a:cubicBezTo>
                <a:pt x="212091" y="30886"/>
                <a:pt x="212091" y="29995"/>
                <a:pt x="212091" y="29104"/>
              </a:cubicBezTo>
              <a:cubicBezTo>
                <a:pt x="212091" y="29104"/>
                <a:pt x="211200" y="27322"/>
                <a:pt x="210308" y="26431"/>
              </a:cubicBezTo>
              <a:cubicBezTo>
                <a:pt x="210308" y="26431"/>
                <a:pt x="210308" y="26431"/>
                <a:pt x="210308" y="26431"/>
              </a:cubicBezTo>
              <a:cubicBezTo>
                <a:pt x="210308" y="26431"/>
                <a:pt x="210308" y="26431"/>
                <a:pt x="210308" y="25540"/>
              </a:cubicBezTo>
              <a:cubicBezTo>
                <a:pt x="210308" y="25540"/>
                <a:pt x="210308" y="23757"/>
                <a:pt x="209417" y="22866"/>
              </a:cubicBezTo>
              <a:cubicBezTo>
                <a:pt x="208526" y="21084"/>
                <a:pt x="207635" y="20193"/>
                <a:pt x="206744" y="18411"/>
              </a:cubicBezTo>
              <a:cubicBezTo>
                <a:pt x="205853" y="15737"/>
                <a:pt x="205853" y="13064"/>
                <a:pt x="205853" y="10390"/>
              </a:cubicBezTo>
              <a:cubicBezTo>
                <a:pt x="205853" y="6826"/>
                <a:pt x="208526" y="5043"/>
                <a:pt x="211200" y="3261"/>
              </a:cubicBezTo>
              <a:cubicBezTo>
                <a:pt x="214764" y="1479"/>
                <a:pt x="218329" y="-1195"/>
                <a:pt x="222784" y="588"/>
              </a:cubicBezTo>
              <a:cubicBezTo>
                <a:pt x="225458" y="588"/>
                <a:pt x="227240" y="2370"/>
                <a:pt x="229913" y="3261"/>
              </a:cubicBezTo>
              <a:cubicBezTo>
                <a:pt x="232587" y="3261"/>
                <a:pt x="235260" y="4152"/>
                <a:pt x="237934" y="4152"/>
              </a:cubicBezTo>
              <a:cubicBezTo>
                <a:pt x="239716" y="4152"/>
                <a:pt x="242389" y="4152"/>
                <a:pt x="244172" y="5043"/>
              </a:cubicBezTo>
              <a:cubicBezTo>
                <a:pt x="245954" y="5043"/>
                <a:pt x="246845" y="7717"/>
                <a:pt x="247736" y="8608"/>
              </a:cubicBezTo>
              <a:cubicBezTo>
                <a:pt x="250410" y="11281"/>
                <a:pt x="253083" y="9499"/>
                <a:pt x="255756" y="8608"/>
              </a:cubicBezTo>
              <a:cubicBezTo>
                <a:pt x="260212" y="8608"/>
                <a:pt x="262886" y="10390"/>
                <a:pt x="267341" y="11281"/>
              </a:cubicBezTo>
              <a:cubicBezTo>
                <a:pt x="270906" y="12173"/>
                <a:pt x="272688" y="10390"/>
                <a:pt x="275362" y="8608"/>
              </a:cubicBezTo>
              <a:cubicBezTo>
                <a:pt x="278926" y="6826"/>
                <a:pt x="282491" y="5043"/>
                <a:pt x="286055" y="4152"/>
              </a:cubicBezTo>
              <a:lnTo>
                <a:pt x="286055" y="4152"/>
              </a:lnTo>
              <a:cubicBezTo>
                <a:pt x="286055" y="4152"/>
                <a:pt x="290511" y="3261"/>
                <a:pt x="292293" y="4152"/>
              </a:cubicBezTo>
              <a:cubicBezTo>
                <a:pt x="294075" y="4152"/>
                <a:pt x="295858" y="6826"/>
                <a:pt x="297640" y="7717"/>
              </a:cubicBezTo>
              <a:cubicBezTo>
                <a:pt x="300313" y="9499"/>
                <a:pt x="302987" y="10390"/>
                <a:pt x="306551" y="11281"/>
              </a:cubicBezTo>
              <a:cubicBezTo>
                <a:pt x="308334" y="11281"/>
                <a:pt x="309225" y="13955"/>
                <a:pt x="310116" y="15737"/>
              </a:cubicBezTo>
              <a:cubicBezTo>
                <a:pt x="310116" y="15737"/>
                <a:pt x="310116" y="17519"/>
                <a:pt x="311898" y="18411"/>
              </a:cubicBezTo>
              <a:cubicBezTo>
                <a:pt x="312789" y="18411"/>
                <a:pt x="314572" y="19302"/>
                <a:pt x="315463" y="20193"/>
              </a:cubicBezTo>
              <a:cubicBezTo>
                <a:pt x="317245" y="21084"/>
                <a:pt x="315463" y="23757"/>
                <a:pt x="315463" y="25540"/>
              </a:cubicBezTo>
              <a:cubicBezTo>
                <a:pt x="315463" y="27322"/>
                <a:pt x="317245" y="29995"/>
                <a:pt x="319027" y="29104"/>
              </a:cubicBezTo>
              <a:cubicBezTo>
                <a:pt x="320810" y="29104"/>
                <a:pt x="326156" y="24648"/>
                <a:pt x="327939" y="28213"/>
              </a:cubicBezTo>
              <a:cubicBezTo>
                <a:pt x="327939" y="29104"/>
                <a:pt x="327939" y="30886"/>
                <a:pt x="327939" y="32669"/>
              </a:cubicBezTo>
              <a:cubicBezTo>
                <a:pt x="327939" y="34451"/>
                <a:pt x="327047" y="36233"/>
                <a:pt x="327939" y="37124"/>
              </a:cubicBezTo>
              <a:cubicBezTo>
                <a:pt x="329721" y="39798"/>
                <a:pt x="334177" y="40689"/>
                <a:pt x="337741" y="41580"/>
              </a:cubicBezTo>
              <a:cubicBezTo>
                <a:pt x="340415" y="41580"/>
                <a:pt x="343088" y="43362"/>
                <a:pt x="344870" y="44254"/>
              </a:cubicBezTo>
              <a:cubicBezTo>
                <a:pt x="348435" y="45145"/>
                <a:pt x="351999" y="44254"/>
                <a:pt x="356455" y="44254"/>
              </a:cubicBezTo>
              <a:cubicBezTo>
                <a:pt x="358237" y="44254"/>
                <a:pt x="360020" y="44254"/>
                <a:pt x="361802" y="44254"/>
              </a:cubicBezTo>
              <a:cubicBezTo>
                <a:pt x="362693" y="45145"/>
                <a:pt x="361802" y="46927"/>
                <a:pt x="361802" y="48709"/>
              </a:cubicBezTo>
              <a:cubicBezTo>
                <a:pt x="361802" y="49600"/>
                <a:pt x="361802" y="51383"/>
                <a:pt x="363584" y="51383"/>
              </a:cubicBezTo>
              <a:cubicBezTo>
                <a:pt x="365366" y="51383"/>
                <a:pt x="366257" y="49600"/>
                <a:pt x="368040" y="48709"/>
              </a:cubicBezTo>
              <a:cubicBezTo>
                <a:pt x="371604" y="46036"/>
                <a:pt x="371604" y="50491"/>
                <a:pt x="370713" y="53165"/>
              </a:cubicBezTo>
              <a:cubicBezTo>
                <a:pt x="370713" y="54947"/>
                <a:pt x="368040" y="55838"/>
                <a:pt x="367149" y="56729"/>
              </a:cubicBezTo>
              <a:cubicBezTo>
                <a:pt x="365366" y="58512"/>
                <a:pt x="363584" y="59403"/>
                <a:pt x="362693" y="61185"/>
              </a:cubicBezTo>
              <a:cubicBezTo>
                <a:pt x="362693" y="62076"/>
                <a:pt x="360911" y="63859"/>
                <a:pt x="362693" y="64750"/>
              </a:cubicBezTo>
              <a:cubicBezTo>
                <a:pt x="362693" y="65641"/>
                <a:pt x="365366" y="66532"/>
                <a:pt x="366257" y="67423"/>
              </a:cubicBezTo>
              <a:cubicBezTo>
                <a:pt x="368931" y="70097"/>
                <a:pt x="366257" y="72770"/>
                <a:pt x="364475" y="74552"/>
              </a:cubicBezTo>
              <a:cubicBezTo>
                <a:pt x="361802" y="78117"/>
                <a:pt x="358237" y="75443"/>
                <a:pt x="354673" y="76334"/>
              </a:cubicBezTo>
              <a:cubicBezTo>
                <a:pt x="353782" y="76334"/>
                <a:pt x="350217" y="76334"/>
                <a:pt x="351999" y="78117"/>
              </a:cubicBezTo>
              <a:cubicBezTo>
                <a:pt x="352890" y="79899"/>
                <a:pt x="356455" y="79899"/>
                <a:pt x="358237" y="79899"/>
              </a:cubicBezTo>
              <a:cubicBezTo>
                <a:pt x="361802" y="79899"/>
                <a:pt x="367149" y="78117"/>
                <a:pt x="369822" y="82572"/>
              </a:cubicBezTo>
              <a:cubicBezTo>
                <a:pt x="371604" y="86137"/>
                <a:pt x="366257" y="87919"/>
                <a:pt x="365366" y="90593"/>
              </a:cubicBezTo>
              <a:cubicBezTo>
                <a:pt x="364475" y="95048"/>
                <a:pt x="371604" y="93266"/>
                <a:pt x="373387" y="94157"/>
              </a:cubicBezTo>
              <a:cubicBezTo>
                <a:pt x="374278" y="94157"/>
                <a:pt x="373387" y="95939"/>
                <a:pt x="373387" y="96831"/>
              </a:cubicBezTo>
              <a:cubicBezTo>
                <a:pt x="372496" y="98613"/>
                <a:pt x="370713" y="99504"/>
                <a:pt x="369822" y="101286"/>
              </a:cubicBezTo>
              <a:cubicBezTo>
                <a:pt x="369822" y="102177"/>
                <a:pt x="367149" y="107524"/>
                <a:pt x="365366" y="105742"/>
              </a:cubicBezTo>
              <a:cubicBezTo>
                <a:pt x="364475" y="104851"/>
                <a:pt x="365366" y="102177"/>
                <a:pt x="365366" y="101286"/>
              </a:cubicBezTo>
              <a:cubicBezTo>
                <a:pt x="363584" y="101286"/>
                <a:pt x="363584" y="104851"/>
                <a:pt x="362693" y="105742"/>
              </a:cubicBezTo>
              <a:cubicBezTo>
                <a:pt x="360911" y="105742"/>
                <a:pt x="355564" y="105742"/>
                <a:pt x="356455" y="108415"/>
              </a:cubicBezTo>
              <a:cubicBezTo>
                <a:pt x="356455" y="110198"/>
                <a:pt x="358237" y="109307"/>
                <a:pt x="360020" y="110198"/>
              </a:cubicBezTo>
              <a:cubicBezTo>
                <a:pt x="360020" y="110198"/>
                <a:pt x="360911" y="111089"/>
                <a:pt x="361802" y="111089"/>
              </a:cubicBezTo>
              <a:cubicBezTo>
                <a:pt x="362693" y="111089"/>
                <a:pt x="365366" y="111089"/>
                <a:pt x="366257" y="111980"/>
              </a:cubicBezTo>
              <a:cubicBezTo>
                <a:pt x="367149" y="111980"/>
                <a:pt x="368931" y="111089"/>
                <a:pt x="369822" y="110198"/>
              </a:cubicBezTo>
              <a:cubicBezTo>
                <a:pt x="369822" y="109307"/>
                <a:pt x="370713" y="107524"/>
                <a:pt x="371604" y="106633"/>
              </a:cubicBezTo>
              <a:cubicBezTo>
                <a:pt x="374278" y="103960"/>
                <a:pt x="376951" y="103069"/>
                <a:pt x="380516" y="103960"/>
              </a:cubicBezTo>
              <a:cubicBezTo>
                <a:pt x="384080" y="103960"/>
                <a:pt x="386754" y="105742"/>
                <a:pt x="390318" y="105742"/>
              </a:cubicBezTo>
              <a:cubicBezTo>
                <a:pt x="392992" y="105742"/>
                <a:pt x="394774" y="106633"/>
                <a:pt x="395665" y="109307"/>
              </a:cubicBezTo>
              <a:cubicBezTo>
                <a:pt x="396556" y="111980"/>
                <a:pt x="396556" y="114653"/>
                <a:pt x="395665" y="117327"/>
              </a:cubicBezTo>
              <a:cubicBezTo>
                <a:pt x="394774" y="120000"/>
                <a:pt x="392992" y="120891"/>
                <a:pt x="391209" y="122674"/>
              </a:cubicBezTo>
              <a:cubicBezTo>
                <a:pt x="385863" y="127129"/>
                <a:pt x="380516" y="129803"/>
                <a:pt x="376060" y="135150"/>
              </a:cubicBezTo>
              <a:cubicBezTo>
                <a:pt x="376060" y="135150"/>
                <a:pt x="378733" y="135150"/>
                <a:pt x="378733" y="135150"/>
              </a:cubicBezTo>
              <a:cubicBezTo>
                <a:pt x="378733" y="135150"/>
                <a:pt x="379625" y="135150"/>
                <a:pt x="380516" y="134258"/>
              </a:cubicBezTo>
              <a:cubicBezTo>
                <a:pt x="382298" y="132476"/>
                <a:pt x="384080" y="131585"/>
                <a:pt x="385863" y="130694"/>
              </a:cubicBezTo>
              <a:cubicBezTo>
                <a:pt x="385863" y="130694"/>
                <a:pt x="386754" y="130694"/>
                <a:pt x="385863" y="130694"/>
              </a:cubicBezTo>
              <a:cubicBezTo>
                <a:pt x="388536" y="129803"/>
                <a:pt x="391209" y="128020"/>
                <a:pt x="392992" y="126238"/>
              </a:cubicBezTo>
              <a:cubicBezTo>
                <a:pt x="394774" y="123565"/>
                <a:pt x="396556" y="120000"/>
                <a:pt x="399230" y="118218"/>
              </a:cubicBezTo>
              <a:cubicBezTo>
                <a:pt x="399230" y="118218"/>
                <a:pt x="402794" y="115545"/>
                <a:pt x="403685" y="117327"/>
              </a:cubicBezTo>
              <a:cubicBezTo>
                <a:pt x="404576" y="119109"/>
                <a:pt x="403685" y="120891"/>
                <a:pt x="403685" y="122674"/>
              </a:cubicBezTo>
              <a:cubicBezTo>
                <a:pt x="405468" y="122674"/>
                <a:pt x="406359" y="120000"/>
                <a:pt x="408141" y="120000"/>
              </a:cubicBezTo>
              <a:cubicBezTo>
                <a:pt x="410814" y="120000"/>
                <a:pt x="408141" y="123565"/>
                <a:pt x="408141" y="124456"/>
              </a:cubicBezTo>
              <a:cubicBezTo>
                <a:pt x="408141" y="124456"/>
                <a:pt x="408141" y="128020"/>
                <a:pt x="408141" y="128020"/>
              </a:cubicBezTo>
              <a:cubicBezTo>
                <a:pt x="409923" y="128020"/>
                <a:pt x="410814" y="124456"/>
                <a:pt x="410814" y="123565"/>
              </a:cubicBezTo>
              <a:cubicBezTo>
                <a:pt x="412597" y="120891"/>
                <a:pt x="416161" y="119109"/>
                <a:pt x="419726" y="118218"/>
              </a:cubicBezTo>
              <a:cubicBezTo>
                <a:pt x="420617" y="118218"/>
                <a:pt x="422399" y="118218"/>
                <a:pt x="423290" y="118218"/>
              </a:cubicBezTo>
              <a:cubicBezTo>
                <a:pt x="425073" y="117327"/>
                <a:pt x="425964" y="115545"/>
                <a:pt x="427746" y="113762"/>
              </a:cubicBezTo>
              <a:cubicBezTo>
                <a:pt x="427746" y="111980"/>
                <a:pt x="427746" y="106633"/>
                <a:pt x="430420" y="105742"/>
              </a:cubicBezTo>
              <a:cubicBezTo>
                <a:pt x="431310" y="105742"/>
                <a:pt x="433093" y="106633"/>
                <a:pt x="433984" y="107524"/>
              </a:cubicBezTo>
              <a:cubicBezTo>
                <a:pt x="434875" y="107524"/>
                <a:pt x="436657" y="108415"/>
                <a:pt x="437549" y="109307"/>
              </a:cubicBezTo>
              <a:cubicBezTo>
                <a:pt x="439331" y="109307"/>
                <a:pt x="439331" y="111089"/>
                <a:pt x="439331" y="111980"/>
              </a:cubicBezTo>
              <a:cubicBezTo>
                <a:pt x="439331" y="112871"/>
                <a:pt x="439331" y="115545"/>
                <a:pt x="441113" y="115545"/>
              </a:cubicBezTo>
              <a:cubicBezTo>
                <a:pt x="442895" y="115545"/>
                <a:pt x="443787" y="111980"/>
                <a:pt x="443787" y="110198"/>
              </a:cubicBezTo>
              <a:cubicBezTo>
                <a:pt x="443787" y="108415"/>
                <a:pt x="442895" y="107524"/>
                <a:pt x="442004" y="105742"/>
              </a:cubicBezTo>
              <a:cubicBezTo>
                <a:pt x="442004" y="103960"/>
                <a:pt x="441113" y="102177"/>
                <a:pt x="442004" y="101286"/>
              </a:cubicBezTo>
              <a:cubicBezTo>
                <a:pt x="442895" y="100395"/>
                <a:pt x="444678" y="101286"/>
                <a:pt x="446460" y="101286"/>
              </a:cubicBezTo>
              <a:cubicBezTo>
                <a:pt x="446460" y="101286"/>
                <a:pt x="450916" y="101286"/>
                <a:pt x="449133" y="99504"/>
              </a:cubicBezTo>
              <a:cubicBezTo>
                <a:pt x="448242" y="97722"/>
                <a:pt x="445569" y="99504"/>
                <a:pt x="443787" y="98613"/>
              </a:cubicBezTo>
              <a:cubicBezTo>
                <a:pt x="442895" y="98613"/>
                <a:pt x="442895" y="95939"/>
                <a:pt x="443787" y="95048"/>
              </a:cubicBezTo>
              <a:cubicBezTo>
                <a:pt x="444678" y="94157"/>
                <a:pt x="447351" y="95048"/>
                <a:pt x="448242" y="95048"/>
              </a:cubicBezTo>
              <a:cubicBezTo>
                <a:pt x="450916" y="95048"/>
                <a:pt x="448242" y="89702"/>
                <a:pt x="451807" y="88810"/>
              </a:cubicBezTo>
              <a:cubicBezTo>
                <a:pt x="452698" y="88810"/>
                <a:pt x="455371" y="89702"/>
                <a:pt x="456262" y="88810"/>
              </a:cubicBezTo>
              <a:cubicBezTo>
                <a:pt x="457154" y="88810"/>
                <a:pt x="456262" y="86137"/>
                <a:pt x="455371" y="85246"/>
              </a:cubicBezTo>
              <a:cubicBezTo>
                <a:pt x="454480" y="85246"/>
                <a:pt x="452698" y="85246"/>
                <a:pt x="450916" y="84355"/>
              </a:cubicBezTo>
              <a:cubicBezTo>
                <a:pt x="449133" y="84355"/>
                <a:pt x="449133" y="80790"/>
                <a:pt x="450024" y="79008"/>
              </a:cubicBezTo>
              <a:cubicBezTo>
                <a:pt x="450916" y="76334"/>
                <a:pt x="452698" y="77226"/>
                <a:pt x="455371" y="76334"/>
              </a:cubicBezTo>
              <a:cubicBezTo>
                <a:pt x="455371" y="74552"/>
                <a:pt x="455371" y="71879"/>
                <a:pt x="455371" y="69205"/>
              </a:cubicBezTo>
              <a:cubicBezTo>
                <a:pt x="455371" y="67423"/>
                <a:pt x="458936" y="67423"/>
                <a:pt x="459827" y="64750"/>
              </a:cubicBezTo>
              <a:cubicBezTo>
                <a:pt x="459827" y="62967"/>
                <a:pt x="459827" y="60294"/>
                <a:pt x="461609" y="59403"/>
              </a:cubicBezTo>
              <a:cubicBezTo>
                <a:pt x="463391" y="58512"/>
                <a:pt x="466065" y="58512"/>
                <a:pt x="466956" y="61185"/>
              </a:cubicBezTo>
              <a:cubicBezTo>
                <a:pt x="466956" y="63859"/>
                <a:pt x="466065" y="66532"/>
                <a:pt x="466065" y="70097"/>
              </a:cubicBezTo>
              <a:cubicBezTo>
                <a:pt x="468738" y="71879"/>
                <a:pt x="473194" y="71879"/>
                <a:pt x="474085" y="76334"/>
              </a:cubicBezTo>
              <a:cubicBezTo>
                <a:pt x="474085" y="78117"/>
                <a:pt x="474085" y="79899"/>
                <a:pt x="474976" y="80790"/>
              </a:cubicBezTo>
              <a:cubicBezTo>
                <a:pt x="475867" y="81681"/>
                <a:pt x="477650" y="82572"/>
                <a:pt x="478541" y="83464"/>
              </a:cubicBezTo>
              <a:cubicBezTo>
                <a:pt x="477650" y="84355"/>
                <a:pt x="475867" y="87028"/>
                <a:pt x="476759" y="88810"/>
              </a:cubicBezTo>
              <a:cubicBezTo>
                <a:pt x="476759" y="88810"/>
                <a:pt x="478541" y="88810"/>
                <a:pt x="479432" y="89702"/>
              </a:cubicBezTo>
              <a:cubicBezTo>
                <a:pt x="480323" y="89702"/>
                <a:pt x="481214" y="90593"/>
                <a:pt x="482105" y="91484"/>
              </a:cubicBezTo>
              <a:cubicBezTo>
                <a:pt x="483888" y="91484"/>
                <a:pt x="485670" y="94157"/>
                <a:pt x="484779" y="95939"/>
              </a:cubicBezTo>
              <a:cubicBezTo>
                <a:pt x="484779" y="96831"/>
                <a:pt x="482996" y="97722"/>
                <a:pt x="482105" y="98613"/>
              </a:cubicBezTo>
              <a:cubicBezTo>
                <a:pt x="482105" y="98613"/>
                <a:pt x="480323" y="100395"/>
                <a:pt x="480323" y="101286"/>
              </a:cubicBezTo>
              <a:cubicBezTo>
                <a:pt x="482105" y="101286"/>
                <a:pt x="482996" y="101286"/>
                <a:pt x="483888" y="101286"/>
              </a:cubicBezTo>
              <a:cubicBezTo>
                <a:pt x="484779" y="101286"/>
                <a:pt x="485670" y="99504"/>
                <a:pt x="487452" y="99504"/>
              </a:cubicBezTo>
              <a:cubicBezTo>
                <a:pt x="491017" y="98613"/>
                <a:pt x="490126" y="103069"/>
                <a:pt x="490126" y="104851"/>
              </a:cubicBezTo>
              <a:cubicBezTo>
                <a:pt x="490126" y="107524"/>
                <a:pt x="494581" y="105742"/>
                <a:pt x="496364" y="107524"/>
              </a:cubicBezTo>
              <a:cubicBezTo>
                <a:pt x="499037" y="110198"/>
                <a:pt x="494581" y="113762"/>
                <a:pt x="492799" y="114653"/>
              </a:cubicBezTo>
              <a:cubicBezTo>
                <a:pt x="489235" y="116436"/>
                <a:pt x="486561" y="117327"/>
                <a:pt x="484779" y="121782"/>
              </a:cubicBezTo>
              <a:cubicBezTo>
                <a:pt x="488343" y="121782"/>
                <a:pt x="490126" y="119109"/>
                <a:pt x="493690" y="118218"/>
              </a:cubicBezTo>
              <a:cubicBezTo>
                <a:pt x="494581" y="118218"/>
                <a:pt x="496364" y="118218"/>
                <a:pt x="497255" y="118218"/>
              </a:cubicBezTo>
              <a:cubicBezTo>
                <a:pt x="497255" y="118218"/>
                <a:pt x="499928" y="117327"/>
                <a:pt x="499928" y="118218"/>
              </a:cubicBezTo>
              <a:cubicBezTo>
                <a:pt x="501710" y="120000"/>
                <a:pt x="495473" y="124456"/>
                <a:pt x="494581" y="125347"/>
              </a:cubicBezTo>
              <a:cubicBezTo>
                <a:pt x="492799" y="127129"/>
                <a:pt x="491017" y="128020"/>
                <a:pt x="490126" y="131585"/>
              </a:cubicBezTo>
              <a:cubicBezTo>
                <a:pt x="491908" y="131585"/>
                <a:pt x="493690" y="129803"/>
                <a:pt x="495473" y="128912"/>
              </a:cubicBezTo>
              <a:cubicBezTo>
                <a:pt x="496364" y="128020"/>
                <a:pt x="498146" y="126238"/>
                <a:pt x="499928" y="126238"/>
              </a:cubicBezTo>
              <a:cubicBezTo>
                <a:pt x="503493" y="125347"/>
                <a:pt x="502602" y="128912"/>
                <a:pt x="502602" y="130694"/>
              </a:cubicBezTo>
              <a:cubicBezTo>
                <a:pt x="502602" y="134258"/>
                <a:pt x="505275" y="133367"/>
                <a:pt x="507057" y="135150"/>
              </a:cubicBezTo>
              <a:cubicBezTo>
                <a:pt x="508840" y="135150"/>
                <a:pt x="511513" y="138714"/>
                <a:pt x="510622" y="140496"/>
              </a:cubicBezTo>
              <a:cubicBezTo>
                <a:pt x="510622" y="142279"/>
                <a:pt x="506166" y="143170"/>
                <a:pt x="507057" y="145843"/>
              </a:cubicBezTo>
              <a:cubicBezTo>
                <a:pt x="507948" y="148517"/>
                <a:pt x="511513" y="145843"/>
                <a:pt x="513295" y="145843"/>
              </a:cubicBezTo>
              <a:cubicBezTo>
                <a:pt x="515969" y="145843"/>
                <a:pt x="513295" y="150299"/>
                <a:pt x="514186" y="152081"/>
              </a:cubicBezTo>
              <a:cubicBezTo>
                <a:pt x="514186" y="152972"/>
                <a:pt x="516860" y="152081"/>
                <a:pt x="517751" y="152081"/>
              </a:cubicBezTo>
              <a:cubicBezTo>
                <a:pt x="519533" y="152081"/>
                <a:pt x="520424" y="152081"/>
                <a:pt x="521315" y="152081"/>
              </a:cubicBezTo>
              <a:cubicBezTo>
                <a:pt x="522207" y="152972"/>
                <a:pt x="523989" y="155646"/>
                <a:pt x="523098" y="156537"/>
              </a:cubicBezTo>
              <a:cubicBezTo>
                <a:pt x="521315" y="158319"/>
                <a:pt x="519533" y="159210"/>
                <a:pt x="517751" y="160993"/>
              </a:cubicBezTo>
              <a:cubicBezTo>
                <a:pt x="517751" y="160993"/>
                <a:pt x="516860" y="162775"/>
                <a:pt x="515969" y="162775"/>
              </a:cubicBezTo>
              <a:cubicBezTo>
                <a:pt x="514186" y="164557"/>
                <a:pt x="511513" y="163666"/>
                <a:pt x="508840" y="162775"/>
              </a:cubicBezTo>
              <a:cubicBezTo>
                <a:pt x="508840" y="162775"/>
                <a:pt x="507057" y="160993"/>
                <a:pt x="506166" y="161884"/>
              </a:cubicBezTo>
              <a:cubicBezTo>
                <a:pt x="504384" y="161884"/>
                <a:pt x="505275" y="163666"/>
                <a:pt x="506166" y="164557"/>
              </a:cubicBezTo>
              <a:cubicBezTo>
                <a:pt x="506166" y="166339"/>
                <a:pt x="507948" y="167230"/>
                <a:pt x="509731" y="168122"/>
              </a:cubicBezTo>
              <a:cubicBezTo>
                <a:pt x="509731" y="168122"/>
                <a:pt x="512404" y="168122"/>
                <a:pt x="512404" y="169904"/>
              </a:cubicBezTo>
              <a:cubicBezTo>
                <a:pt x="512404" y="170795"/>
                <a:pt x="510622" y="171686"/>
                <a:pt x="511513" y="172577"/>
              </a:cubicBezTo>
              <a:cubicBezTo>
                <a:pt x="511513" y="173468"/>
                <a:pt x="515077" y="172577"/>
                <a:pt x="515969" y="172577"/>
              </a:cubicBezTo>
              <a:cubicBezTo>
                <a:pt x="515969" y="173468"/>
                <a:pt x="514186" y="174360"/>
                <a:pt x="514186" y="175251"/>
              </a:cubicBezTo>
              <a:cubicBezTo>
                <a:pt x="514186" y="177033"/>
                <a:pt x="515077" y="177033"/>
                <a:pt x="516860" y="177033"/>
              </a:cubicBezTo>
              <a:cubicBezTo>
                <a:pt x="518642" y="177033"/>
                <a:pt x="523098" y="176142"/>
                <a:pt x="523989" y="177924"/>
              </a:cubicBezTo>
              <a:cubicBezTo>
                <a:pt x="523989" y="178815"/>
                <a:pt x="523989" y="180598"/>
                <a:pt x="523989" y="181489"/>
              </a:cubicBezTo>
              <a:cubicBezTo>
                <a:pt x="523989" y="183271"/>
                <a:pt x="524880" y="184162"/>
                <a:pt x="526662" y="184162"/>
              </a:cubicBezTo>
              <a:cubicBezTo>
                <a:pt x="527553" y="184162"/>
                <a:pt x="529336" y="184162"/>
                <a:pt x="530227" y="185053"/>
              </a:cubicBezTo>
              <a:cubicBezTo>
                <a:pt x="531118" y="185944"/>
                <a:pt x="532009" y="187727"/>
                <a:pt x="533791" y="188618"/>
              </a:cubicBezTo>
              <a:cubicBezTo>
                <a:pt x="535574" y="188618"/>
                <a:pt x="537356" y="188618"/>
                <a:pt x="538247" y="188618"/>
              </a:cubicBezTo>
              <a:cubicBezTo>
                <a:pt x="540029" y="188618"/>
                <a:pt x="540921" y="188618"/>
                <a:pt x="542703" y="188618"/>
              </a:cubicBezTo>
              <a:cubicBezTo>
                <a:pt x="542703" y="190400"/>
                <a:pt x="540921" y="192182"/>
                <a:pt x="542703" y="193965"/>
              </a:cubicBezTo>
              <a:cubicBezTo>
                <a:pt x="542703" y="195747"/>
                <a:pt x="546267" y="195747"/>
                <a:pt x="547158" y="196638"/>
              </a:cubicBezTo>
              <a:cubicBezTo>
                <a:pt x="548941" y="198420"/>
                <a:pt x="545376" y="200203"/>
                <a:pt x="544485" y="201094"/>
              </a:cubicBezTo>
              <a:cubicBezTo>
                <a:pt x="543594" y="201985"/>
                <a:pt x="541812" y="204658"/>
                <a:pt x="541812" y="206441"/>
              </a:cubicBezTo>
              <a:cubicBezTo>
                <a:pt x="544485" y="206441"/>
                <a:pt x="547158" y="205549"/>
                <a:pt x="548941" y="204658"/>
              </a:cubicBezTo>
              <a:cubicBezTo>
                <a:pt x="550723" y="204658"/>
                <a:pt x="553396" y="201985"/>
                <a:pt x="555179" y="202876"/>
              </a:cubicBezTo>
              <a:cubicBezTo>
                <a:pt x="556961" y="202876"/>
                <a:pt x="555179" y="207332"/>
                <a:pt x="555179" y="208223"/>
              </a:cubicBezTo>
              <a:cubicBezTo>
                <a:pt x="555179" y="209114"/>
                <a:pt x="553396" y="213570"/>
                <a:pt x="555179" y="214461"/>
              </a:cubicBezTo>
              <a:cubicBezTo>
                <a:pt x="556961" y="215352"/>
                <a:pt x="560526" y="210896"/>
                <a:pt x="561417" y="210005"/>
              </a:cubicBezTo>
              <a:cubicBezTo>
                <a:pt x="563199" y="208223"/>
                <a:pt x="565872" y="204658"/>
                <a:pt x="569437" y="203767"/>
              </a:cubicBezTo>
              <a:cubicBezTo>
                <a:pt x="573893" y="201985"/>
                <a:pt x="574784" y="210005"/>
                <a:pt x="574784" y="212679"/>
              </a:cubicBezTo>
              <a:cubicBezTo>
                <a:pt x="574784" y="214461"/>
                <a:pt x="575675" y="216243"/>
                <a:pt x="577457" y="215352"/>
              </a:cubicBezTo>
              <a:cubicBezTo>
                <a:pt x="580130" y="215352"/>
                <a:pt x="582804" y="212679"/>
                <a:pt x="585477" y="211787"/>
              </a:cubicBezTo>
              <a:cubicBezTo>
                <a:pt x="587260" y="211787"/>
                <a:pt x="589933" y="209114"/>
                <a:pt x="591715" y="211787"/>
              </a:cubicBezTo>
              <a:cubicBezTo>
                <a:pt x="592607" y="212679"/>
                <a:pt x="593498" y="215352"/>
                <a:pt x="594389" y="217134"/>
              </a:cubicBezTo>
              <a:cubicBezTo>
                <a:pt x="595280" y="218916"/>
                <a:pt x="597062" y="219808"/>
                <a:pt x="598844" y="220699"/>
              </a:cubicBezTo>
              <a:cubicBezTo>
                <a:pt x="599736" y="220699"/>
                <a:pt x="601518" y="222481"/>
                <a:pt x="600627" y="224263"/>
              </a:cubicBezTo>
              <a:cubicBezTo>
                <a:pt x="599736" y="226046"/>
                <a:pt x="596171" y="226046"/>
                <a:pt x="594389" y="226046"/>
              </a:cubicBezTo>
              <a:cubicBezTo>
                <a:pt x="591715" y="226046"/>
                <a:pt x="589933" y="226046"/>
                <a:pt x="587260" y="226046"/>
              </a:cubicBezTo>
              <a:cubicBezTo>
                <a:pt x="585477" y="226046"/>
                <a:pt x="583695" y="228719"/>
                <a:pt x="581913" y="229610"/>
              </a:cubicBezTo>
              <a:cubicBezTo>
                <a:pt x="580130" y="230501"/>
                <a:pt x="578348" y="231392"/>
                <a:pt x="575675" y="231392"/>
              </a:cubicBezTo>
              <a:cubicBezTo>
                <a:pt x="571219" y="231392"/>
                <a:pt x="567655" y="234066"/>
                <a:pt x="563199" y="234957"/>
              </a:cubicBezTo>
              <a:cubicBezTo>
                <a:pt x="563199" y="234957"/>
                <a:pt x="565872" y="235848"/>
                <a:pt x="564981" y="237630"/>
              </a:cubicBezTo>
              <a:cubicBezTo>
                <a:pt x="564981" y="238521"/>
                <a:pt x="562308" y="239413"/>
                <a:pt x="561417" y="239413"/>
              </a:cubicBezTo>
              <a:cubicBezTo>
                <a:pt x="558743" y="239413"/>
                <a:pt x="556070" y="241195"/>
                <a:pt x="553396" y="242086"/>
              </a:cubicBezTo>
              <a:cubicBezTo>
                <a:pt x="552505" y="242086"/>
                <a:pt x="550723" y="242086"/>
                <a:pt x="549832" y="243868"/>
              </a:cubicBezTo>
              <a:cubicBezTo>
                <a:pt x="548941" y="244759"/>
                <a:pt x="548050" y="245651"/>
                <a:pt x="548050" y="247433"/>
              </a:cubicBezTo>
              <a:cubicBezTo>
                <a:pt x="548050" y="248324"/>
                <a:pt x="546267" y="254562"/>
                <a:pt x="544485" y="253671"/>
              </a:cubicBezTo>
              <a:cubicBezTo>
                <a:pt x="543594" y="253671"/>
                <a:pt x="543594" y="250106"/>
                <a:pt x="542703" y="249215"/>
              </a:cubicBezTo>
              <a:cubicBezTo>
                <a:pt x="542703" y="248324"/>
                <a:pt x="541812" y="246542"/>
                <a:pt x="540029" y="246542"/>
              </a:cubicBezTo>
              <a:cubicBezTo>
                <a:pt x="539138" y="246542"/>
                <a:pt x="537356" y="246542"/>
                <a:pt x="537356" y="247433"/>
              </a:cubicBezTo>
              <a:cubicBezTo>
                <a:pt x="537356" y="250106"/>
                <a:pt x="540029" y="253671"/>
                <a:pt x="541812" y="254562"/>
              </a:cubicBezTo>
              <a:cubicBezTo>
                <a:pt x="543594" y="255453"/>
                <a:pt x="546267" y="256344"/>
                <a:pt x="548050" y="254562"/>
              </a:cubicBezTo>
              <a:cubicBezTo>
                <a:pt x="549832" y="253671"/>
                <a:pt x="551614" y="251889"/>
                <a:pt x="553396" y="250106"/>
              </a:cubicBezTo>
              <a:cubicBezTo>
                <a:pt x="555179" y="248324"/>
                <a:pt x="556961" y="247433"/>
                <a:pt x="559634" y="246542"/>
              </a:cubicBezTo>
              <a:cubicBezTo>
                <a:pt x="561417" y="245651"/>
                <a:pt x="564090" y="244759"/>
                <a:pt x="565872" y="242977"/>
              </a:cubicBezTo>
              <a:cubicBezTo>
                <a:pt x="567655" y="241195"/>
                <a:pt x="568546" y="238521"/>
                <a:pt x="571219" y="236739"/>
              </a:cubicBezTo>
              <a:cubicBezTo>
                <a:pt x="574784" y="234957"/>
                <a:pt x="578348" y="234066"/>
                <a:pt x="581913" y="234066"/>
              </a:cubicBezTo>
              <a:cubicBezTo>
                <a:pt x="584586" y="234066"/>
                <a:pt x="587260" y="233175"/>
                <a:pt x="590824" y="232284"/>
              </a:cubicBezTo>
              <a:cubicBezTo>
                <a:pt x="593498" y="232284"/>
                <a:pt x="595280" y="232284"/>
                <a:pt x="597953" y="234066"/>
              </a:cubicBezTo>
              <a:cubicBezTo>
                <a:pt x="600627" y="234957"/>
                <a:pt x="604191" y="236739"/>
                <a:pt x="605082" y="239413"/>
              </a:cubicBezTo>
              <a:cubicBezTo>
                <a:pt x="605082" y="242086"/>
                <a:pt x="604191" y="245651"/>
                <a:pt x="603300" y="248324"/>
              </a:cubicBezTo>
              <a:cubicBezTo>
                <a:pt x="605082" y="248324"/>
                <a:pt x="605974" y="248324"/>
                <a:pt x="607756" y="246542"/>
              </a:cubicBezTo>
              <a:cubicBezTo>
                <a:pt x="609538" y="244759"/>
                <a:pt x="610429" y="244759"/>
                <a:pt x="612211" y="243868"/>
              </a:cubicBezTo>
              <a:cubicBezTo>
                <a:pt x="614885" y="242977"/>
                <a:pt x="619341" y="242086"/>
                <a:pt x="621123" y="244759"/>
              </a:cubicBezTo>
              <a:cubicBezTo>
                <a:pt x="622905" y="247433"/>
                <a:pt x="622905" y="250106"/>
                <a:pt x="625579" y="251889"/>
              </a:cubicBezTo>
              <a:cubicBezTo>
                <a:pt x="628252" y="253671"/>
                <a:pt x="630925" y="254562"/>
                <a:pt x="631816" y="258126"/>
              </a:cubicBezTo>
              <a:cubicBezTo>
                <a:pt x="630034" y="259909"/>
                <a:pt x="628252" y="261691"/>
                <a:pt x="628252" y="264364"/>
              </a:cubicBezTo>
              <a:cubicBezTo>
                <a:pt x="628252" y="267038"/>
                <a:pt x="630034" y="268820"/>
                <a:pt x="629143" y="272385"/>
              </a:cubicBezTo>
              <a:cubicBezTo>
                <a:pt x="629143" y="273276"/>
                <a:pt x="628252" y="275058"/>
                <a:pt x="627361" y="275949"/>
              </a:cubicBezTo>
              <a:cubicBezTo>
                <a:pt x="627361" y="275949"/>
                <a:pt x="626470" y="277732"/>
                <a:pt x="626470" y="278623"/>
              </a:cubicBezTo>
              <a:cubicBezTo>
                <a:pt x="626470" y="280405"/>
                <a:pt x="630034" y="281296"/>
                <a:pt x="630925" y="282187"/>
              </a:cubicBezTo>
              <a:cubicBezTo>
                <a:pt x="635381" y="287534"/>
                <a:pt x="623796" y="293772"/>
                <a:pt x="621123" y="295554"/>
              </a:cubicBez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4</xdr:col>
      <xdr:colOff>235943</xdr:colOff>
      <xdr:row>13</xdr:row>
      <xdr:rowOff>96324</xdr:rowOff>
    </xdr:from>
    <xdr:to>
      <xdr:col>5</xdr:col>
      <xdr:colOff>135616</xdr:colOff>
      <xdr:row>16</xdr:row>
      <xdr:rowOff>118946</xdr:rowOff>
    </xdr:to>
    <xdr:sp macro="" textlink="">
      <xdr:nvSpPr>
        <xdr:cNvPr id="7" name="Forma Livre: Forma 6">
          <a:extLst>
            <a:ext uri="{FF2B5EF4-FFF2-40B4-BE49-F238E27FC236}">
              <a16:creationId xmlns:a16="http://schemas.microsoft.com/office/drawing/2014/main" id="{009167E7-E740-5CB7-748C-06CEC46CD974}"/>
            </a:ext>
          </a:extLst>
        </xdr:cNvPr>
        <xdr:cNvSpPr/>
      </xdr:nvSpPr>
      <xdr:spPr>
        <a:xfrm>
          <a:off x="2674343" y="2290884"/>
          <a:ext cx="509273" cy="571262"/>
        </a:xfrm>
        <a:custGeom>
          <a:avLst/>
          <a:gdLst>
            <a:gd name="connsiteX0" fmla="*/ 155949 w 327938"/>
            <a:gd name="connsiteY0" fmla="*/ 358237 h 358237"/>
            <a:gd name="connsiteX1" fmla="*/ 170207 w 327938"/>
            <a:gd name="connsiteY1" fmla="*/ 358237 h 358237"/>
            <a:gd name="connsiteX2" fmla="*/ 168425 w 327938"/>
            <a:gd name="connsiteY2" fmla="*/ 272688 h 358237"/>
            <a:gd name="connsiteX3" fmla="*/ 175554 w 327938"/>
            <a:gd name="connsiteY3" fmla="*/ 269124 h 358237"/>
            <a:gd name="connsiteX4" fmla="*/ 253083 w 327938"/>
            <a:gd name="connsiteY4" fmla="*/ 279817 h 358237"/>
            <a:gd name="connsiteX5" fmla="*/ 245954 w 327938"/>
            <a:gd name="connsiteY5" fmla="*/ 256648 h 358237"/>
            <a:gd name="connsiteX6" fmla="*/ 248627 w 327938"/>
            <a:gd name="connsiteY6" fmla="*/ 245954 h 358237"/>
            <a:gd name="connsiteX7" fmla="*/ 327939 w 327938"/>
            <a:gd name="connsiteY7" fmla="*/ 181792 h 358237"/>
            <a:gd name="connsiteX8" fmla="*/ 311898 w 327938"/>
            <a:gd name="connsiteY8" fmla="*/ 173772 h 358237"/>
            <a:gd name="connsiteX9" fmla="*/ 308334 w 327938"/>
            <a:gd name="connsiteY9" fmla="*/ 160405 h 358237"/>
            <a:gd name="connsiteX10" fmla="*/ 321701 w 327938"/>
            <a:gd name="connsiteY10" fmla="*/ 112283 h 358237"/>
            <a:gd name="connsiteX11" fmla="*/ 278926 w 327938"/>
            <a:gd name="connsiteY11" fmla="*/ 121195 h 358237"/>
            <a:gd name="connsiteX12" fmla="*/ 266450 w 327938"/>
            <a:gd name="connsiteY12" fmla="*/ 114957 h 358237"/>
            <a:gd name="connsiteX13" fmla="*/ 261103 w 327938"/>
            <a:gd name="connsiteY13" fmla="*/ 96243 h 358237"/>
            <a:gd name="connsiteX14" fmla="*/ 222784 w 327938"/>
            <a:gd name="connsiteY14" fmla="*/ 139017 h 358237"/>
            <a:gd name="connsiteX15" fmla="*/ 212091 w 327938"/>
            <a:gd name="connsiteY15" fmla="*/ 130106 h 358237"/>
            <a:gd name="connsiteX16" fmla="*/ 228131 w 327938"/>
            <a:gd name="connsiteY16" fmla="*/ 45448 h 358237"/>
            <a:gd name="connsiteX17" fmla="*/ 204962 w 327938"/>
            <a:gd name="connsiteY17" fmla="*/ 57924 h 358237"/>
            <a:gd name="connsiteX18" fmla="*/ 191595 w 327938"/>
            <a:gd name="connsiteY18" fmla="*/ 51686 h 358237"/>
            <a:gd name="connsiteX19" fmla="*/ 163969 w 327938"/>
            <a:gd name="connsiteY19" fmla="*/ 0 h 358237"/>
            <a:gd name="connsiteX20" fmla="*/ 134562 w 327938"/>
            <a:gd name="connsiteY20" fmla="*/ 55251 h 358237"/>
            <a:gd name="connsiteX21" fmla="*/ 122086 w 327938"/>
            <a:gd name="connsiteY21" fmla="*/ 57924 h 358237"/>
            <a:gd name="connsiteX22" fmla="*/ 98916 w 327938"/>
            <a:gd name="connsiteY22" fmla="*/ 46339 h 358237"/>
            <a:gd name="connsiteX23" fmla="*/ 115848 w 327938"/>
            <a:gd name="connsiteY23" fmla="*/ 135453 h 358237"/>
            <a:gd name="connsiteX24" fmla="*/ 102481 w 327938"/>
            <a:gd name="connsiteY24" fmla="*/ 138126 h 358237"/>
            <a:gd name="connsiteX25" fmla="*/ 65944 w 327938"/>
            <a:gd name="connsiteY25" fmla="*/ 98025 h 358237"/>
            <a:gd name="connsiteX26" fmla="*/ 59706 w 327938"/>
            <a:gd name="connsiteY26" fmla="*/ 120304 h 358237"/>
            <a:gd name="connsiteX27" fmla="*/ 48121 w 327938"/>
            <a:gd name="connsiteY27" fmla="*/ 122977 h 358237"/>
            <a:gd name="connsiteX28" fmla="*/ 6238 w 327938"/>
            <a:gd name="connsiteY28" fmla="*/ 113174 h 358237"/>
            <a:gd name="connsiteX29" fmla="*/ 21387 w 327938"/>
            <a:gd name="connsiteY29" fmla="*/ 165752 h 358237"/>
            <a:gd name="connsiteX30" fmla="*/ 15149 w 327938"/>
            <a:gd name="connsiteY30" fmla="*/ 175554 h 358237"/>
            <a:gd name="connsiteX31" fmla="*/ 0 w 327938"/>
            <a:gd name="connsiteY31" fmla="*/ 182683 h 358237"/>
            <a:gd name="connsiteX32" fmla="*/ 76638 w 327938"/>
            <a:gd name="connsiteY32" fmla="*/ 244172 h 358237"/>
            <a:gd name="connsiteX33" fmla="*/ 81094 w 327938"/>
            <a:gd name="connsiteY33" fmla="*/ 260212 h 358237"/>
            <a:gd name="connsiteX34" fmla="*/ 74856 w 327938"/>
            <a:gd name="connsiteY34" fmla="*/ 279817 h 358237"/>
            <a:gd name="connsiteX35" fmla="*/ 127433 w 327938"/>
            <a:gd name="connsiteY35" fmla="*/ 271797 h 358237"/>
            <a:gd name="connsiteX36" fmla="*/ 155949 w 327938"/>
            <a:gd name="connsiteY36" fmla="*/ 269124 h 358237"/>
            <a:gd name="connsiteX37" fmla="*/ 160405 w 327938"/>
            <a:gd name="connsiteY37" fmla="*/ 273579 h 358237"/>
            <a:gd name="connsiteX38" fmla="*/ 160405 w 327938"/>
            <a:gd name="connsiteY38" fmla="*/ 273579 h 358237"/>
            <a:gd name="connsiteX39" fmla="*/ 160405 w 327938"/>
            <a:gd name="connsiteY39" fmla="*/ 277144 h 358237"/>
            <a:gd name="connsiteX40" fmla="*/ 156840 w 327938"/>
            <a:gd name="connsiteY40" fmla="*/ 358237 h 3582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327938" h="358237">
              <a:moveTo>
                <a:pt x="155949" y="358237"/>
              </a:moveTo>
              <a:lnTo>
                <a:pt x="170207" y="358237"/>
              </a:lnTo>
              <a:lnTo>
                <a:pt x="168425" y="272688"/>
              </a:lnTo>
              <a:cubicBezTo>
                <a:pt x="168425" y="272688"/>
                <a:pt x="168425" y="267341"/>
                <a:pt x="175554" y="269124"/>
              </a:cubicBezTo>
              <a:lnTo>
                <a:pt x="253083" y="279817"/>
              </a:lnTo>
              <a:lnTo>
                <a:pt x="245954" y="256648"/>
              </a:lnTo>
              <a:cubicBezTo>
                <a:pt x="245954" y="256648"/>
                <a:pt x="242389" y="250410"/>
                <a:pt x="248627" y="245954"/>
              </a:cubicBezTo>
              <a:lnTo>
                <a:pt x="327939" y="181792"/>
              </a:lnTo>
              <a:lnTo>
                <a:pt x="311898" y="173772"/>
              </a:lnTo>
              <a:cubicBezTo>
                <a:pt x="311898" y="173772"/>
                <a:pt x="304769" y="171990"/>
                <a:pt x="308334" y="160405"/>
              </a:cubicBezTo>
              <a:lnTo>
                <a:pt x="321701" y="112283"/>
              </a:lnTo>
              <a:lnTo>
                <a:pt x="278926" y="121195"/>
              </a:lnTo>
              <a:cubicBezTo>
                <a:pt x="278926" y="121195"/>
                <a:pt x="267341" y="125650"/>
                <a:pt x="266450" y="114957"/>
              </a:cubicBezTo>
              <a:lnTo>
                <a:pt x="261103" y="96243"/>
              </a:lnTo>
              <a:lnTo>
                <a:pt x="222784" y="139017"/>
              </a:lnTo>
              <a:cubicBezTo>
                <a:pt x="222784" y="139017"/>
                <a:pt x="212091" y="147929"/>
                <a:pt x="212091" y="130106"/>
              </a:cubicBezTo>
              <a:lnTo>
                <a:pt x="228131" y="45448"/>
              </a:lnTo>
              <a:lnTo>
                <a:pt x="204962" y="57924"/>
              </a:lnTo>
              <a:cubicBezTo>
                <a:pt x="204962" y="57924"/>
                <a:pt x="195159" y="64162"/>
                <a:pt x="191595" y="51686"/>
              </a:cubicBezTo>
              <a:lnTo>
                <a:pt x="163969" y="0"/>
              </a:lnTo>
              <a:lnTo>
                <a:pt x="134562" y="55251"/>
              </a:lnTo>
              <a:cubicBezTo>
                <a:pt x="134562" y="55251"/>
                <a:pt x="131888" y="62380"/>
                <a:pt x="122086" y="57924"/>
              </a:cubicBezTo>
              <a:lnTo>
                <a:pt x="98916" y="46339"/>
              </a:lnTo>
              <a:lnTo>
                <a:pt x="115848" y="135453"/>
              </a:lnTo>
              <a:cubicBezTo>
                <a:pt x="115848" y="135453"/>
                <a:pt x="113174" y="149711"/>
                <a:pt x="102481" y="138126"/>
              </a:cubicBezTo>
              <a:lnTo>
                <a:pt x="65944" y="98025"/>
              </a:lnTo>
              <a:lnTo>
                <a:pt x="59706" y="120304"/>
              </a:lnTo>
              <a:cubicBezTo>
                <a:pt x="59706" y="120304"/>
                <a:pt x="57924" y="125650"/>
                <a:pt x="48121" y="122977"/>
              </a:cubicBezTo>
              <a:lnTo>
                <a:pt x="6238" y="113174"/>
              </a:lnTo>
              <a:lnTo>
                <a:pt x="21387" y="165752"/>
              </a:lnTo>
              <a:cubicBezTo>
                <a:pt x="21387" y="165752"/>
                <a:pt x="23170" y="173772"/>
                <a:pt x="15149" y="175554"/>
              </a:cubicBezTo>
              <a:lnTo>
                <a:pt x="0" y="182683"/>
              </a:lnTo>
              <a:lnTo>
                <a:pt x="76638" y="244172"/>
              </a:lnTo>
              <a:cubicBezTo>
                <a:pt x="76638" y="244172"/>
                <a:pt x="85549" y="249518"/>
                <a:pt x="81094" y="260212"/>
              </a:cubicBezTo>
              <a:lnTo>
                <a:pt x="74856" y="279817"/>
              </a:lnTo>
              <a:lnTo>
                <a:pt x="127433" y="271797"/>
              </a:lnTo>
              <a:cubicBezTo>
                <a:pt x="127433" y="271797"/>
                <a:pt x="149711" y="268232"/>
                <a:pt x="155949" y="269124"/>
              </a:cubicBezTo>
              <a:cubicBezTo>
                <a:pt x="160405" y="269124"/>
                <a:pt x="160405" y="273579"/>
                <a:pt x="160405" y="273579"/>
              </a:cubicBezTo>
              <a:lnTo>
                <a:pt x="160405" y="273579"/>
              </a:lnTo>
              <a:lnTo>
                <a:pt x="160405" y="277144"/>
              </a:lnTo>
              <a:lnTo>
                <a:pt x="156840" y="358237"/>
              </a:ln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60960</xdr:colOff>
      <xdr:row>19</xdr:row>
      <xdr:rowOff>7620</xdr:rowOff>
    </xdr:from>
    <xdr:to>
      <xdr:col>13</xdr:col>
      <xdr:colOff>30480</xdr:colOff>
      <xdr:row>20</xdr:row>
      <xdr:rowOff>60960</xdr:rowOff>
    </xdr:to>
    <xdr:sp macro="" textlink="">
      <xdr:nvSpPr>
        <xdr:cNvPr id="13" name="Forma Livre: Forma 12">
          <a:extLst>
            <a:ext uri="{FF2B5EF4-FFF2-40B4-BE49-F238E27FC236}">
              <a16:creationId xmlns:a16="http://schemas.microsoft.com/office/drawing/2014/main" id="{3580F07B-FD49-98C0-95B7-BF396E3FBD57}"/>
            </a:ext>
          </a:extLst>
        </xdr:cNvPr>
        <xdr:cNvSpPr/>
      </xdr:nvSpPr>
      <xdr:spPr>
        <a:xfrm>
          <a:off x="7376160" y="3299460"/>
          <a:ext cx="579120" cy="236220"/>
        </a:xfrm>
        <a:custGeom>
          <a:avLst/>
          <a:gdLst>
            <a:gd name="connsiteX0" fmla="*/ 355564 w 355564"/>
            <a:gd name="connsiteY0" fmla="*/ 110501 h 136344"/>
            <a:gd name="connsiteX1" fmla="*/ 352891 w 355564"/>
            <a:gd name="connsiteY1" fmla="*/ 109610 h 136344"/>
            <a:gd name="connsiteX2" fmla="*/ 344870 w 355564"/>
            <a:gd name="connsiteY2" fmla="*/ 109610 h 136344"/>
            <a:gd name="connsiteX3" fmla="*/ 340415 w 355564"/>
            <a:gd name="connsiteY3" fmla="*/ 104263 h 136344"/>
            <a:gd name="connsiteX4" fmla="*/ 311898 w 355564"/>
            <a:gd name="connsiteY4" fmla="*/ 106936 h 136344"/>
            <a:gd name="connsiteX5" fmla="*/ 311898 w 355564"/>
            <a:gd name="connsiteY5" fmla="*/ 106936 h 136344"/>
            <a:gd name="connsiteX6" fmla="*/ 278926 w 355564"/>
            <a:gd name="connsiteY6" fmla="*/ 108719 h 136344"/>
            <a:gd name="connsiteX7" fmla="*/ 261995 w 355564"/>
            <a:gd name="connsiteY7" fmla="*/ 115848 h 136344"/>
            <a:gd name="connsiteX8" fmla="*/ 245954 w 355564"/>
            <a:gd name="connsiteY8" fmla="*/ 117630 h 136344"/>
            <a:gd name="connsiteX9" fmla="*/ 231696 w 355564"/>
            <a:gd name="connsiteY9" fmla="*/ 113174 h 136344"/>
            <a:gd name="connsiteX10" fmla="*/ 210309 w 355564"/>
            <a:gd name="connsiteY10" fmla="*/ 119412 h 136344"/>
            <a:gd name="connsiteX11" fmla="*/ 202288 w 355564"/>
            <a:gd name="connsiteY11" fmla="*/ 114957 h 136344"/>
            <a:gd name="connsiteX12" fmla="*/ 199615 w 355564"/>
            <a:gd name="connsiteY12" fmla="*/ 126542 h 136344"/>
            <a:gd name="connsiteX13" fmla="*/ 190704 w 355564"/>
            <a:gd name="connsiteY13" fmla="*/ 136344 h 136344"/>
            <a:gd name="connsiteX14" fmla="*/ 187139 w 355564"/>
            <a:gd name="connsiteY14" fmla="*/ 130997 h 136344"/>
            <a:gd name="connsiteX15" fmla="*/ 187139 w 355564"/>
            <a:gd name="connsiteY15" fmla="*/ 130997 h 136344"/>
            <a:gd name="connsiteX16" fmla="*/ 188921 w 355564"/>
            <a:gd name="connsiteY16" fmla="*/ 123868 h 136344"/>
            <a:gd name="connsiteX17" fmla="*/ 188030 w 355564"/>
            <a:gd name="connsiteY17" fmla="*/ 115848 h 136344"/>
            <a:gd name="connsiteX18" fmla="*/ 179119 w 355564"/>
            <a:gd name="connsiteY18" fmla="*/ 117630 h 136344"/>
            <a:gd name="connsiteX19" fmla="*/ 157731 w 355564"/>
            <a:gd name="connsiteY19" fmla="*/ 120304 h 136344"/>
            <a:gd name="connsiteX20" fmla="*/ 147929 w 355564"/>
            <a:gd name="connsiteY20" fmla="*/ 127433 h 136344"/>
            <a:gd name="connsiteX21" fmla="*/ 135453 w 355564"/>
            <a:gd name="connsiteY21" fmla="*/ 130106 h 136344"/>
            <a:gd name="connsiteX22" fmla="*/ 113175 w 355564"/>
            <a:gd name="connsiteY22" fmla="*/ 124759 h 136344"/>
            <a:gd name="connsiteX23" fmla="*/ 98025 w 355564"/>
            <a:gd name="connsiteY23" fmla="*/ 115848 h 136344"/>
            <a:gd name="connsiteX24" fmla="*/ 84658 w 355564"/>
            <a:gd name="connsiteY24" fmla="*/ 118521 h 136344"/>
            <a:gd name="connsiteX25" fmla="*/ 82876 w 355564"/>
            <a:gd name="connsiteY25" fmla="*/ 122086 h 136344"/>
            <a:gd name="connsiteX26" fmla="*/ 80203 w 355564"/>
            <a:gd name="connsiteY26" fmla="*/ 126542 h 136344"/>
            <a:gd name="connsiteX27" fmla="*/ 71291 w 355564"/>
            <a:gd name="connsiteY27" fmla="*/ 126542 h 136344"/>
            <a:gd name="connsiteX28" fmla="*/ 62380 w 355564"/>
            <a:gd name="connsiteY28" fmla="*/ 127433 h 136344"/>
            <a:gd name="connsiteX29" fmla="*/ 57924 w 355564"/>
            <a:gd name="connsiteY29" fmla="*/ 126542 h 136344"/>
            <a:gd name="connsiteX30" fmla="*/ 56142 w 355564"/>
            <a:gd name="connsiteY30" fmla="*/ 122977 h 136344"/>
            <a:gd name="connsiteX31" fmla="*/ 48122 w 355564"/>
            <a:gd name="connsiteY31" fmla="*/ 118521 h 136344"/>
            <a:gd name="connsiteX32" fmla="*/ 43666 w 355564"/>
            <a:gd name="connsiteY32" fmla="*/ 117630 h 136344"/>
            <a:gd name="connsiteX33" fmla="*/ 39210 w 355564"/>
            <a:gd name="connsiteY33" fmla="*/ 117630 h 136344"/>
            <a:gd name="connsiteX34" fmla="*/ 39210 w 355564"/>
            <a:gd name="connsiteY34" fmla="*/ 114066 h 136344"/>
            <a:gd name="connsiteX35" fmla="*/ 35646 w 355564"/>
            <a:gd name="connsiteY35" fmla="*/ 112283 h 136344"/>
            <a:gd name="connsiteX36" fmla="*/ 25843 w 355564"/>
            <a:gd name="connsiteY36" fmla="*/ 111392 h 136344"/>
            <a:gd name="connsiteX37" fmla="*/ 23170 w 355564"/>
            <a:gd name="connsiteY37" fmla="*/ 107828 h 136344"/>
            <a:gd name="connsiteX38" fmla="*/ 24061 w 355564"/>
            <a:gd name="connsiteY38" fmla="*/ 103372 h 136344"/>
            <a:gd name="connsiteX39" fmla="*/ 19605 w 355564"/>
            <a:gd name="connsiteY39" fmla="*/ 102481 h 136344"/>
            <a:gd name="connsiteX40" fmla="*/ 16041 w 355564"/>
            <a:gd name="connsiteY40" fmla="*/ 98916 h 136344"/>
            <a:gd name="connsiteX41" fmla="*/ 14258 w 355564"/>
            <a:gd name="connsiteY41" fmla="*/ 98916 h 136344"/>
            <a:gd name="connsiteX42" fmla="*/ 14258 w 355564"/>
            <a:gd name="connsiteY42" fmla="*/ 96243 h 136344"/>
            <a:gd name="connsiteX43" fmla="*/ 22278 w 355564"/>
            <a:gd name="connsiteY43" fmla="*/ 96243 h 136344"/>
            <a:gd name="connsiteX44" fmla="*/ 16041 w 355564"/>
            <a:gd name="connsiteY44" fmla="*/ 89114 h 136344"/>
            <a:gd name="connsiteX45" fmla="*/ 7129 w 355564"/>
            <a:gd name="connsiteY45" fmla="*/ 87331 h 136344"/>
            <a:gd name="connsiteX46" fmla="*/ 3565 w 355564"/>
            <a:gd name="connsiteY46" fmla="*/ 81985 h 136344"/>
            <a:gd name="connsiteX47" fmla="*/ 11585 w 355564"/>
            <a:gd name="connsiteY47" fmla="*/ 82876 h 136344"/>
            <a:gd name="connsiteX48" fmla="*/ 16932 w 355564"/>
            <a:gd name="connsiteY48" fmla="*/ 82876 h 136344"/>
            <a:gd name="connsiteX49" fmla="*/ 15150 w 355564"/>
            <a:gd name="connsiteY49" fmla="*/ 79311 h 136344"/>
            <a:gd name="connsiteX50" fmla="*/ 12476 w 355564"/>
            <a:gd name="connsiteY50" fmla="*/ 74856 h 136344"/>
            <a:gd name="connsiteX51" fmla="*/ 15150 w 355564"/>
            <a:gd name="connsiteY51" fmla="*/ 71291 h 136344"/>
            <a:gd name="connsiteX52" fmla="*/ 10694 w 355564"/>
            <a:gd name="connsiteY52" fmla="*/ 65053 h 136344"/>
            <a:gd name="connsiteX53" fmla="*/ 9803 w 355564"/>
            <a:gd name="connsiteY53" fmla="*/ 56142 h 136344"/>
            <a:gd name="connsiteX54" fmla="*/ 2674 w 355564"/>
            <a:gd name="connsiteY54" fmla="*/ 57924 h 136344"/>
            <a:gd name="connsiteX55" fmla="*/ 0 w 355564"/>
            <a:gd name="connsiteY55" fmla="*/ 57924 h 136344"/>
            <a:gd name="connsiteX56" fmla="*/ 0 w 355564"/>
            <a:gd name="connsiteY56" fmla="*/ 50795 h 136344"/>
            <a:gd name="connsiteX57" fmla="*/ 0 w 355564"/>
            <a:gd name="connsiteY57" fmla="*/ 45448 h 136344"/>
            <a:gd name="connsiteX58" fmla="*/ 4456 w 355564"/>
            <a:gd name="connsiteY58" fmla="*/ 43666 h 136344"/>
            <a:gd name="connsiteX59" fmla="*/ 8912 w 355564"/>
            <a:gd name="connsiteY59" fmla="*/ 40101 h 136344"/>
            <a:gd name="connsiteX60" fmla="*/ 12476 w 355564"/>
            <a:gd name="connsiteY60" fmla="*/ 37428 h 136344"/>
            <a:gd name="connsiteX61" fmla="*/ 18714 w 355564"/>
            <a:gd name="connsiteY61" fmla="*/ 38319 h 136344"/>
            <a:gd name="connsiteX62" fmla="*/ 24061 w 355564"/>
            <a:gd name="connsiteY62" fmla="*/ 38319 h 136344"/>
            <a:gd name="connsiteX63" fmla="*/ 27625 w 355564"/>
            <a:gd name="connsiteY63" fmla="*/ 34754 h 136344"/>
            <a:gd name="connsiteX64" fmla="*/ 38319 w 355564"/>
            <a:gd name="connsiteY64" fmla="*/ 36537 h 136344"/>
            <a:gd name="connsiteX65" fmla="*/ 49904 w 355564"/>
            <a:gd name="connsiteY65" fmla="*/ 36537 h 136344"/>
            <a:gd name="connsiteX66" fmla="*/ 53468 w 355564"/>
            <a:gd name="connsiteY66" fmla="*/ 32081 h 136344"/>
            <a:gd name="connsiteX67" fmla="*/ 62380 w 355564"/>
            <a:gd name="connsiteY67" fmla="*/ 32081 h 136344"/>
            <a:gd name="connsiteX68" fmla="*/ 67727 w 355564"/>
            <a:gd name="connsiteY68" fmla="*/ 32081 h 136344"/>
            <a:gd name="connsiteX69" fmla="*/ 57924 w 355564"/>
            <a:gd name="connsiteY69" fmla="*/ 27625 h 136344"/>
            <a:gd name="connsiteX70" fmla="*/ 54359 w 355564"/>
            <a:gd name="connsiteY70" fmla="*/ 18714 h 136344"/>
            <a:gd name="connsiteX71" fmla="*/ 65944 w 355564"/>
            <a:gd name="connsiteY71" fmla="*/ 18714 h 136344"/>
            <a:gd name="connsiteX72" fmla="*/ 73965 w 355564"/>
            <a:gd name="connsiteY72" fmla="*/ 18714 h 136344"/>
            <a:gd name="connsiteX73" fmla="*/ 81985 w 355564"/>
            <a:gd name="connsiteY73" fmla="*/ 19605 h 136344"/>
            <a:gd name="connsiteX74" fmla="*/ 87331 w 355564"/>
            <a:gd name="connsiteY74" fmla="*/ 22278 h 136344"/>
            <a:gd name="connsiteX75" fmla="*/ 94461 w 355564"/>
            <a:gd name="connsiteY75" fmla="*/ 19605 h 136344"/>
            <a:gd name="connsiteX76" fmla="*/ 115848 w 355564"/>
            <a:gd name="connsiteY76" fmla="*/ 7129 h 136344"/>
            <a:gd name="connsiteX77" fmla="*/ 137235 w 355564"/>
            <a:gd name="connsiteY77" fmla="*/ 0 h 136344"/>
            <a:gd name="connsiteX78" fmla="*/ 148820 w 355564"/>
            <a:gd name="connsiteY78" fmla="*/ 2673 h 136344"/>
            <a:gd name="connsiteX79" fmla="*/ 162187 w 355564"/>
            <a:gd name="connsiteY79" fmla="*/ 2673 h 136344"/>
            <a:gd name="connsiteX80" fmla="*/ 169316 w 355564"/>
            <a:gd name="connsiteY80" fmla="*/ 5347 h 136344"/>
            <a:gd name="connsiteX81" fmla="*/ 175554 w 355564"/>
            <a:gd name="connsiteY81" fmla="*/ 10694 h 136344"/>
            <a:gd name="connsiteX82" fmla="*/ 188030 w 355564"/>
            <a:gd name="connsiteY82" fmla="*/ 12476 h 136344"/>
            <a:gd name="connsiteX83" fmla="*/ 190704 w 355564"/>
            <a:gd name="connsiteY83" fmla="*/ 16041 h 136344"/>
            <a:gd name="connsiteX84" fmla="*/ 196050 w 355564"/>
            <a:gd name="connsiteY84" fmla="*/ 17823 h 136344"/>
            <a:gd name="connsiteX85" fmla="*/ 204962 w 355564"/>
            <a:gd name="connsiteY85" fmla="*/ 18714 h 136344"/>
            <a:gd name="connsiteX86" fmla="*/ 209418 w 355564"/>
            <a:gd name="connsiteY86" fmla="*/ 22278 h 136344"/>
            <a:gd name="connsiteX87" fmla="*/ 215655 w 355564"/>
            <a:gd name="connsiteY87" fmla="*/ 23170 h 136344"/>
            <a:gd name="connsiteX88" fmla="*/ 221002 w 355564"/>
            <a:gd name="connsiteY88" fmla="*/ 23170 h 136344"/>
            <a:gd name="connsiteX89" fmla="*/ 227240 w 355564"/>
            <a:gd name="connsiteY89" fmla="*/ 25843 h 136344"/>
            <a:gd name="connsiteX90" fmla="*/ 237934 w 355564"/>
            <a:gd name="connsiteY90" fmla="*/ 25843 h 136344"/>
            <a:gd name="connsiteX91" fmla="*/ 249519 w 355564"/>
            <a:gd name="connsiteY91" fmla="*/ 23170 h 136344"/>
            <a:gd name="connsiteX92" fmla="*/ 262886 w 355564"/>
            <a:gd name="connsiteY92" fmla="*/ 24952 h 136344"/>
            <a:gd name="connsiteX93" fmla="*/ 273579 w 355564"/>
            <a:gd name="connsiteY93" fmla="*/ 24061 h 136344"/>
            <a:gd name="connsiteX94" fmla="*/ 284273 w 355564"/>
            <a:gd name="connsiteY94" fmla="*/ 18714 h 136344"/>
            <a:gd name="connsiteX95" fmla="*/ 292293 w 355564"/>
            <a:gd name="connsiteY95" fmla="*/ 12476 h 136344"/>
            <a:gd name="connsiteX96" fmla="*/ 292293 w 355564"/>
            <a:gd name="connsiteY96" fmla="*/ 12476 h 136344"/>
            <a:gd name="connsiteX97" fmla="*/ 306552 w 355564"/>
            <a:gd name="connsiteY97" fmla="*/ 12476 h 136344"/>
            <a:gd name="connsiteX98" fmla="*/ 311898 w 355564"/>
            <a:gd name="connsiteY98" fmla="*/ 12476 h 136344"/>
            <a:gd name="connsiteX99" fmla="*/ 319027 w 355564"/>
            <a:gd name="connsiteY99" fmla="*/ 12476 h 136344"/>
            <a:gd name="connsiteX100" fmla="*/ 319027 w 355564"/>
            <a:gd name="connsiteY100" fmla="*/ 12476 h 136344"/>
            <a:gd name="connsiteX101" fmla="*/ 319918 w 355564"/>
            <a:gd name="connsiteY101" fmla="*/ 12476 h 136344"/>
            <a:gd name="connsiteX102" fmla="*/ 319918 w 355564"/>
            <a:gd name="connsiteY102" fmla="*/ 12476 h 136344"/>
            <a:gd name="connsiteX103" fmla="*/ 320810 w 355564"/>
            <a:gd name="connsiteY103" fmla="*/ 13367 h 136344"/>
            <a:gd name="connsiteX104" fmla="*/ 327939 w 355564"/>
            <a:gd name="connsiteY104" fmla="*/ 19605 h 136344"/>
            <a:gd name="connsiteX105" fmla="*/ 327939 w 355564"/>
            <a:gd name="connsiteY105" fmla="*/ 19605 h 136344"/>
            <a:gd name="connsiteX106" fmla="*/ 331503 w 355564"/>
            <a:gd name="connsiteY106" fmla="*/ 24952 h 136344"/>
            <a:gd name="connsiteX107" fmla="*/ 335068 w 355564"/>
            <a:gd name="connsiteY107" fmla="*/ 44557 h 136344"/>
            <a:gd name="connsiteX108" fmla="*/ 348435 w 355564"/>
            <a:gd name="connsiteY108" fmla="*/ 48121 h 136344"/>
            <a:gd name="connsiteX109" fmla="*/ 345761 w 355564"/>
            <a:gd name="connsiteY109" fmla="*/ 57924 h 136344"/>
            <a:gd name="connsiteX110" fmla="*/ 341306 w 355564"/>
            <a:gd name="connsiteY110" fmla="*/ 61488 h 136344"/>
            <a:gd name="connsiteX111" fmla="*/ 346653 w 355564"/>
            <a:gd name="connsiteY111" fmla="*/ 72182 h 136344"/>
            <a:gd name="connsiteX112" fmla="*/ 346653 w 355564"/>
            <a:gd name="connsiteY112" fmla="*/ 82876 h 136344"/>
            <a:gd name="connsiteX113" fmla="*/ 343979 w 355564"/>
            <a:gd name="connsiteY113" fmla="*/ 92678 h 136344"/>
            <a:gd name="connsiteX114" fmla="*/ 353782 w 355564"/>
            <a:gd name="connsiteY114" fmla="*/ 111392 h 1363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</a:cxnLst>
          <a:rect l="l" t="t" r="r" b="b"/>
          <a:pathLst>
            <a:path w="355564" h="136344">
              <a:moveTo>
                <a:pt x="355564" y="110501"/>
              </a:moveTo>
              <a:cubicBezTo>
                <a:pt x="355564" y="110501"/>
                <a:pt x="353782" y="109610"/>
                <a:pt x="352891" y="109610"/>
              </a:cubicBezTo>
              <a:cubicBezTo>
                <a:pt x="349326" y="109610"/>
                <a:pt x="345761" y="111392"/>
                <a:pt x="344870" y="109610"/>
              </a:cubicBezTo>
              <a:cubicBezTo>
                <a:pt x="344870" y="107828"/>
                <a:pt x="344870" y="104263"/>
                <a:pt x="340415" y="104263"/>
              </a:cubicBezTo>
              <a:cubicBezTo>
                <a:pt x="335959" y="104263"/>
                <a:pt x="316354" y="101590"/>
                <a:pt x="311898" y="106936"/>
              </a:cubicBezTo>
              <a:lnTo>
                <a:pt x="311898" y="106936"/>
              </a:lnTo>
              <a:cubicBezTo>
                <a:pt x="311898" y="106936"/>
                <a:pt x="282491" y="108719"/>
                <a:pt x="278926" y="108719"/>
              </a:cubicBezTo>
              <a:cubicBezTo>
                <a:pt x="275362" y="108719"/>
                <a:pt x="268233" y="113174"/>
                <a:pt x="261995" y="115848"/>
              </a:cubicBezTo>
              <a:cubicBezTo>
                <a:pt x="255757" y="118521"/>
                <a:pt x="252192" y="117630"/>
                <a:pt x="245954" y="117630"/>
              </a:cubicBezTo>
              <a:cubicBezTo>
                <a:pt x="239716" y="117630"/>
                <a:pt x="235261" y="113174"/>
                <a:pt x="231696" y="113174"/>
              </a:cubicBezTo>
              <a:cubicBezTo>
                <a:pt x="228131" y="113174"/>
                <a:pt x="212982" y="119412"/>
                <a:pt x="210309" y="119412"/>
              </a:cubicBezTo>
              <a:cubicBezTo>
                <a:pt x="206744" y="119412"/>
                <a:pt x="205853" y="114957"/>
                <a:pt x="202288" y="114957"/>
              </a:cubicBezTo>
              <a:cubicBezTo>
                <a:pt x="199615" y="114957"/>
                <a:pt x="198724" y="122086"/>
                <a:pt x="199615" y="126542"/>
              </a:cubicBezTo>
              <a:cubicBezTo>
                <a:pt x="199615" y="130997"/>
                <a:pt x="193377" y="136344"/>
                <a:pt x="190704" y="136344"/>
              </a:cubicBezTo>
              <a:cubicBezTo>
                <a:pt x="188030" y="136344"/>
                <a:pt x="187139" y="130997"/>
                <a:pt x="187139" y="130997"/>
              </a:cubicBezTo>
              <a:lnTo>
                <a:pt x="187139" y="130997"/>
              </a:lnTo>
              <a:cubicBezTo>
                <a:pt x="187139" y="130997"/>
                <a:pt x="188921" y="126542"/>
                <a:pt x="188921" y="123868"/>
              </a:cubicBezTo>
              <a:cubicBezTo>
                <a:pt x="188921" y="122086"/>
                <a:pt x="190704" y="116739"/>
                <a:pt x="188030" y="115848"/>
              </a:cubicBezTo>
              <a:cubicBezTo>
                <a:pt x="185357" y="115848"/>
                <a:pt x="181792" y="117630"/>
                <a:pt x="179119" y="117630"/>
              </a:cubicBezTo>
              <a:cubicBezTo>
                <a:pt x="171990" y="118521"/>
                <a:pt x="163969" y="115848"/>
                <a:pt x="157731" y="120304"/>
              </a:cubicBezTo>
              <a:cubicBezTo>
                <a:pt x="154167" y="122977"/>
                <a:pt x="151493" y="125650"/>
                <a:pt x="147929" y="127433"/>
              </a:cubicBezTo>
              <a:cubicBezTo>
                <a:pt x="144365" y="129215"/>
                <a:pt x="139909" y="130106"/>
                <a:pt x="135453" y="130106"/>
              </a:cubicBezTo>
              <a:cubicBezTo>
                <a:pt x="127433" y="130106"/>
                <a:pt x="120304" y="130106"/>
                <a:pt x="113175" y="124759"/>
              </a:cubicBezTo>
              <a:cubicBezTo>
                <a:pt x="108719" y="121195"/>
                <a:pt x="103372" y="116739"/>
                <a:pt x="98025" y="115848"/>
              </a:cubicBezTo>
              <a:cubicBezTo>
                <a:pt x="93570" y="114957"/>
                <a:pt x="87331" y="113174"/>
                <a:pt x="84658" y="118521"/>
              </a:cubicBezTo>
              <a:cubicBezTo>
                <a:pt x="84658" y="119412"/>
                <a:pt x="83767" y="121195"/>
                <a:pt x="82876" y="122086"/>
              </a:cubicBezTo>
              <a:cubicBezTo>
                <a:pt x="82876" y="122977"/>
                <a:pt x="81094" y="125650"/>
                <a:pt x="80203" y="126542"/>
              </a:cubicBezTo>
              <a:cubicBezTo>
                <a:pt x="76638" y="129215"/>
                <a:pt x="74856" y="126542"/>
                <a:pt x="71291" y="126542"/>
              </a:cubicBezTo>
              <a:cubicBezTo>
                <a:pt x="68618" y="126542"/>
                <a:pt x="65053" y="127433"/>
                <a:pt x="62380" y="127433"/>
              </a:cubicBezTo>
              <a:cubicBezTo>
                <a:pt x="60597" y="127433"/>
                <a:pt x="58815" y="127433"/>
                <a:pt x="57924" y="126542"/>
              </a:cubicBezTo>
              <a:cubicBezTo>
                <a:pt x="57033" y="126542"/>
                <a:pt x="57033" y="124759"/>
                <a:pt x="56142" y="122977"/>
              </a:cubicBezTo>
              <a:cubicBezTo>
                <a:pt x="55251" y="119412"/>
                <a:pt x="50795" y="119412"/>
                <a:pt x="48122" y="118521"/>
              </a:cubicBezTo>
              <a:cubicBezTo>
                <a:pt x="46339" y="118521"/>
                <a:pt x="45448" y="117630"/>
                <a:pt x="43666" y="117630"/>
              </a:cubicBezTo>
              <a:cubicBezTo>
                <a:pt x="42775" y="117630"/>
                <a:pt x="40993" y="117630"/>
                <a:pt x="39210" y="117630"/>
              </a:cubicBezTo>
              <a:cubicBezTo>
                <a:pt x="38319" y="116739"/>
                <a:pt x="39210" y="114957"/>
                <a:pt x="39210" y="114066"/>
              </a:cubicBezTo>
              <a:cubicBezTo>
                <a:pt x="39210" y="112283"/>
                <a:pt x="37428" y="112283"/>
                <a:pt x="35646" y="112283"/>
              </a:cubicBezTo>
              <a:cubicBezTo>
                <a:pt x="32972" y="112283"/>
                <a:pt x="29408" y="112283"/>
                <a:pt x="25843" y="111392"/>
              </a:cubicBezTo>
              <a:cubicBezTo>
                <a:pt x="24061" y="111392"/>
                <a:pt x="23170" y="109610"/>
                <a:pt x="23170" y="107828"/>
              </a:cubicBezTo>
              <a:cubicBezTo>
                <a:pt x="23170" y="106936"/>
                <a:pt x="24952" y="104263"/>
                <a:pt x="24061" y="103372"/>
              </a:cubicBezTo>
              <a:cubicBezTo>
                <a:pt x="24061" y="102481"/>
                <a:pt x="20496" y="103372"/>
                <a:pt x="19605" y="102481"/>
              </a:cubicBezTo>
              <a:cubicBezTo>
                <a:pt x="17823" y="102481"/>
                <a:pt x="17823" y="99807"/>
                <a:pt x="16041" y="98916"/>
              </a:cubicBezTo>
              <a:cubicBezTo>
                <a:pt x="16041" y="98916"/>
                <a:pt x="14258" y="98916"/>
                <a:pt x="14258" y="98916"/>
              </a:cubicBezTo>
              <a:cubicBezTo>
                <a:pt x="11585" y="98916"/>
                <a:pt x="9803" y="95352"/>
                <a:pt x="14258" y="96243"/>
              </a:cubicBezTo>
              <a:cubicBezTo>
                <a:pt x="16932" y="96243"/>
                <a:pt x="19605" y="98025"/>
                <a:pt x="22278" y="96243"/>
              </a:cubicBezTo>
              <a:cubicBezTo>
                <a:pt x="26734" y="94461"/>
                <a:pt x="17823" y="90005"/>
                <a:pt x="16041" y="89114"/>
              </a:cubicBezTo>
              <a:cubicBezTo>
                <a:pt x="13367" y="87331"/>
                <a:pt x="10694" y="87331"/>
                <a:pt x="7129" y="87331"/>
              </a:cubicBezTo>
              <a:cubicBezTo>
                <a:pt x="4456" y="87331"/>
                <a:pt x="891" y="84658"/>
                <a:pt x="3565" y="81985"/>
              </a:cubicBezTo>
              <a:cubicBezTo>
                <a:pt x="4456" y="79311"/>
                <a:pt x="9803" y="81985"/>
                <a:pt x="11585" y="82876"/>
              </a:cubicBezTo>
              <a:cubicBezTo>
                <a:pt x="12476" y="82876"/>
                <a:pt x="16041" y="84658"/>
                <a:pt x="16932" y="82876"/>
              </a:cubicBezTo>
              <a:cubicBezTo>
                <a:pt x="16932" y="81985"/>
                <a:pt x="15150" y="80202"/>
                <a:pt x="15150" y="79311"/>
              </a:cubicBezTo>
              <a:cubicBezTo>
                <a:pt x="14258" y="78420"/>
                <a:pt x="12476" y="76638"/>
                <a:pt x="12476" y="74856"/>
              </a:cubicBezTo>
              <a:cubicBezTo>
                <a:pt x="12476" y="73073"/>
                <a:pt x="14258" y="72182"/>
                <a:pt x="15150" y="71291"/>
              </a:cubicBezTo>
              <a:cubicBezTo>
                <a:pt x="16932" y="68618"/>
                <a:pt x="11585" y="67726"/>
                <a:pt x="10694" y="65053"/>
              </a:cubicBezTo>
              <a:cubicBezTo>
                <a:pt x="10694" y="62380"/>
                <a:pt x="14258" y="57033"/>
                <a:pt x="9803" y="56142"/>
              </a:cubicBezTo>
              <a:cubicBezTo>
                <a:pt x="7129" y="56142"/>
                <a:pt x="4456" y="56142"/>
                <a:pt x="2674" y="57924"/>
              </a:cubicBezTo>
              <a:cubicBezTo>
                <a:pt x="891" y="57924"/>
                <a:pt x="0" y="58815"/>
                <a:pt x="0" y="57924"/>
              </a:cubicBezTo>
              <a:cubicBezTo>
                <a:pt x="0" y="56142"/>
                <a:pt x="0" y="53468"/>
                <a:pt x="0" y="50795"/>
              </a:cubicBezTo>
              <a:cubicBezTo>
                <a:pt x="0" y="49013"/>
                <a:pt x="0" y="47230"/>
                <a:pt x="0" y="45448"/>
              </a:cubicBezTo>
              <a:cubicBezTo>
                <a:pt x="891" y="44557"/>
                <a:pt x="3565" y="44557"/>
                <a:pt x="4456" y="43666"/>
              </a:cubicBezTo>
              <a:cubicBezTo>
                <a:pt x="6238" y="43666"/>
                <a:pt x="8020" y="41883"/>
                <a:pt x="8912" y="40101"/>
              </a:cubicBezTo>
              <a:cubicBezTo>
                <a:pt x="9803" y="39210"/>
                <a:pt x="10694" y="37428"/>
                <a:pt x="12476" y="37428"/>
              </a:cubicBezTo>
              <a:cubicBezTo>
                <a:pt x="14258" y="37428"/>
                <a:pt x="16932" y="37428"/>
                <a:pt x="18714" y="38319"/>
              </a:cubicBezTo>
              <a:cubicBezTo>
                <a:pt x="20496" y="38319"/>
                <a:pt x="23170" y="38319"/>
                <a:pt x="24061" y="38319"/>
              </a:cubicBezTo>
              <a:cubicBezTo>
                <a:pt x="25843" y="37428"/>
                <a:pt x="25843" y="35645"/>
                <a:pt x="27625" y="34754"/>
              </a:cubicBezTo>
              <a:cubicBezTo>
                <a:pt x="31190" y="32972"/>
                <a:pt x="34755" y="34754"/>
                <a:pt x="38319" y="36537"/>
              </a:cubicBezTo>
              <a:cubicBezTo>
                <a:pt x="40993" y="36537"/>
                <a:pt x="46339" y="37428"/>
                <a:pt x="49904" y="36537"/>
              </a:cubicBezTo>
              <a:cubicBezTo>
                <a:pt x="52577" y="35645"/>
                <a:pt x="49904" y="32081"/>
                <a:pt x="53468" y="32081"/>
              </a:cubicBezTo>
              <a:cubicBezTo>
                <a:pt x="56142" y="32081"/>
                <a:pt x="59706" y="32081"/>
                <a:pt x="62380" y="32081"/>
              </a:cubicBezTo>
              <a:cubicBezTo>
                <a:pt x="62380" y="32081"/>
                <a:pt x="67727" y="32972"/>
                <a:pt x="67727" y="32081"/>
              </a:cubicBezTo>
              <a:cubicBezTo>
                <a:pt x="67727" y="30299"/>
                <a:pt x="58815" y="27625"/>
                <a:pt x="57924" y="27625"/>
              </a:cubicBezTo>
              <a:cubicBezTo>
                <a:pt x="54359" y="26734"/>
                <a:pt x="52577" y="22278"/>
                <a:pt x="54359" y="18714"/>
              </a:cubicBezTo>
              <a:cubicBezTo>
                <a:pt x="57033" y="14258"/>
                <a:pt x="62380" y="16932"/>
                <a:pt x="65944" y="18714"/>
              </a:cubicBezTo>
              <a:cubicBezTo>
                <a:pt x="68618" y="18714"/>
                <a:pt x="71291" y="18714"/>
                <a:pt x="73965" y="18714"/>
              </a:cubicBezTo>
              <a:cubicBezTo>
                <a:pt x="76638" y="18714"/>
                <a:pt x="79312" y="18714"/>
                <a:pt x="81985" y="19605"/>
              </a:cubicBezTo>
              <a:cubicBezTo>
                <a:pt x="83767" y="19605"/>
                <a:pt x="85549" y="22278"/>
                <a:pt x="87331" y="22278"/>
              </a:cubicBezTo>
              <a:cubicBezTo>
                <a:pt x="90005" y="22278"/>
                <a:pt x="92678" y="20496"/>
                <a:pt x="94461" y="19605"/>
              </a:cubicBezTo>
              <a:cubicBezTo>
                <a:pt x="101590" y="16041"/>
                <a:pt x="108719" y="11585"/>
                <a:pt x="115848" y="7129"/>
              </a:cubicBezTo>
              <a:cubicBezTo>
                <a:pt x="122086" y="3565"/>
                <a:pt x="130106" y="0"/>
                <a:pt x="137235" y="0"/>
              </a:cubicBezTo>
              <a:cubicBezTo>
                <a:pt x="141691" y="0"/>
                <a:pt x="145256" y="1782"/>
                <a:pt x="148820" y="2673"/>
              </a:cubicBezTo>
              <a:cubicBezTo>
                <a:pt x="153276" y="3565"/>
                <a:pt x="157731" y="2673"/>
                <a:pt x="162187" y="2673"/>
              </a:cubicBezTo>
              <a:cubicBezTo>
                <a:pt x="165752" y="2673"/>
                <a:pt x="167534" y="2673"/>
                <a:pt x="169316" y="5347"/>
              </a:cubicBezTo>
              <a:cubicBezTo>
                <a:pt x="170207" y="8020"/>
                <a:pt x="171099" y="10694"/>
                <a:pt x="175554" y="10694"/>
              </a:cubicBezTo>
              <a:cubicBezTo>
                <a:pt x="180010" y="10694"/>
                <a:pt x="184465" y="8020"/>
                <a:pt x="188030" y="12476"/>
              </a:cubicBezTo>
              <a:cubicBezTo>
                <a:pt x="188921" y="13367"/>
                <a:pt x="189812" y="15149"/>
                <a:pt x="190704" y="16041"/>
              </a:cubicBezTo>
              <a:cubicBezTo>
                <a:pt x="192486" y="17823"/>
                <a:pt x="194268" y="17823"/>
                <a:pt x="196050" y="17823"/>
              </a:cubicBezTo>
              <a:cubicBezTo>
                <a:pt x="199615" y="17823"/>
                <a:pt x="201397" y="17823"/>
                <a:pt x="204962" y="18714"/>
              </a:cubicBezTo>
              <a:cubicBezTo>
                <a:pt x="206744" y="19605"/>
                <a:pt x="207635" y="21387"/>
                <a:pt x="209418" y="22278"/>
              </a:cubicBezTo>
              <a:cubicBezTo>
                <a:pt x="211200" y="23170"/>
                <a:pt x="213873" y="23170"/>
                <a:pt x="215655" y="23170"/>
              </a:cubicBezTo>
              <a:cubicBezTo>
                <a:pt x="217438" y="23170"/>
                <a:pt x="219220" y="23170"/>
                <a:pt x="221002" y="23170"/>
              </a:cubicBezTo>
              <a:cubicBezTo>
                <a:pt x="222784" y="23170"/>
                <a:pt x="224567" y="24952"/>
                <a:pt x="227240" y="25843"/>
              </a:cubicBezTo>
              <a:cubicBezTo>
                <a:pt x="230805" y="27625"/>
                <a:pt x="234369" y="27625"/>
                <a:pt x="237934" y="25843"/>
              </a:cubicBezTo>
              <a:cubicBezTo>
                <a:pt x="241499" y="24061"/>
                <a:pt x="245063" y="22278"/>
                <a:pt x="249519" y="23170"/>
              </a:cubicBezTo>
              <a:cubicBezTo>
                <a:pt x="253974" y="23170"/>
                <a:pt x="258430" y="24952"/>
                <a:pt x="262886" y="24952"/>
              </a:cubicBezTo>
              <a:cubicBezTo>
                <a:pt x="266450" y="24952"/>
                <a:pt x="270015" y="24952"/>
                <a:pt x="273579" y="24061"/>
              </a:cubicBezTo>
              <a:cubicBezTo>
                <a:pt x="277144" y="22278"/>
                <a:pt x="280708" y="19605"/>
                <a:pt x="284273" y="18714"/>
              </a:cubicBezTo>
              <a:cubicBezTo>
                <a:pt x="287837" y="17823"/>
                <a:pt x="290511" y="16041"/>
                <a:pt x="292293" y="12476"/>
              </a:cubicBezTo>
              <a:lnTo>
                <a:pt x="292293" y="12476"/>
              </a:lnTo>
              <a:cubicBezTo>
                <a:pt x="292293" y="12476"/>
                <a:pt x="305660" y="11585"/>
                <a:pt x="306552" y="12476"/>
              </a:cubicBezTo>
              <a:cubicBezTo>
                <a:pt x="306552" y="14258"/>
                <a:pt x="311007" y="14258"/>
                <a:pt x="311898" y="12476"/>
              </a:cubicBezTo>
              <a:cubicBezTo>
                <a:pt x="311898" y="10694"/>
                <a:pt x="316354" y="8911"/>
                <a:pt x="319027" y="12476"/>
              </a:cubicBezTo>
              <a:cubicBezTo>
                <a:pt x="319027" y="12476"/>
                <a:pt x="319027" y="12476"/>
                <a:pt x="319027" y="12476"/>
              </a:cubicBezTo>
              <a:cubicBezTo>
                <a:pt x="319027" y="12476"/>
                <a:pt x="319027" y="12476"/>
                <a:pt x="319918" y="12476"/>
              </a:cubicBezTo>
              <a:cubicBezTo>
                <a:pt x="319918" y="12476"/>
                <a:pt x="319918" y="12476"/>
                <a:pt x="319918" y="12476"/>
              </a:cubicBezTo>
              <a:cubicBezTo>
                <a:pt x="319918" y="12476"/>
                <a:pt x="319918" y="12476"/>
                <a:pt x="320810" y="13367"/>
              </a:cubicBezTo>
              <a:cubicBezTo>
                <a:pt x="323483" y="15149"/>
                <a:pt x="326156" y="16932"/>
                <a:pt x="327939" y="19605"/>
              </a:cubicBezTo>
              <a:lnTo>
                <a:pt x="327939" y="19605"/>
              </a:lnTo>
              <a:cubicBezTo>
                <a:pt x="327939" y="19605"/>
                <a:pt x="331503" y="23170"/>
                <a:pt x="331503" y="24952"/>
              </a:cubicBezTo>
              <a:cubicBezTo>
                <a:pt x="331503" y="29408"/>
                <a:pt x="331503" y="45448"/>
                <a:pt x="335068" y="44557"/>
              </a:cubicBezTo>
              <a:cubicBezTo>
                <a:pt x="338633" y="44557"/>
                <a:pt x="349326" y="43666"/>
                <a:pt x="348435" y="48121"/>
              </a:cubicBezTo>
              <a:cubicBezTo>
                <a:pt x="348435" y="52577"/>
                <a:pt x="346653" y="57924"/>
                <a:pt x="345761" y="57924"/>
              </a:cubicBezTo>
              <a:cubicBezTo>
                <a:pt x="343979" y="57924"/>
                <a:pt x="340415" y="57924"/>
                <a:pt x="341306" y="61488"/>
              </a:cubicBezTo>
              <a:cubicBezTo>
                <a:pt x="342197" y="65053"/>
                <a:pt x="346653" y="67726"/>
                <a:pt x="346653" y="72182"/>
              </a:cubicBezTo>
              <a:cubicBezTo>
                <a:pt x="346653" y="76638"/>
                <a:pt x="348435" y="81094"/>
                <a:pt x="346653" y="82876"/>
              </a:cubicBezTo>
              <a:cubicBezTo>
                <a:pt x="346653" y="83767"/>
                <a:pt x="341306" y="90896"/>
                <a:pt x="343979" y="92678"/>
              </a:cubicBezTo>
              <a:cubicBezTo>
                <a:pt x="346653" y="94461"/>
                <a:pt x="353782" y="104263"/>
                <a:pt x="353782" y="111392"/>
              </a:cubicBezTo>
              <a:close/>
            </a:path>
          </a:pathLst>
        </a:custGeom>
        <a:solidFill>
          <a:srgbClr val="E81F2C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333773</xdr:colOff>
      <xdr:row>19</xdr:row>
      <xdr:rowOff>82668</xdr:rowOff>
    </xdr:from>
    <xdr:to>
      <xdr:col>12</xdr:col>
      <xdr:colOff>391896</xdr:colOff>
      <xdr:row>19</xdr:row>
      <xdr:rowOff>145194</xdr:rowOff>
    </xdr:to>
    <xdr:sp macro="" textlink="">
      <xdr:nvSpPr>
        <xdr:cNvPr id="14" name="Forma Livre: Forma 13">
          <a:extLst>
            <a:ext uri="{FF2B5EF4-FFF2-40B4-BE49-F238E27FC236}">
              <a16:creationId xmlns:a16="http://schemas.microsoft.com/office/drawing/2014/main" id="{C2915234-1F92-369E-FAFE-5E30C1E1AC19}"/>
            </a:ext>
          </a:extLst>
        </xdr:cNvPr>
        <xdr:cNvSpPr/>
      </xdr:nvSpPr>
      <xdr:spPr>
        <a:xfrm>
          <a:off x="7648973" y="3374508"/>
          <a:ext cx="58123" cy="62526"/>
        </a:xfrm>
        <a:custGeom>
          <a:avLst/>
          <a:gdLst>
            <a:gd name="connsiteX0" fmla="*/ 23169 w 37427"/>
            <a:gd name="connsiteY0" fmla="*/ 11585 h 39210"/>
            <a:gd name="connsiteX1" fmla="*/ 14258 w 37427"/>
            <a:gd name="connsiteY1" fmla="*/ 0 h 39210"/>
            <a:gd name="connsiteX2" fmla="*/ 13367 w 37427"/>
            <a:gd name="connsiteY2" fmla="*/ 14258 h 39210"/>
            <a:gd name="connsiteX3" fmla="*/ 0 w 37427"/>
            <a:gd name="connsiteY3" fmla="*/ 19605 h 39210"/>
            <a:gd name="connsiteX4" fmla="*/ 13367 w 37427"/>
            <a:gd name="connsiteY4" fmla="*/ 24061 h 39210"/>
            <a:gd name="connsiteX5" fmla="*/ 14258 w 37427"/>
            <a:gd name="connsiteY5" fmla="*/ 39210 h 39210"/>
            <a:gd name="connsiteX6" fmla="*/ 23169 w 37427"/>
            <a:gd name="connsiteY6" fmla="*/ 26734 h 39210"/>
            <a:gd name="connsiteX7" fmla="*/ 37428 w 37427"/>
            <a:gd name="connsiteY7" fmla="*/ 31190 h 39210"/>
            <a:gd name="connsiteX8" fmla="*/ 28516 w 37427"/>
            <a:gd name="connsiteY8" fmla="*/ 19605 h 39210"/>
            <a:gd name="connsiteX9" fmla="*/ 37428 w 37427"/>
            <a:gd name="connsiteY9" fmla="*/ 7129 h 39210"/>
            <a:gd name="connsiteX10" fmla="*/ 23169 w 37427"/>
            <a:gd name="connsiteY10" fmla="*/ 11585 h 392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37427" h="39210">
              <a:moveTo>
                <a:pt x="23169" y="11585"/>
              </a:moveTo>
              <a:lnTo>
                <a:pt x="14258" y="0"/>
              </a:lnTo>
              <a:lnTo>
                <a:pt x="13367" y="14258"/>
              </a:lnTo>
              <a:lnTo>
                <a:pt x="0" y="19605"/>
              </a:lnTo>
              <a:lnTo>
                <a:pt x="13367" y="24061"/>
              </a:lnTo>
              <a:lnTo>
                <a:pt x="14258" y="39210"/>
              </a:lnTo>
              <a:lnTo>
                <a:pt x="23169" y="26734"/>
              </a:lnTo>
              <a:lnTo>
                <a:pt x="37428" y="31190"/>
              </a:lnTo>
              <a:lnTo>
                <a:pt x="28516" y="19605"/>
              </a:lnTo>
              <a:lnTo>
                <a:pt x="37428" y="7129"/>
              </a:lnTo>
              <a:lnTo>
                <a:pt x="23169" y="11585"/>
              </a:ln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213360</xdr:colOff>
      <xdr:row>19</xdr:row>
      <xdr:rowOff>45720</xdr:rowOff>
    </xdr:from>
    <xdr:to>
      <xdr:col>12</xdr:col>
      <xdr:colOff>335156</xdr:colOff>
      <xdr:row>19</xdr:row>
      <xdr:rowOff>180596</xdr:rowOff>
    </xdr:to>
    <xdr:sp macro="" textlink="">
      <xdr:nvSpPr>
        <xdr:cNvPr id="15" name="Forma Livre: Forma 14">
          <a:extLst>
            <a:ext uri="{FF2B5EF4-FFF2-40B4-BE49-F238E27FC236}">
              <a16:creationId xmlns:a16="http://schemas.microsoft.com/office/drawing/2014/main" id="{1E76198C-089C-DF70-E3AD-D02210F6A971}"/>
            </a:ext>
          </a:extLst>
        </xdr:cNvPr>
        <xdr:cNvSpPr/>
      </xdr:nvSpPr>
      <xdr:spPr>
        <a:xfrm>
          <a:off x="7528560" y="3337560"/>
          <a:ext cx="121796" cy="134876"/>
        </a:xfrm>
        <a:custGeom>
          <a:avLst/>
          <a:gdLst>
            <a:gd name="connsiteX0" fmla="*/ 47239 w 78428"/>
            <a:gd name="connsiteY0" fmla="*/ 8911 h 84580"/>
            <a:gd name="connsiteX1" fmla="*/ 78429 w 78428"/>
            <a:gd name="connsiteY1" fmla="*/ 19605 h 84580"/>
            <a:gd name="connsiteX2" fmla="*/ 44566 w 78428"/>
            <a:gd name="connsiteY2" fmla="*/ 0 h 84580"/>
            <a:gd name="connsiteX3" fmla="*/ 9 w 78428"/>
            <a:gd name="connsiteY3" fmla="*/ 44557 h 84580"/>
            <a:gd name="connsiteX4" fmla="*/ 51695 w 78428"/>
            <a:gd name="connsiteY4" fmla="*/ 83767 h 84580"/>
            <a:gd name="connsiteX5" fmla="*/ 78429 w 78428"/>
            <a:gd name="connsiteY5" fmla="*/ 65944 h 84580"/>
            <a:gd name="connsiteX6" fmla="*/ 53477 w 78428"/>
            <a:gd name="connsiteY6" fmla="*/ 76638 h 84580"/>
            <a:gd name="connsiteX7" fmla="*/ 19614 w 78428"/>
            <a:gd name="connsiteY7" fmla="*/ 40992 h 84580"/>
            <a:gd name="connsiteX8" fmla="*/ 47239 w 78428"/>
            <a:gd name="connsiteY8" fmla="*/ 9803 h 845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78428" h="84580">
              <a:moveTo>
                <a:pt x="47239" y="8911"/>
              </a:moveTo>
              <a:cubicBezTo>
                <a:pt x="65953" y="6238"/>
                <a:pt x="78429" y="19605"/>
                <a:pt x="78429" y="19605"/>
              </a:cubicBezTo>
              <a:cubicBezTo>
                <a:pt x="66844" y="0"/>
                <a:pt x="44566" y="0"/>
                <a:pt x="44566" y="0"/>
              </a:cubicBezTo>
              <a:cubicBezTo>
                <a:pt x="-1773" y="1782"/>
                <a:pt x="9" y="44557"/>
                <a:pt x="9" y="44557"/>
              </a:cubicBezTo>
              <a:cubicBezTo>
                <a:pt x="4465" y="84658"/>
                <a:pt x="35654" y="86440"/>
                <a:pt x="51695" y="83767"/>
              </a:cubicBezTo>
              <a:cubicBezTo>
                <a:pt x="67735" y="81094"/>
                <a:pt x="78429" y="65944"/>
                <a:pt x="78429" y="65944"/>
              </a:cubicBezTo>
              <a:cubicBezTo>
                <a:pt x="64171" y="77529"/>
                <a:pt x="53477" y="76638"/>
                <a:pt x="53477" y="76638"/>
              </a:cubicBezTo>
              <a:cubicBezTo>
                <a:pt x="25852" y="74856"/>
                <a:pt x="19614" y="51686"/>
                <a:pt x="19614" y="40992"/>
              </a:cubicBezTo>
              <a:cubicBezTo>
                <a:pt x="19614" y="30299"/>
                <a:pt x="28525" y="12476"/>
                <a:pt x="47239" y="9803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604751</xdr:colOff>
      <xdr:row>16</xdr:row>
      <xdr:rowOff>175260</xdr:rowOff>
    </xdr:from>
    <xdr:to>
      <xdr:col>11</xdr:col>
      <xdr:colOff>58471</xdr:colOff>
      <xdr:row>17</xdr:row>
      <xdr:rowOff>28040</xdr:rowOff>
    </xdr:to>
    <xdr:sp macro="" textlink="">
      <xdr:nvSpPr>
        <xdr:cNvPr id="16" name="Forma Livre: Forma 15">
          <a:extLst>
            <a:ext uri="{FF2B5EF4-FFF2-40B4-BE49-F238E27FC236}">
              <a16:creationId xmlns:a16="http://schemas.microsoft.com/office/drawing/2014/main" id="{C11EC09C-8E72-F89F-C11E-202EF1EED459}"/>
            </a:ext>
          </a:extLst>
        </xdr:cNvPr>
        <xdr:cNvSpPr/>
      </xdr:nvSpPr>
      <xdr:spPr>
        <a:xfrm>
          <a:off x="6700751" y="2918460"/>
          <a:ext cx="63320" cy="35660"/>
        </a:xfrm>
        <a:custGeom>
          <a:avLst/>
          <a:gdLst>
            <a:gd name="connsiteX0" fmla="*/ 31539 w 34452"/>
            <a:gd name="connsiteY0" fmla="*/ 18896 h 18895"/>
            <a:gd name="connsiteX1" fmla="*/ 8370 w 34452"/>
            <a:gd name="connsiteY1" fmla="*/ 18896 h 18895"/>
            <a:gd name="connsiteX2" fmla="*/ 4805 w 34452"/>
            <a:gd name="connsiteY2" fmla="*/ 16222 h 18895"/>
            <a:gd name="connsiteX3" fmla="*/ 350 w 34452"/>
            <a:gd name="connsiteY3" fmla="*/ 12658 h 18895"/>
            <a:gd name="connsiteX4" fmla="*/ 2132 w 34452"/>
            <a:gd name="connsiteY4" fmla="*/ 7311 h 18895"/>
            <a:gd name="connsiteX5" fmla="*/ 8370 w 34452"/>
            <a:gd name="connsiteY5" fmla="*/ 4638 h 18895"/>
            <a:gd name="connsiteX6" fmla="*/ 12826 w 34452"/>
            <a:gd name="connsiteY6" fmla="*/ 1073 h 18895"/>
            <a:gd name="connsiteX7" fmla="*/ 18172 w 34452"/>
            <a:gd name="connsiteY7" fmla="*/ 1964 h 18895"/>
            <a:gd name="connsiteX8" fmla="*/ 24410 w 34452"/>
            <a:gd name="connsiteY8" fmla="*/ 182 h 18895"/>
            <a:gd name="connsiteX9" fmla="*/ 30648 w 34452"/>
            <a:gd name="connsiteY9" fmla="*/ 3746 h 18895"/>
            <a:gd name="connsiteX10" fmla="*/ 33322 w 34452"/>
            <a:gd name="connsiteY10" fmla="*/ 3746 h 18895"/>
            <a:gd name="connsiteX11" fmla="*/ 31539 w 34452"/>
            <a:gd name="connsiteY11" fmla="*/ 18005 h 188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4452" h="18895">
              <a:moveTo>
                <a:pt x="31539" y="18896"/>
              </a:moveTo>
              <a:lnTo>
                <a:pt x="8370" y="18896"/>
              </a:lnTo>
              <a:cubicBezTo>
                <a:pt x="8370" y="18896"/>
                <a:pt x="5696" y="17113"/>
                <a:pt x="4805" y="16222"/>
              </a:cubicBezTo>
              <a:cubicBezTo>
                <a:pt x="3023" y="16222"/>
                <a:pt x="1241" y="13549"/>
                <a:pt x="350" y="12658"/>
              </a:cubicBezTo>
              <a:cubicBezTo>
                <a:pt x="-541" y="10875"/>
                <a:pt x="350" y="9093"/>
                <a:pt x="2132" y="7311"/>
              </a:cubicBezTo>
              <a:cubicBezTo>
                <a:pt x="3914" y="5529"/>
                <a:pt x="6588" y="5529"/>
                <a:pt x="8370" y="4638"/>
              </a:cubicBezTo>
              <a:cubicBezTo>
                <a:pt x="10152" y="4638"/>
                <a:pt x="11043" y="1964"/>
                <a:pt x="12826" y="1073"/>
              </a:cubicBezTo>
              <a:cubicBezTo>
                <a:pt x="14608" y="1073"/>
                <a:pt x="16390" y="2855"/>
                <a:pt x="18172" y="1964"/>
              </a:cubicBezTo>
              <a:cubicBezTo>
                <a:pt x="20846" y="1964"/>
                <a:pt x="21737" y="-709"/>
                <a:pt x="24410" y="182"/>
              </a:cubicBezTo>
              <a:cubicBezTo>
                <a:pt x="27084" y="182"/>
                <a:pt x="28866" y="2855"/>
                <a:pt x="30648" y="3746"/>
              </a:cubicBezTo>
              <a:cubicBezTo>
                <a:pt x="30648" y="3746"/>
                <a:pt x="32431" y="3746"/>
                <a:pt x="33322" y="3746"/>
              </a:cubicBezTo>
              <a:cubicBezTo>
                <a:pt x="35995" y="9984"/>
                <a:pt x="33322" y="14440"/>
                <a:pt x="31539" y="18005"/>
              </a:cubicBezTo>
              <a:close/>
            </a:path>
          </a:pathLst>
        </a:custGeom>
        <a:solidFill>
          <a:srgbClr val="AD2435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559535</xdr:colOff>
      <xdr:row>17</xdr:row>
      <xdr:rowOff>70085</xdr:rowOff>
    </xdr:from>
    <xdr:to>
      <xdr:col>11</xdr:col>
      <xdr:colOff>38377</xdr:colOff>
      <xdr:row>17</xdr:row>
      <xdr:rowOff>110448</xdr:rowOff>
    </xdr:to>
    <xdr:sp macro="" textlink="">
      <xdr:nvSpPr>
        <xdr:cNvPr id="17" name="Forma Livre: Forma 16">
          <a:extLst>
            <a:ext uri="{FF2B5EF4-FFF2-40B4-BE49-F238E27FC236}">
              <a16:creationId xmlns:a16="http://schemas.microsoft.com/office/drawing/2014/main" id="{3C3416E4-F337-DC44-E904-801A545DD04D}"/>
            </a:ext>
          </a:extLst>
        </xdr:cNvPr>
        <xdr:cNvSpPr/>
      </xdr:nvSpPr>
      <xdr:spPr>
        <a:xfrm>
          <a:off x="6655535" y="2996165"/>
          <a:ext cx="88442" cy="40363"/>
        </a:xfrm>
        <a:custGeom>
          <a:avLst/>
          <a:gdLst>
            <a:gd name="connsiteX0" fmla="*/ 40101 w 48121"/>
            <a:gd name="connsiteY0" fmla="*/ 11585 h 21387"/>
            <a:gd name="connsiteX1" fmla="*/ 35645 w 48121"/>
            <a:gd name="connsiteY1" fmla="*/ 21387 h 21387"/>
            <a:gd name="connsiteX2" fmla="*/ 29408 w 48121"/>
            <a:gd name="connsiteY2" fmla="*/ 16040 h 21387"/>
            <a:gd name="connsiteX3" fmla="*/ 18714 w 48121"/>
            <a:gd name="connsiteY3" fmla="*/ 12476 h 21387"/>
            <a:gd name="connsiteX4" fmla="*/ 6238 w 48121"/>
            <a:gd name="connsiteY4" fmla="*/ 8020 h 21387"/>
            <a:gd name="connsiteX5" fmla="*/ 9803 w 48121"/>
            <a:gd name="connsiteY5" fmla="*/ 5347 h 21387"/>
            <a:gd name="connsiteX6" fmla="*/ 5347 w 48121"/>
            <a:gd name="connsiteY6" fmla="*/ 2673 h 21387"/>
            <a:gd name="connsiteX7" fmla="*/ 0 w 48121"/>
            <a:gd name="connsiteY7" fmla="*/ 0 h 21387"/>
            <a:gd name="connsiteX8" fmla="*/ 48121 w 48121"/>
            <a:gd name="connsiteY8" fmla="*/ 0 h 21387"/>
            <a:gd name="connsiteX9" fmla="*/ 38319 w 48121"/>
            <a:gd name="connsiteY9" fmla="*/ 0 h 21387"/>
            <a:gd name="connsiteX10" fmla="*/ 38319 w 48121"/>
            <a:gd name="connsiteY10" fmla="*/ 11585 h 213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8121" h="21387">
              <a:moveTo>
                <a:pt x="40101" y="11585"/>
              </a:moveTo>
              <a:cubicBezTo>
                <a:pt x="41883" y="16932"/>
                <a:pt x="37428" y="17823"/>
                <a:pt x="35645" y="21387"/>
              </a:cubicBezTo>
              <a:cubicBezTo>
                <a:pt x="35645" y="21387"/>
                <a:pt x="33863" y="17823"/>
                <a:pt x="29408" y="16040"/>
              </a:cubicBezTo>
              <a:cubicBezTo>
                <a:pt x="25843" y="14258"/>
                <a:pt x="20496" y="14258"/>
                <a:pt x="18714" y="12476"/>
              </a:cubicBezTo>
              <a:cubicBezTo>
                <a:pt x="17823" y="10694"/>
                <a:pt x="10694" y="11585"/>
                <a:pt x="6238" y="8020"/>
              </a:cubicBezTo>
              <a:cubicBezTo>
                <a:pt x="8020" y="8020"/>
                <a:pt x="9803" y="7129"/>
                <a:pt x="9803" y="5347"/>
              </a:cubicBezTo>
              <a:cubicBezTo>
                <a:pt x="9803" y="3565"/>
                <a:pt x="7129" y="2673"/>
                <a:pt x="5347" y="2673"/>
              </a:cubicBezTo>
              <a:cubicBezTo>
                <a:pt x="3564" y="2673"/>
                <a:pt x="1782" y="891"/>
                <a:pt x="0" y="0"/>
              </a:cubicBezTo>
              <a:lnTo>
                <a:pt x="48121" y="0"/>
              </a:lnTo>
              <a:cubicBezTo>
                <a:pt x="48121" y="0"/>
                <a:pt x="42775" y="0"/>
                <a:pt x="38319" y="0"/>
              </a:cubicBezTo>
              <a:cubicBezTo>
                <a:pt x="32972" y="0"/>
                <a:pt x="38319" y="6238"/>
                <a:pt x="38319" y="11585"/>
              </a:cubicBezTo>
              <a:close/>
            </a:path>
          </a:pathLst>
        </a:custGeom>
        <a:solidFill>
          <a:srgbClr val="00B0F0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556260</xdr:colOff>
      <xdr:row>17</xdr:row>
      <xdr:rowOff>24676</xdr:rowOff>
    </xdr:from>
    <xdr:to>
      <xdr:col>11</xdr:col>
      <xdr:colOff>53117</xdr:colOff>
      <xdr:row>17</xdr:row>
      <xdr:rowOff>68402</xdr:rowOff>
    </xdr:to>
    <xdr:sp macro="" textlink="">
      <xdr:nvSpPr>
        <xdr:cNvPr id="18" name="Forma Livre: Forma 17">
          <a:extLst>
            <a:ext uri="{FF2B5EF4-FFF2-40B4-BE49-F238E27FC236}">
              <a16:creationId xmlns:a16="http://schemas.microsoft.com/office/drawing/2014/main" id="{D505FAA9-3FAA-C018-6DB2-98009AA4CE4E}"/>
            </a:ext>
          </a:extLst>
        </xdr:cNvPr>
        <xdr:cNvSpPr/>
      </xdr:nvSpPr>
      <xdr:spPr>
        <a:xfrm>
          <a:off x="6652260" y="2950756"/>
          <a:ext cx="106457" cy="43726"/>
        </a:xfrm>
        <a:custGeom>
          <a:avLst/>
          <a:gdLst>
            <a:gd name="connsiteX0" fmla="*/ 57924 w 57923"/>
            <a:gd name="connsiteY0" fmla="*/ 15149 h 23169"/>
            <a:gd name="connsiteX1" fmla="*/ 51686 w 57923"/>
            <a:gd name="connsiteY1" fmla="*/ 21387 h 23169"/>
            <a:gd name="connsiteX2" fmla="*/ 49904 w 57923"/>
            <a:gd name="connsiteY2" fmla="*/ 23170 h 23169"/>
            <a:gd name="connsiteX3" fmla="*/ 1782 w 57923"/>
            <a:gd name="connsiteY3" fmla="*/ 23170 h 23169"/>
            <a:gd name="connsiteX4" fmla="*/ 0 w 57923"/>
            <a:gd name="connsiteY4" fmla="*/ 19605 h 23169"/>
            <a:gd name="connsiteX5" fmla="*/ 891 w 57923"/>
            <a:gd name="connsiteY5" fmla="*/ 16932 h 23169"/>
            <a:gd name="connsiteX6" fmla="*/ 11585 w 57923"/>
            <a:gd name="connsiteY6" fmla="*/ 7129 h 23169"/>
            <a:gd name="connsiteX7" fmla="*/ 12476 w 57923"/>
            <a:gd name="connsiteY7" fmla="*/ 891 h 23169"/>
            <a:gd name="connsiteX8" fmla="*/ 12476 w 57923"/>
            <a:gd name="connsiteY8" fmla="*/ 891 h 23169"/>
            <a:gd name="connsiteX9" fmla="*/ 16932 w 57923"/>
            <a:gd name="connsiteY9" fmla="*/ 891 h 23169"/>
            <a:gd name="connsiteX10" fmla="*/ 16932 w 57923"/>
            <a:gd name="connsiteY10" fmla="*/ 5347 h 23169"/>
            <a:gd name="connsiteX11" fmla="*/ 21387 w 57923"/>
            <a:gd name="connsiteY11" fmla="*/ 8020 h 23169"/>
            <a:gd name="connsiteX12" fmla="*/ 25843 w 57923"/>
            <a:gd name="connsiteY12" fmla="*/ 9803 h 23169"/>
            <a:gd name="connsiteX13" fmla="*/ 29408 w 57923"/>
            <a:gd name="connsiteY13" fmla="*/ 6238 h 23169"/>
            <a:gd name="connsiteX14" fmla="*/ 32972 w 57923"/>
            <a:gd name="connsiteY14" fmla="*/ 1782 h 23169"/>
            <a:gd name="connsiteX15" fmla="*/ 32972 w 57923"/>
            <a:gd name="connsiteY15" fmla="*/ 0 h 23169"/>
            <a:gd name="connsiteX16" fmla="*/ 56142 w 57923"/>
            <a:gd name="connsiteY16" fmla="*/ 0 h 23169"/>
            <a:gd name="connsiteX17" fmla="*/ 52577 w 57923"/>
            <a:gd name="connsiteY17" fmla="*/ 1782 h 23169"/>
            <a:gd name="connsiteX18" fmla="*/ 53468 w 57923"/>
            <a:gd name="connsiteY18" fmla="*/ 7129 h 23169"/>
            <a:gd name="connsiteX19" fmla="*/ 55251 w 57923"/>
            <a:gd name="connsiteY19" fmla="*/ 13367 h 231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57923" h="23169">
              <a:moveTo>
                <a:pt x="57924" y="15149"/>
              </a:moveTo>
              <a:cubicBezTo>
                <a:pt x="57924" y="15149"/>
                <a:pt x="52577" y="18714"/>
                <a:pt x="51686" y="21387"/>
              </a:cubicBezTo>
              <a:cubicBezTo>
                <a:pt x="51686" y="21387"/>
                <a:pt x="51686" y="22278"/>
                <a:pt x="49904" y="23170"/>
              </a:cubicBezTo>
              <a:lnTo>
                <a:pt x="1782" y="23170"/>
              </a:lnTo>
              <a:cubicBezTo>
                <a:pt x="1782" y="23170"/>
                <a:pt x="0" y="20496"/>
                <a:pt x="0" y="19605"/>
              </a:cubicBezTo>
              <a:cubicBezTo>
                <a:pt x="0" y="19605"/>
                <a:pt x="0" y="17823"/>
                <a:pt x="891" y="16932"/>
              </a:cubicBezTo>
              <a:cubicBezTo>
                <a:pt x="4456" y="13367"/>
                <a:pt x="9803" y="12476"/>
                <a:pt x="11585" y="7129"/>
              </a:cubicBezTo>
              <a:cubicBezTo>
                <a:pt x="11585" y="5347"/>
                <a:pt x="12476" y="3565"/>
                <a:pt x="12476" y="891"/>
              </a:cubicBezTo>
              <a:cubicBezTo>
                <a:pt x="12476" y="891"/>
                <a:pt x="12476" y="891"/>
                <a:pt x="12476" y="891"/>
              </a:cubicBezTo>
              <a:lnTo>
                <a:pt x="16932" y="891"/>
              </a:lnTo>
              <a:cubicBezTo>
                <a:pt x="16932" y="891"/>
                <a:pt x="16932" y="3565"/>
                <a:pt x="16932" y="5347"/>
              </a:cubicBezTo>
              <a:cubicBezTo>
                <a:pt x="16932" y="8020"/>
                <a:pt x="19605" y="7129"/>
                <a:pt x="21387" y="8020"/>
              </a:cubicBezTo>
              <a:cubicBezTo>
                <a:pt x="23170" y="8020"/>
                <a:pt x="24061" y="10694"/>
                <a:pt x="25843" y="9803"/>
              </a:cubicBezTo>
              <a:cubicBezTo>
                <a:pt x="27625" y="9803"/>
                <a:pt x="27625" y="7129"/>
                <a:pt x="29408" y="6238"/>
              </a:cubicBezTo>
              <a:cubicBezTo>
                <a:pt x="31190" y="5347"/>
                <a:pt x="33863" y="4456"/>
                <a:pt x="32972" y="1782"/>
              </a:cubicBezTo>
              <a:cubicBezTo>
                <a:pt x="32972" y="1782"/>
                <a:pt x="32972" y="891"/>
                <a:pt x="32972" y="0"/>
              </a:cubicBezTo>
              <a:lnTo>
                <a:pt x="56142" y="0"/>
              </a:lnTo>
              <a:cubicBezTo>
                <a:pt x="56142" y="0"/>
                <a:pt x="54359" y="1782"/>
                <a:pt x="52577" y="1782"/>
              </a:cubicBezTo>
              <a:cubicBezTo>
                <a:pt x="48122" y="3565"/>
                <a:pt x="50795" y="6238"/>
                <a:pt x="53468" y="7129"/>
              </a:cubicBezTo>
              <a:cubicBezTo>
                <a:pt x="56142" y="7129"/>
                <a:pt x="55251" y="10694"/>
                <a:pt x="55251" y="13367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oneCellAnchor>
    <xdr:from>
      <xdr:col>21</xdr:col>
      <xdr:colOff>99060</xdr:colOff>
      <xdr:row>1</xdr:row>
      <xdr:rowOff>15240</xdr:rowOff>
    </xdr:from>
    <xdr:ext cx="2425941" cy="550333"/>
    <xdr:pic>
      <xdr:nvPicPr>
        <xdr:cNvPr id="19" name="Gráfico 13">
          <a:extLst>
            <a:ext uri="{FF2B5EF4-FFF2-40B4-BE49-F238E27FC236}">
              <a16:creationId xmlns:a16="http://schemas.microsoft.com/office/drawing/2014/main" id="{A08EA445-211D-4A21-A089-78A80DC0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00660" y="198120"/>
          <a:ext cx="2425941" cy="550333"/>
        </a:xfrm>
        <a:prstGeom prst="rect">
          <a:avLst/>
        </a:prstGeom>
      </xdr:spPr>
    </xdr:pic>
    <xdr:clientData/>
  </xdr:oneCellAnchor>
  <xdr:twoCellAnchor>
    <xdr:from>
      <xdr:col>11</xdr:col>
      <xdr:colOff>426720</xdr:colOff>
      <xdr:row>7</xdr:row>
      <xdr:rowOff>121920</xdr:rowOff>
    </xdr:from>
    <xdr:to>
      <xdr:col>12</xdr:col>
      <xdr:colOff>594360</xdr:colOff>
      <xdr:row>9</xdr:row>
      <xdr:rowOff>7620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44059CA4-6007-2787-F442-5370BD38BE82}"/>
            </a:ext>
          </a:extLst>
        </xdr:cNvPr>
        <xdr:cNvSpPr txBox="1"/>
      </xdr:nvSpPr>
      <xdr:spPr>
        <a:xfrm>
          <a:off x="7132320" y="140208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Turkey</a:t>
          </a:r>
        </a:p>
      </xdr:txBody>
    </xdr:sp>
    <xdr:clientData/>
  </xdr:twoCellAnchor>
  <xdr:twoCellAnchor editAs="absolute">
    <xdr:from>
      <xdr:col>12</xdr:col>
      <xdr:colOff>182880</xdr:colOff>
      <xdr:row>9</xdr:row>
      <xdr:rowOff>91440</xdr:rowOff>
    </xdr:from>
    <xdr:to>
      <xdr:col>12</xdr:col>
      <xdr:colOff>312420</xdr:colOff>
      <xdr:row>16</xdr:row>
      <xdr:rowOff>160020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D23C89C5-6762-5012-61C4-203163248C02}"/>
            </a:ext>
          </a:extLst>
        </xdr:cNvPr>
        <xdr:cNvSpPr/>
      </xdr:nvSpPr>
      <xdr:spPr>
        <a:xfrm rot="10800000">
          <a:off x="7498080" y="1737360"/>
          <a:ext cx="129540" cy="134874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10</xdr:col>
      <xdr:colOff>144780</xdr:colOff>
      <xdr:row>14</xdr:row>
      <xdr:rowOff>60960</xdr:rowOff>
    </xdr:from>
    <xdr:to>
      <xdr:col>10</xdr:col>
      <xdr:colOff>259080</xdr:colOff>
      <xdr:row>18</xdr:row>
      <xdr:rowOff>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4917743E-5974-49C1-888D-70817FF15B21}"/>
            </a:ext>
          </a:extLst>
        </xdr:cNvPr>
        <xdr:cNvSpPr/>
      </xdr:nvSpPr>
      <xdr:spPr>
        <a:xfrm rot="10800000">
          <a:off x="6240780" y="2621280"/>
          <a:ext cx="114300" cy="67056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556260</xdr:colOff>
      <xdr:row>17</xdr:row>
      <xdr:rowOff>133350</xdr:rowOff>
    </xdr:from>
    <xdr:to>
      <xdr:col>4</xdr:col>
      <xdr:colOff>179070</xdr:colOff>
      <xdr:row>18</xdr:row>
      <xdr:rowOff>91440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168E03C5-961B-493C-A552-F069D190004D}"/>
            </a:ext>
          </a:extLst>
        </xdr:cNvPr>
        <xdr:cNvSpPr/>
      </xdr:nvSpPr>
      <xdr:spPr>
        <a:xfrm rot="5400000">
          <a:off x="2125980" y="2891790"/>
          <a:ext cx="140970" cy="84201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228600</xdr:colOff>
      <xdr:row>30</xdr:row>
      <xdr:rowOff>110490</xdr:rowOff>
    </xdr:from>
    <xdr:to>
      <xdr:col>6</xdr:col>
      <xdr:colOff>461010</xdr:colOff>
      <xdr:row>31</xdr:row>
      <xdr:rowOff>68580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74715755-9298-4C13-A836-8139CA2782AD}"/>
            </a:ext>
          </a:extLst>
        </xdr:cNvPr>
        <xdr:cNvSpPr/>
      </xdr:nvSpPr>
      <xdr:spPr>
        <a:xfrm rot="5400000">
          <a:off x="3627120" y="5246370"/>
          <a:ext cx="140970" cy="84201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419100</xdr:colOff>
      <xdr:row>34</xdr:row>
      <xdr:rowOff>80010</xdr:rowOff>
    </xdr:from>
    <xdr:to>
      <xdr:col>8</xdr:col>
      <xdr:colOff>373380</xdr:colOff>
      <xdr:row>35</xdr:row>
      <xdr:rowOff>45720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7C5C79B8-FF0E-40A1-AE1E-9CB3CC565C6C}"/>
            </a:ext>
          </a:extLst>
        </xdr:cNvPr>
        <xdr:cNvSpPr/>
      </xdr:nvSpPr>
      <xdr:spPr>
        <a:xfrm rot="16200000">
          <a:off x="4893945" y="6090285"/>
          <a:ext cx="148590" cy="56388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144780</xdr:colOff>
      <xdr:row>25</xdr:row>
      <xdr:rowOff>53340</xdr:rowOff>
    </xdr:from>
    <xdr:to>
      <xdr:col>8</xdr:col>
      <xdr:colOff>259080</xdr:colOff>
      <xdr:row>28</xdr:row>
      <xdr:rowOff>175260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AA827CD1-E58B-409C-AE5E-55EBCA7288BA}"/>
            </a:ext>
          </a:extLst>
        </xdr:cNvPr>
        <xdr:cNvSpPr/>
      </xdr:nvSpPr>
      <xdr:spPr>
        <a:xfrm rot="10800000">
          <a:off x="5021580" y="4625340"/>
          <a:ext cx="114300" cy="67056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411480</xdr:colOff>
      <xdr:row>12</xdr:row>
      <xdr:rowOff>83820</xdr:rowOff>
    </xdr:from>
    <xdr:to>
      <xdr:col>10</xdr:col>
      <xdr:colOff>579120</xdr:colOff>
      <xdr:row>13</xdr:row>
      <xdr:rowOff>152400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92D0028-96EF-4E07-9B01-753406E5E037}"/>
            </a:ext>
          </a:extLst>
        </xdr:cNvPr>
        <xdr:cNvSpPr txBox="1"/>
      </xdr:nvSpPr>
      <xdr:spPr>
        <a:xfrm>
          <a:off x="5897880" y="227838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Spain</a:t>
          </a:r>
        </a:p>
      </xdr:txBody>
    </xdr:sp>
    <xdr:clientData/>
  </xdr:twoCellAnchor>
  <xdr:twoCellAnchor>
    <xdr:from>
      <xdr:col>1</xdr:col>
      <xdr:colOff>327660</xdr:colOff>
      <xdr:row>17</xdr:row>
      <xdr:rowOff>53340</xdr:rowOff>
    </xdr:from>
    <xdr:to>
      <xdr:col>2</xdr:col>
      <xdr:colOff>495300</xdr:colOff>
      <xdr:row>18</xdr:row>
      <xdr:rowOff>121920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487BA185-84FF-497A-A352-F765285B6A4C}"/>
            </a:ext>
          </a:extLst>
        </xdr:cNvPr>
        <xdr:cNvSpPr txBox="1"/>
      </xdr:nvSpPr>
      <xdr:spPr>
        <a:xfrm>
          <a:off x="937260" y="316230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VCNA</a:t>
          </a:r>
        </a:p>
      </xdr:txBody>
    </xdr:sp>
    <xdr:clientData/>
  </xdr:twoCellAnchor>
  <xdr:twoCellAnchor>
    <xdr:from>
      <xdr:col>3</xdr:col>
      <xdr:colOff>556260</xdr:colOff>
      <xdr:row>30</xdr:row>
      <xdr:rowOff>60960</xdr:rowOff>
    </xdr:from>
    <xdr:to>
      <xdr:col>5</xdr:col>
      <xdr:colOff>114300</xdr:colOff>
      <xdr:row>31</xdr:row>
      <xdr:rowOff>129540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F5030C22-025F-418F-AD02-AB5E558A8066}"/>
            </a:ext>
          </a:extLst>
        </xdr:cNvPr>
        <xdr:cNvSpPr txBox="1"/>
      </xdr:nvSpPr>
      <xdr:spPr>
        <a:xfrm>
          <a:off x="2385060" y="554736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Bolivia</a:t>
          </a:r>
        </a:p>
      </xdr:txBody>
    </xdr:sp>
    <xdr:clientData/>
  </xdr:twoCellAnchor>
  <xdr:twoCellAnchor>
    <xdr:from>
      <xdr:col>7</xdr:col>
      <xdr:colOff>411480</xdr:colOff>
      <xdr:row>23</xdr:row>
      <xdr:rowOff>152400</xdr:rowOff>
    </xdr:from>
    <xdr:to>
      <xdr:col>8</xdr:col>
      <xdr:colOff>579120</xdr:colOff>
      <xdr:row>25</xdr:row>
      <xdr:rowOff>38100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37C8CD39-B643-4D84-9199-987F82C62078}"/>
            </a:ext>
          </a:extLst>
        </xdr:cNvPr>
        <xdr:cNvSpPr txBox="1"/>
      </xdr:nvSpPr>
      <xdr:spPr>
        <a:xfrm>
          <a:off x="4678680" y="435864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Brazil</a:t>
          </a:r>
        </a:p>
      </xdr:txBody>
    </xdr:sp>
    <xdr:clientData/>
  </xdr:twoCellAnchor>
  <xdr:twoCellAnchor>
    <xdr:from>
      <xdr:col>8</xdr:col>
      <xdr:colOff>434340</xdr:colOff>
      <xdr:row>34</xdr:row>
      <xdr:rowOff>0</xdr:rowOff>
    </xdr:from>
    <xdr:to>
      <xdr:col>10</xdr:col>
      <xdr:colOff>121920</xdr:colOff>
      <xdr:row>35</xdr:row>
      <xdr:rowOff>68580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90111725-B8E8-4DAB-B0BB-968E7E9B1260}"/>
            </a:ext>
          </a:extLst>
        </xdr:cNvPr>
        <xdr:cNvSpPr txBox="1"/>
      </xdr:nvSpPr>
      <xdr:spPr>
        <a:xfrm>
          <a:off x="5311140" y="6217920"/>
          <a:ext cx="9067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Uruguai</a:t>
          </a:r>
        </a:p>
      </xdr:txBody>
    </xdr:sp>
    <xdr:clientData/>
  </xdr:twoCellAnchor>
  <xdr:twoCellAnchor>
    <xdr:from>
      <xdr:col>21</xdr:col>
      <xdr:colOff>15240</xdr:colOff>
      <xdr:row>8</xdr:row>
      <xdr:rowOff>106680</xdr:rowOff>
    </xdr:from>
    <xdr:to>
      <xdr:col>22</xdr:col>
      <xdr:colOff>426720</xdr:colOff>
      <xdr:row>9</xdr:row>
      <xdr:rowOff>175260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5969DFE1-5D07-4A7A-AC94-4046C16AD1BA}"/>
            </a:ext>
          </a:extLst>
        </xdr:cNvPr>
        <xdr:cNvSpPr txBox="1"/>
      </xdr:nvSpPr>
      <xdr:spPr>
        <a:xfrm>
          <a:off x="12816840" y="1569720"/>
          <a:ext cx="10210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VCGlobal</a:t>
          </a:r>
        </a:p>
      </xdr:txBody>
    </xdr:sp>
    <xdr:clientData/>
  </xdr:twoCellAnchor>
  <xdr:twoCellAnchor>
    <xdr:from>
      <xdr:col>10</xdr:col>
      <xdr:colOff>137160</xdr:colOff>
      <xdr:row>6</xdr:row>
      <xdr:rowOff>30480</xdr:rowOff>
    </xdr:from>
    <xdr:to>
      <xdr:col>14</xdr:col>
      <xdr:colOff>60960</xdr:colOff>
      <xdr:row>7</xdr:row>
      <xdr:rowOff>137160</xdr:rowOff>
    </xdr:to>
    <xdr:sp macro="" textlink="'Monthly Global - Fx'!I9">
      <xdr:nvSpPr>
        <xdr:cNvPr id="33" name="CaixaDeTexto 32">
          <a:extLst>
            <a:ext uri="{FF2B5EF4-FFF2-40B4-BE49-F238E27FC236}">
              <a16:creationId xmlns:a16="http://schemas.microsoft.com/office/drawing/2014/main" id="{10D73BEC-07A0-96B4-6038-E82C276BEB88}"/>
            </a:ext>
          </a:extLst>
        </xdr:cNvPr>
        <xdr:cNvSpPr txBox="1"/>
      </xdr:nvSpPr>
      <xdr:spPr>
        <a:xfrm>
          <a:off x="6233160" y="1127760"/>
          <a:ext cx="236220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77DF0E-6784-4AFC-824A-EB8B71EE7C3E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  <xdr:twoCellAnchor>
    <xdr:from>
      <xdr:col>20</xdr:col>
      <xdr:colOff>327660</xdr:colOff>
      <xdr:row>6</xdr:row>
      <xdr:rowOff>144780</xdr:rowOff>
    </xdr:from>
    <xdr:to>
      <xdr:col>25</xdr:col>
      <xdr:colOff>304800</xdr:colOff>
      <xdr:row>8</xdr:row>
      <xdr:rowOff>68580</xdr:rowOff>
    </xdr:to>
    <xdr:sp macro="" textlink="'Monthly Global - Fx'!I5">
      <xdr:nvSpPr>
        <xdr:cNvPr id="34" name="CaixaDeTexto 33">
          <a:extLst>
            <a:ext uri="{FF2B5EF4-FFF2-40B4-BE49-F238E27FC236}">
              <a16:creationId xmlns:a16="http://schemas.microsoft.com/office/drawing/2014/main" id="{BBAED532-0F87-470C-B7E2-C0DBE43C70D1}"/>
            </a:ext>
          </a:extLst>
        </xdr:cNvPr>
        <xdr:cNvSpPr txBox="1"/>
      </xdr:nvSpPr>
      <xdr:spPr>
        <a:xfrm>
          <a:off x="12519660" y="1242060"/>
          <a:ext cx="302514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362459-1075-44A3-A3A1-396EB35CDD47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1600"/>
        </a:p>
      </xdr:txBody>
    </xdr:sp>
    <xdr:clientData/>
  </xdr:twoCellAnchor>
  <xdr:twoCellAnchor>
    <xdr:from>
      <xdr:col>8</xdr:col>
      <xdr:colOff>167640</xdr:colOff>
      <xdr:row>10</xdr:row>
      <xdr:rowOff>99060</xdr:rowOff>
    </xdr:from>
    <xdr:to>
      <xdr:col>11</xdr:col>
      <xdr:colOff>586740</xdr:colOff>
      <xdr:row>12</xdr:row>
      <xdr:rowOff>22860</xdr:rowOff>
    </xdr:to>
    <xdr:sp macro="" textlink="'Monthly Global - Fx'!I8">
      <xdr:nvSpPr>
        <xdr:cNvPr id="35" name="CaixaDeTexto 34">
          <a:extLst>
            <a:ext uri="{FF2B5EF4-FFF2-40B4-BE49-F238E27FC236}">
              <a16:creationId xmlns:a16="http://schemas.microsoft.com/office/drawing/2014/main" id="{10EFE4F5-74C9-4EC7-A114-3FB1045FBCC8}"/>
            </a:ext>
          </a:extLst>
        </xdr:cNvPr>
        <xdr:cNvSpPr txBox="1"/>
      </xdr:nvSpPr>
      <xdr:spPr>
        <a:xfrm>
          <a:off x="5044440" y="1927860"/>
          <a:ext cx="224790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F8BCA0-75A3-4939-88A3-3C4BB87B19A5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  <xdr:twoCellAnchor>
    <xdr:from>
      <xdr:col>0</xdr:col>
      <xdr:colOff>281940</xdr:colOff>
      <xdr:row>15</xdr:row>
      <xdr:rowOff>106680</xdr:rowOff>
    </xdr:from>
    <xdr:to>
      <xdr:col>4</xdr:col>
      <xdr:colOff>289560</xdr:colOff>
      <xdr:row>17</xdr:row>
      <xdr:rowOff>45720</xdr:rowOff>
    </xdr:to>
    <xdr:sp macro="" textlink="'Monthly Global - Fx'!I6">
      <xdr:nvSpPr>
        <xdr:cNvPr id="36" name="CaixaDeTexto 35">
          <a:extLst>
            <a:ext uri="{FF2B5EF4-FFF2-40B4-BE49-F238E27FC236}">
              <a16:creationId xmlns:a16="http://schemas.microsoft.com/office/drawing/2014/main" id="{F8758AF4-868F-46D4-A6D6-C3BDB7D429B9}"/>
            </a:ext>
          </a:extLst>
        </xdr:cNvPr>
        <xdr:cNvSpPr txBox="1"/>
      </xdr:nvSpPr>
      <xdr:spPr>
        <a:xfrm>
          <a:off x="281940" y="2849880"/>
          <a:ext cx="2446020" cy="3048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F249E4B-322C-4493-8B6A-2031E1F42D80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  <xdr:twoCellAnchor>
    <xdr:from>
      <xdr:col>7</xdr:col>
      <xdr:colOff>30480</xdr:colOff>
      <xdr:row>21</xdr:row>
      <xdr:rowOff>144780</xdr:rowOff>
    </xdr:from>
    <xdr:to>
      <xdr:col>10</xdr:col>
      <xdr:colOff>518160</xdr:colOff>
      <xdr:row>23</xdr:row>
      <xdr:rowOff>68580</xdr:rowOff>
    </xdr:to>
    <xdr:sp macro="" textlink="'Monthly Global - Fx'!I7">
      <xdr:nvSpPr>
        <xdr:cNvPr id="37" name="CaixaDeTexto 36">
          <a:extLst>
            <a:ext uri="{FF2B5EF4-FFF2-40B4-BE49-F238E27FC236}">
              <a16:creationId xmlns:a16="http://schemas.microsoft.com/office/drawing/2014/main" id="{CD971A0C-0ACD-4D23-8438-E4CEB726437D}"/>
            </a:ext>
          </a:extLst>
        </xdr:cNvPr>
        <xdr:cNvSpPr txBox="1"/>
      </xdr:nvSpPr>
      <xdr:spPr>
        <a:xfrm>
          <a:off x="4297680" y="3985260"/>
          <a:ext cx="231648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3DF07C-94D6-45C5-9E99-1BACCD974F46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  <xdr:twoCellAnchor>
    <xdr:from>
      <xdr:col>2</xdr:col>
      <xdr:colOff>472440</xdr:colOff>
      <xdr:row>28</xdr:row>
      <xdr:rowOff>76200</xdr:rowOff>
    </xdr:from>
    <xdr:to>
      <xdr:col>6</xdr:col>
      <xdr:colOff>213360</xdr:colOff>
      <xdr:row>30</xdr:row>
      <xdr:rowOff>0</xdr:rowOff>
    </xdr:to>
    <xdr:sp macro="" textlink="'Monthly Global - Fx'!I11">
      <xdr:nvSpPr>
        <xdr:cNvPr id="38" name="CaixaDeTexto 37">
          <a:extLst>
            <a:ext uri="{FF2B5EF4-FFF2-40B4-BE49-F238E27FC236}">
              <a16:creationId xmlns:a16="http://schemas.microsoft.com/office/drawing/2014/main" id="{8F543078-A5E5-4713-801C-625FB7D75029}"/>
            </a:ext>
          </a:extLst>
        </xdr:cNvPr>
        <xdr:cNvSpPr txBox="1"/>
      </xdr:nvSpPr>
      <xdr:spPr>
        <a:xfrm>
          <a:off x="1691640" y="5196840"/>
          <a:ext cx="217932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E3473EB-ECC3-4CB8-9070-D60CEC6F91BF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  <xdr:twoCellAnchor>
    <xdr:from>
      <xdr:col>8</xdr:col>
      <xdr:colOff>243840</xdr:colOff>
      <xdr:row>31</xdr:row>
      <xdr:rowOff>160020</xdr:rowOff>
    </xdr:from>
    <xdr:to>
      <xdr:col>12</xdr:col>
      <xdr:colOff>312420</xdr:colOff>
      <xdr:row>33</xdr:row>
      <xdr:rowOff>83820</xdr:rowOff>
    </xdr:to>
    <xdr:sp macro="" textlink="'Monthly Global - Fx'!I10">
      <xdr:nvSpPr>
        <xdr:cNvPr id="39" name="CaixaDeTexto 38">
          <a:extLst>
            <a:ext uri="{FF2B5EF4-FFF2-40B4-BE49-F238E27FC236}">
              <a16:creationId xmlns:a16="http://schemas.microsoft.com/office/drawing/2014/main" id="{1F670359-6BA0-41A8-A58E-D7145BAF6960}"/>
            </a:ext>
          </a:extLst>
        </xdr:cNvPr>
        <xdr:cNvSpPr txBox="1"/>
      </xdr:nvSpPr>
      <xdr:spPr>
        <a:xfrm>
          <a:off x="5120640" y="5829300"/>
          <a:ext cx="250698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99B393-FAE3-4045-A0CF-C8C5EC090E5F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#VALOR!</a:t>
          </a:fld>
          <a:endParaRPr lang="pt-BR" sz="2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4</xdr:row>
      <xdr:rowOff>121920</xdr:rowOff>
    </xdr:from>
    <xdr:to>
      <xdr:col>22</xdr:col>
      <xdr:colOff>375112</xdr:colOff>
      <xdr:row>40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56DA60-D7CF-40B3-9188-247DDBF1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3440"/>
          <a:ext cx="13786312" cy="6461760"/>
        </a:xfrm>
        <a:prstGeom prst="rect">
          <a:avLst/>
        </a:prstGeom>
      </xdr:spPr>
    </xdr:pic>
    <xdr:clientData/>
  </xdr:twoCellAnchor>
  <xdr:twoCellAnchor>
    <xdr:from>
      <xdr:col>3</xdr:col>
      <xdr:colOff>215869</xdr:colOff>
      <xdr:row>11</xdr:row>
      <xdr:rowOff>38100</xdr:rowOff>
    </xdr:from>
    <xdr:to>
      <xdr:col>6</xdr:col>
      <xdr:colOff>236220</xdr:colOff>
      <xdr:row>19</xdr:row>
      <xdr:rowOff>83819</xdr:rowOff>
    </xdr:to>
    <xdr:sp macro="" textlink="">
      <xdr:nvSpPr>
        <xdr:cNvPr id="3" name="Forma Livre: Forma 2">
          <a:extLst>
            <a:ext uri="{FF2B5EF4-FFF2-40B4-BE49-F238E27FC236}">
              <a16:creationId xmlns:a16="http://schemas.microsoft.com/office/drawing/2014/main" id="{0974B063-BC36-48CD-A2B6-2CFBA29888CB}"/>
            </a:ext>
          </a:extLst>
        </xdr:cNvPr>
        <xdr:cNvSpPr/>
      </xdr:nvSpPr>
      <xdr:spPr>
        <a:xfrm>
          <a:off x="2044669" y="2049780"/>
          <a:ext cx="1849151" cy="1508759"/>
        </a:xfrm>
        <a:custGeom>
          <a:avLst/>
          <a:gdLst>
            <a:gd name="connsiteX0" fmla="*/ 1137983 w 1137982"/>
            <a:gd name="connsiteY0" fmla="*/ 310450 h 838003"/>
            <a:gd name="connsiteX1" fmla="*/ 1137983 w 1137982"/>
            <a:gd name="connsiteY1" fmla="*/ 769386 h 838003"/>
            <a:gd name="connsiteX2" fmla="*/ 1115704 w 1137982"/>
            <a:gd name="connsiteY2" fmla="*/ 769386 h 838003"/>
            <a:gd name="connsiteX3" fmla="*/ 1093426 w 1137982"/>
            <a:gd name="connsiteY3" fmla="*/ 785426 h 838003"/>
            <a:gd name="connsiteX4" fmla="*/ 1088079 w 1137982"/>
            <a:gd name="connsiteY4" fmla="*/ 785426 h 838003"/>
            <a:gd name="connsiteX5" fmla="*/ 1083623 w 1137982"/>
            <a:gd name="connsiteY5" fmla="*/ 788991 h 838003"/>
            <a:gd name="connsiteX6" fmla="*/ 1078276 w 1137982"/>
            <a:gd name="connsiteY6" fmla="*/ 789882 h 838003"/>
            <a:gd name="connsiteX7" fmla="*/ 1075603 w 1137982"/>
            <a:gd name="connsiteY7" fmla="*/ 795229 h 838003"/>
            <a:gd name="connsiteX8" fmla="*/ 1071147 w 1137982"/>
            <a:gd name="connsiteY8" fmla="*/ 794338 h 838003"/>
            <a:gd name="connsiteX9" fmla="*/ 1068474 w 1137982"/>
            <a:gd name="connsiteY9" fmla="*/ 791664 h 838003"/>
            <a:gd name="connsiteX10" fmla="*/ 1060454 w 1137982"/>
            <a:gd name="connsiteY10" fmla="*/ 791664 h 838003"/>
            <a:gd name="connsiteX11" fmla="*/ 1056889 w 1137982"/>
            <a:gd name="connsiteY11" fmla="*/ 792555 h 838003"/>
            <a:gd name="connsiteX12" fmla="*/ 1053325 w 1137982"/>
            <a:gd name="connsiteY12" fmla="*/ 793447 h 838003"/>
            <a:gd name="connsiteX13" fmla="*/ 1035502 w 1137982"/>
            <a:gd name="connsiteY13" fmla="*/ 797902 h 838003"/>
            <a:gd name="connsiteX14" fmla="*/ 1027482 w 1137982"/>
            <a:gd name="connsiteY14" fmla="*/ 804140 h 838003"/>
            <a:gd name="connsiteX15" fmla="*/ 1027482 w 1137982"/>
            <a:gd name="connsiteY15" fmla="*/ 809487 h 838003"/>
            <a:gd name="connsiteX16" fmla="*/ 1034611 w 1137982"/>
            <a:gd name="connsiteY16" fmla="*/ 810378 h 838003"/>
            <a:gd name="connsiteX17" fmla="*/ 1036393 w 1137982"/>
            <a:gd name="connsiteY17" fmla="*/ 815725 h 838003"/>
            <a:gd name="connsiteX18" fmla="*/ 1025699 w 1137982"/>
            <a:gd name="connsiteY18" fmla="*/ 820181 h 838003"/>
            <a:gd name="connsiteX19" fmla="*/ 1019461 w 1137982"/>
            <a:gd name="connsiteY19" fmla="*/ 820181 h 838003"/>
            <a:gd name="connsiteX20" fmla="*/ 1013223 w 1137982"/>
            <a:gd name="connsiteY20" fmla="*/ 821963 h 838003"/>
            <a:gd name="connsiteX21" fmla="*/ 999856 w 1137982"/>
            <a:gd name="connsiteY21" fmla="*/ 821963 h 838003"/>
            <a:gd name="connsiteX22" fmla="*/ 985598 w 1137982"/>
            <a:gd name="connsiteY22" fmla="*/ 826419 h 838003"/>
            <a:gd name="connsiteX23" fmla="*/ 974904 w 1137982"/>
            <a:gd name="connsiteY23" fmla="*/ 838003 h 838003"/>
            <a:gd name="connsiteX24" fmla="*/ 965993 w 1137982"/>
            <a:gd name="connsiteY24" fmla="*/ 838003 h 838003"/>
            <a:gd name="connsiteX25" fmla="*/ 959755 w 1137982"/>
            <a:gd name="connsiteY25" fmla="*/ 835330 h 838003"/>
            <a:gd name="connsiteX26" fmla="*/ 966884 w 1137982"/>
            <a:gd name="connsiteY26" fmla="*/ 829092 h 838003"/>
            <a:gd name="connsiteX27" fmla="*/ 970449 w 1137982"/>
            <a:gd name="connsiteY27" fmla="*/ 826419 h 838003"/>
            <a:gd name="connsiteX28" fmla="*/ 965102 w 1137982"/>
            <a:gd name="connsiteY28" fmla="*/ 823745 h 838003"/>
            <a:gd name="connsiteX29" fmla="*/ 969558 w 1137982"/>
            <a:gd name="connsiteY29" fmla="*/ 813052 h 838003"/>
            <a:gd name="connsiteX30" fmla="*/ 979360 w 1137982"/>
            <a:gd name="connsiteY30" fmla="*/ 805031 h 838003"/>
            <a:gd name="connsiteX31" fmla="*/ 983816 w 1137982"/>
            <a:gd name="connsiteY31" fmla="*/ 799685 h 838003"/>
            <a:gd name="connsiteX32" fmla="*/ 984707 w 1137982"/>
            <a:gd name="connsiteY32" fmla="*/ 791664 h 838003"/>
            <a:gd name="connsiteX33" fmla="*/ 986489 w 1137982"/>
            <a:gd name="connsiteY33" fmla="*/ 784535 h 838003"/>
            <a:gd name="connsiteX34" fmla="*/ 991836 w 1137982"/>
            <a:gd name="connsiteY34" fmla="*/ 778297 h 838003"/>
            <a:gd name="connsiteX35" fmla="*/ 996292 w 1137982"/>
            <a:gd name="connsiteY35" fmla="*/ 771168 h 838003"/>
            <a:gd name="connsiteX36" fmla="*/ 1004312 w 1137982"/>
            <a:gd name="connsiteY36" fmla="*/ 772059 h 838003"/>
            <a:gd name="connsiteX37" fmla="*/ 1013223 w 1137982"/>
            <a:gd name="connsiteY37" fmla="*/ 776515 h 838003"/>
            <a:gd name="connsiteX38" fmla="*/ 1017679 w 1137982"/>
            <a:gd name="connsiteY38" fmla="*/ 773842 h 838003"/>
            <a:gd name="connsiteX39" fmla="*/ 1021244 w 1137982"/>
            <a:gd name="connsiteY39" fmla="*/ 772059 h 838003"/>
            <a:gd name="connsiteX40" fmla="*/ 1021244 w 1137982"/>
            <a:gd name="connsiteY40" fmla="*/ 768495 h 838003"/>
            <a:gd name="connsiteX41" fmla="*/ 1016788 w 1137982"/>
            <a:gd name="connsiteY41" fmla="*/ 759583 h 838003"/>
            <a:gd name="connsiteX42" fmla="*/ 1014115 w 1137982"/>
            <a:gd name="connsiteY42" fmla="*/ 752454 h 838003"/>
            <a:gd name="connsiteX43" fmla="*/ 997183 w 1137982"/>
            <a:gd name="connsiteY43" fmla="*/ 744434 h 838003"/>
            <a:gd name="connsiteX44" fmla="*/ 988272 w 1137982"/>
            <a:gd name="connsiteY44" fmla="*/ 741761 h 838003"/>
            <a:gd name="connsiteX45" fmla="*/ 980251 w 1137982"/>
            <a:gd name="connsiteY45" fmla="*/ 738196 h 838003"/>
            <a:gd name="connsiteX46" fmla="*/ 969558 w 1137982"/>
            <a:gd name="connsiteY46" fmla="*/ 739978 h 838003"/>
            <a:gd name="connsiteX47" fmla="*/ 961537 w 1137982"/>
            <a:gd name="connsiteY47" fmla="*/ 739087 h 838003"/>
            <a:gd name="connsiteX48" fmla="*/ 949061 w 1137982"/>
            <a:gd name="connsiteY48" fmla="*/ 736414 h 838003"/>
            <a:gd name="connsiteX49" fmla="*/ 937477 w 1137982"/>
            <a:gd name="connsiteY49" fmla="*/ 731958 h 838003"/>
            <a:gd name="connsiteX50" fmla="*/ 930348 w 1137982"/>
            <a:gd name="connsiteY50" fmla="*/ 723938 h 838003"/>
            <a:gd name="connsiteX51" fmla="*/ 929456 w 1137982"/>
            <a:gd name="connsiteY51" fmla="*/ 719482 h 838003"/>
            <a:gd name="connsiteX52" fmla="*/ 929456 w 1137982"/>
            <a:gd name="connsiteY52" fmla="*/ 712353 h 838003"/>
            <a:gd name="connsiteX53" fmla="*/ 925892 w 1137982"/>
            <a:gd name="connsiteY53" fmla="*/ 707897 h 838003"/>
            <a:gd name="connsiteX54" fmla="*/ 924110 w 1137982"/>
            <a:gd name="connsiteY54" fmla="*/ 704333 h 838003"/>
            <a:gd name="connsiteX55" fmla="*/ 922327 w 1137982"/>
            <a:gd name="connsiteY55" fmla="*/ 697204 h 838003"/>
            <a:gd name="connsiteX56" fmla="*/ 912525 w 1137982"/>
            <a:gd name="connsiteY56" fmla="*/ 696313 h 838003"/>
            <a:gd name="connsiteX57" fmla="*/ 901831 w 1137982"/>
            <a:gd name="connsiteY57" fmla="*/ 692748 h 838003"/>
            <a:gd name="connsiteX58" fmla="*/ 897375 w 1137982"/>
            <a:gd name="connsiteY58" fmla="*/ 683837 h 838003"/>
            <a:gd name="connsiteX59" fmla="*/ 875097 w 1137982"/>
            <a:gd name="connsiteY59" fmla="*/ 675816 h 838003"/>
            <a:gd name="connsiteX60" fmla="*/ 864403 w 1137982"/>
            <a:gd name="connsiteY60" fmla="*/ 672252 h 838003"/>
            <a:gd name="connsiteX61" fmla="*/ 855492 w 1137982"/>
            <a:gd name="connsiteY61" fmla="*/ 675816 h 838003"/>
            <a:gd name="connsiteX62" fmla="*/ 850145 w 1137982"/>
            <a:gd name="connsiteY62" fmla="*/ 682946 h 838003"/>
            <a:gd name="connsiteX63" fmla="*/ 850145 w 1137982"/>
            <a:gd name="connsiteY63" fmla="*/ 682946 h 838003"/>
            <a:gd name="connsiteX64" fmla="*/ 843907 w 1137982"/>
            <a:gd name="connsiteY64" fmla="*/ 685619 h 838003"/>
            <a:gd name="connsiteX65" fmla="*/ 836778 w 1137982"/>
            <a:gd name="connsiteY65" fmla="*/ 693639 h 838003"/>
            <a:gd name="connsiteX66" fmla="*/ 834105 w 1137982"/>
            <a:gd name="connsiteY66" fmla="*/ 696313 h 838003"/>
            <a:gd name="connsiteX67" fmla="*/ 834105 w 1137982"/>
            <a:gd name="connsiteY67" fmla="*/ 696313 h 838003"/>
            <a:gd name="connsiteX68" fmla="*/ 817173 w 1137982"/>
            <a:gd name="connsiteY68" fmla="*/ 694530 h 838003"/>
            <a:gd name="connsiteX69" fmla="*/ 810935 w 1137982"/>
            <a:gd name="connsiteY69" fmla="*/ 691857 h 838003"/>
            <a:gd name="connsiteX70" fmla="*/ 799350 w 1137982"/>
            <a:gd name="connsiteY70" fmla="*/ 694530 h 838003"/>
            <a:gd name="connsiteX71" fmla="*/ 790439 w 1137982"/>
            <a:gd name="connsiteY71" fmla="*/ 689183 h 838003"/>
            <a:gd name="connsiteX72" fmla="*/ 782419 w 1137982"/>
            <a:gd name="connsiteY72" fmla="*/ 690966 h 838003"/>
            <a:gd name="connsiteX73" fmla="*/ 775290 w 1137982"/>
            <a:gd name="connsiteY73" fmla="*/ 682946 h 838003"/>
            <a:gd name="connsiteX74" fmla="*/ 758358 w 1137982"/>
            <a:gd name="connsiteY74" fmla="*/ 683837 h 838003"/>
            <a:gd name="connsiteX75" fmla="*/ 744100 w 1137982"/>
            <a:gd name="connsiteY75" fmla="*/ 680272 h 838003"/>
            <a:gd name="connsiteX76" fmla="*/ 736080 w 1137982"/>
            <a:gd name="connsiteY76" fmla="*/ 666014 h 838003"/>
            <a:gd name="connsiteX77" fmla="*/ 730733 w 1137982"/>
            <a:gd name="connsiteY77" fmla="*/ 663340 h 838003"/>
            <a:gd name="connsiteX78" fmla="*/ 727168 w 1137982"/>
            <a:gd name="connsiteY78" fmla="*/ 673143 h 838003"/>
            <a:gd name="connsiteX79" fmla="*/ 197833 w 1137982"/>
            <a:gd name="connsiteY79" fmla="*/ 673143 h 838003"/>
            <a:gd name="connsiteX80" fmla="*/ 197833 w 1137982"/>
            <a:gd name="connsiteY80" fmla="*/ 673143 h 838003"/>
            <a:gd name="connsiteX81" fmla="*/ 196050 w 1137982"/>
            <a:gd name="connsiteY81" fmla="*/ 666014 h 838003"/>
            <a:gd name="connsiteX82" fmla="*/ 196050 w 1137982"/>
            <a:gd name="connsiteY82" fmla="*/ 664232 h 838003"/>
            <a:gd name="connsiteX83" fmla="*/ 194268 w 1137982"/>
            <a:gd name="connsiteY83" fmla="*/ 664232 h 838003"/>
            <a:gd name="connsiteX84" fmla="*/ 191595 w 1137982"/>
            <a:gd name="connsiteY84" fmla="*/ 663340 h 838003"/>
            <a:gd name="connsiteX85" fmla="*/ 188921 w 1137982"/>
            <a:gd name="connsiteY85" fmla="*/ 659776 h 838003"/>
            <a:gd name="connsiteX86" fmla="*/ 188921 w 1137982"/>
            <a:gd name="connsiteY86" fmla="*/ 657994 h 838003"/>
            <a:gd name="connsiteX87" fmla="*/ 187139 w 1137982"/>
            <a:gd name="connsiteY87" fmla="*/ 658885 h 838003"/>
            <a:gd name="connsiteX88" fmla="*/ 184465 w 1137982"/>
            <a:gd name="connsiteY88" fmla="*/ 660667 h 838003"/>
            <a:gd name="connsiteX89" fmla="*/ 180901 w 1137982"/>
            <a:gd name="connsiteY89" fmla="*/ 660667 h 838003"/>
            <a:gd name="connsiteX90" fmla="*/ 180901 w 1137982"/>
            <a:gd name="connsiteY90" fmla="*/ 652647 h 838003"/>
            <a:gd name="connsiteX91" fmla="*/ 177336 w 1137982"/>
            <a:gd name="connsiteY91" fmla="*/ 651756 h 838003"/>
            <a:gd name="connsiteX92" fmla="*/ 177336 w 1137982"/>
            <a:gd name="connsiteY92" fmla="*/ 647300 h 838003"/>
            <a:gd name="connsiteX93" fmla="*/ 178228 w 1137982"/>
            <a:gd name="connsiteY93" fmla="*/ 642844 h 838003"/>
            <a:gd name="connsiteX94" fmla="*/ 174663 w 1137982"/>
            <a:gd name="connsiteY94" fmla="*/ 646409 h 838003"/>
            <a:gd name="connsiteX95" fmla="*/ 172881 w 1137982"/>
            <a:gd name="connsiteY95" fmla="*/ 652647 h 838003"/>
            <a:gd name="connsiteX96" fmla="*/ 163969 w 1137982"/>
            <a:gd name="connsiteY96" fmla="*/ 646409 h 838003"/>
            <a:gd name="connsiteX97" fmla="*/ 163969 w 1137982"/>
            <a:gd name="connsiteY97" fmla="*/ 641062 h 838003"/>
            <a:gd name="connsiteX98" fmla="*/ 163969 w 1137982"/>
            <a:gd name="connsiteY98" fmla="*/ 637498 h 838003"/>
            <a:gd name="connsiteX99" fmla="*/ 159514 w 1137982"/>
            <a:gd name="connsiteY99" fmla="*/ 638389 h 838003"/>
            <a:gd name="connsiteX100" fmla="*/ 157731 w 1137982"/>
            <a:gd name="connsiteY100" fmla="*/ 635715 h 838003"/>
            <a:gd name="connsiteX101" fmla="*/ 159514 w 1137982"/>
            <a:gd name="connsiteY101" fmla="*/ 631260 h 838003"/>
            <a:gd name="connsiteX102" fmla="*/ 157731 w 1137982"/>
            <a:gd name="connsiteY102" fmla="*/ 627695 h 838003"/>
            <a:gd name="connsiteX103" fmla="*/ 156840 w 1137982"/>
            <a:gd name="connsiteY103" fmla="*/ 633042 h 838003"/>
            <a:gd name="connsiteX104" fmla="*/ 153276 w 1137982"/>
            <a:gd name="connsiteY104" fmla="*/ 636606 h 838003"/>
            <a:gd name="connsiteX105" fmla="*/ 148820 w 1137982"/>
            <a:gd name="connsiteY105" fmla="*/ 634824 h 838003"/>
            <a:gd name="connsiteX106" fmla="*/ 146147 w 1137982"/>
            <a:gd name="connsiteY106" fmla="*/ 631260 h 838003"/>
            <a:gd name="connsiteX107" fmla="*/ 146147 w 1137982"/>
            <a:gd name="connsiteY107" fmla="*/ 625022 h 838003"/>
            <a:gd name="connsiteX108" fmla="*/ 146147 w 1137982"/>
            <a:gd name="connsiteY108" fmla="*/ 622348 h 838003"/>
            <a:gd name="connsiteX109" fmla="*/ 143473 w 1137982"/>
            <a:gd name="connsiteY109" fmla="*/ 622348 h 838003"/>
            <a:gd name="connsiteX110" fmla="*/ 142582 w 1137982"/>
            <a:gd name="connsiteY110" fmla="*/ 625913 h 838003"/>
            <a:gd name="connsiteX111" fmla="*/ 137235 w 1137982"/>
            <a:gd name="connsiteY111" fmla="*/ 629477 h 838003"/>
            <a:gd name="connsiteX112" fmla="*/ 132780 w 1137982"/>
            <a:gd name="connsiteY112" fmla="*/ 625022 h 838003"/>
            <a:gd name="connsiteX113" fmla="*/ 130997 w 1137982"/>
            <a:gd name="connsiteY113" fmla="*/ 620566 h 838003"/>
            <a:gd name="connsiteX114" fmla="*/ 129215 w 1137982"/>
            <a:gd name="connsiteY114" fmla="*/ 620566 h 838003"/>
            <a:gd name="connsiteX115" fmla="*/ 127433 w 1137982"/>
            <a:gd name="connsiteY115" fmla="*/ 621457 h 838003"/>
            <a:gd name="connsiteX116" fmla="*/ 122977 w 1137982"/>
            <a:gd name="connsiteY116" fmla="*/ 621457 h 838003"/>
            <a:gd name="connsiteX117" fmla="*/ 122977 w 1137982"/>
            <a:gd name="connsiteY117" fmla="*/ 617001 h 838003"/>
            <a:gd name="connsiteX118" fmla="*/ 119412 w 1137982"/>
            <a:gd name="connsiteY118" fmla="*/ 621457 h 838003"/>
            <a:gd name="connsiteX119" fmla="*/ 114957 w 1137982"/>
            <a:gd name="connsiteY119" fmla="*/ 622348 h 838003"/>
            <a:gd name="connsiteX120" fmla="*/ 113174 w 1137982"/>
            <a:gd name="connsiteY120" fmla="*/ 620566 h 838003"/>
            <a:gd name="connsiteX121" fmla="*/ 110501 w 1137982"/>
            <a:gd name="connsiteY121" fmla="*/ 619675 h 838003"/>
            <a:gd name="connsiteX122" fmla="*/ 107828 w 1137982"/>
            <a:gd name="connsiteY122" fmla="*/ 617893 h 838003"/>
            <a:gd name="connsiteX123" fmla="*/ 109610 w 1137982"/>
            <a:gd name="connsiteY123" fmla="*/ 614328 h 838003"/>
            <a:gd name="connsiteX124" fmla="*/ 109610 w 1137982"/>
            <a:gd name="connsiteY124" fmla="*/ 614328 h 838003"/>
            <a:gd name="connsiteX125" fmla="*/ 110501 w 1137982"/>
            <a:gd name="connsiteY125" fmla="*/ 611655 h 838003"/>
            <a:gd name="connsiteX126" fmla="*/ 106045 w 1137982"/>
            <a:gd name="connsiteY126" fmla="*/ 611655 h 838003"/>
            <a:gd name="connsiteX127" fmla="*/ 108719 w 1137982"/>
            <a:gd name="connsiteY127" fmla="*/ 607199 h 838003"/>
            <a:gd name="connsiteX128" fmla="*/ 117630 w 1137982"/>
            <a:gd name="connsiteY128" fmla="*/ 607199 h 838003"/>
            <a:gd name="connsiteX129" fmla="*/ 121195 w 1137982"/>
            <a:gd name="connsiteY129" fmla="*/ 603634 h 838003"/>
            <a:gd name="connsiteX130" fmla="*/ 110501 w 1137982"/>
            <a:gd name="connsiteY130" fmla="*/ 603634 h 838003"/>
            <a:gd name="connsiteX131" fmla="*/ 106936 w 1137982"/>
            <a:gd name="connsiteY131" fmla="*/ 603634 h 838003"/>
            <a:gd name="connsiteX132" fmla="*/ 102481 w 1137982"/>
            <a:gd name="connsiteY132" fmla="*/ 606308 h 838003"/>
            <a:gd name="connsiteX133" fmla="*/ 98025 w 1137982"/>
            <a:gd name="connsiteY133" fmla="*/ 600961 h 838003"/>
            <a:gd name="connsiteX134" fmla="*/ 103372 w 1137982"/>
            <a:gd name="connsiteY134" fmla="*/ 597396 h 838003"/>
            <a:gd name="connsiteX135" fmla="*/ 107828 w 1137982"/>
            <a:gd name="connsiteY135" fmla="*/ 592050 h 838003"/>
            <a:gd name="connsiteX136" fmla="*/ 114066 w 1137982"/>
            <a:gd name="connsiteY136" fmla="*/ 592050 h 838003"/>
            <a:gd name="connsiteX137" fmla="*/ 120304 w 1137982"/>
            <a:gd name="connsiteY137" fmla="*/ 596505 h 838003"/>
            <a:gd name="connsiteX138" fmla="*/ 120304 w 1137982"/>
            <a:gd name="connsiteY138" fmla="*/ 593832 h 838003"/>
            <a:gd name="connsiteX139" fmla="*/ 117630 w 1137982"/>
            <a:gd name="connsiteY139" fmla="*/ 591158 h 838003"/>
            <a:gd name="connsiteX140" fmla="*/ 120304 w 1137982"/>
            <a:gd name="connsiteY140" fmla="*/ 589376 h 838003"/>
            <a:gd name="connsiteX141" fmla="*/ 112283 w 1137982"/>
            <a:gd name="connsiteY141" fmla="*/ 586703 h 838003"/>
            <a:gd name="connsiteX142" fmla="*/ 115848 w 1137982"/>
            <a:gd name="connsiteY142" fmla="*/ 576900 h 838003"/>
            <a:gd name="connsiteX143" fmla="*/ 112283 w 1137982"/>
            <a:gd name="connsiteY143" fmla="*/ 577791 h 838003"/>
            <a:gd name="connsiteX144" fmla="*/ 109610 w 1137982"/>
            <a:gd name="connsiteY144" fmla="*/ 584029 h 838003"/>
            <a:gd name="connsiteX145" fmla="*/ 104263 w 1137982"/>
            <a:gd name="connsiteY145" fmla="*/ 587594 h 838003"/>
            <a:gd name="connsiteX146" fmla="*/ 99807 w 1137982"/>
            <a:gd name="connsiteY146" fmla="*/ 592050 h 838003"/>
            <a:gd name="connsiteX147" fmla="*/ 98025 w 1137982"/>
            <a:gd name="connsiteY147" fmla="*/ 587594 h 838003"/>
            <a:gd name="connsiteX148" fmla="*/ 95352 w 1137982"/>
            <a:gd name="connsiteY148" fmla="*/ 584920 h 838003"/>
            <a:gd name="connsiteX149" fmla="*/ 95352 w 1137982"/>
            <a:gd name="connsiteY149" fmla="*/ 576900 h 838003"/>
            <a:gd name="connsiteX150" fmla="*/ 88223 w 1137982"/>
            <a:gd name="connsiteY150" fmla="*/ 577791 h 838003"/>
            <a:gd name="connsiteX151" fmla="*/ 88223 w 1137982"/>
            <a:gd name="connsiteY151" fmla="*/ 571553 h 838003"/>
            <a:gd name="connsiteX152" fmla="*/ 86440 w 1137982"/>
            <a:gd name="connsiteY152" fmla="*/ 567098 h 838003"/>
            <a:gd name="connsiteX153" fmla="*/ 81094 w 1137982"/>
            <a:gd name="connsiteY153" fmla="*/ 566207 h 838003"/>
            <a:gd name="connsiteX154" fmla="*/ 82876 w 1137982"/>
            <a:gd name="connsiteY154" fmla="*/ 559969 h 838003"/>
            <a:gd name="connsiteX155" fmla="*/ 86440 w 1137982"/>
            <a:gd name="connsiteY155" fmla="*/ 559969 h 838003"/>
            <a:gd name="connsiteX156" fmla="*/ 90896 w 1137982"/>
            <a:gd name="connsiteY156" fmla="*/ 559077 h 838003"/>
            <a:gd name="connsiteX157" fmla="*/ 93569 w 1137982"/>
            <a:gd name="connsiteY157" fmla="*/ 557295 h 838003"/>
            <a:gd name="connsiteX158" fmla="*/ 89114 w 1137982"/>
            <a:gd name="connsiteY158" fmla="*/ 556404 h 838003"/>
            <a:gd name="connsiteX159" fmla="*/ 81985 w 1137982"/>
            <a:gd name="connsiteY159" fmla="*/ 552839 h 838003"/>
            <a:gd name="connsiteX160" fmla="*/ 85549 w 1137982"/>
            <a:gd name="connsiteY160" fmla="*/ 544819 h 838003"/>
            <a:gd name="connsiteX161" fmla="*/ 80202 w 1137982"/>
            <a:gd name="connsiteY161" fmla="*/ 544819 h 838003"/>
            <a:gd name="connsiteX162" fmla="*/ 77529 w 1137982"/>
            <a:gd name="connsiteY162" fmla="*/ 549275 h 838003"/>
            <a:gd name="connsiteX163" fmla="*/ 73964 w 1137982"/>
            <a:gd name="connsiteY163" fmla="*/ 552839 h 838003"/>
            <a:gd name="connsiteX164" fmla="*/ 71291 w 1137982"/>
            <a:gd name="connsiteY164" fmla="*/ 556404 h 838003"/>
            <a:gd name="connsiteX165" fmla="*/ 66835 w 1137982"/>
            <a:gd name="connsiteY165" fmla="*/ 556404 h 838003"/>
            <a:gd name="connsiteX166" fmla="*/ 65053 w 1137982"/>
            <a:gd name="connsiteY166" fmla="*/ 551057 h 838003"/>
            <a:gd name="connsiteX167" fmla="*/ 61488 w 1137982"/>
            <a:gd name="connsiteY167" fmla="*/ 550166 h 838003"/>
            <a:gd name="connsiteX168" fmla="*/ 57033 w 1137982"/>
            <a:gd name="connsiteY168" fmla="*/ 547493 h 838003"/>
            <a:gd name="connsiteX169" fmla="*/ 61488 w 1137982"/>
            <a:gd name="connsiteY169" fmla="*/ 543928 h 838003"/>
            <a:gd name="connsiteX170" fmla="*/ 63271 w 1137982"/>
            <a:gd name="connsiteY170" fmla="*/ 540364 h 838003"/>
            <a:gd name="connsiteX171" fmla="*/ 69509 w 1137982"/>
            <a:gd name="connsiteY171" fmla="*/ 538581 h 838003"/>
            <a:gd name="connsiteX172" fmla="*/ 63271 w 1137982"/>
            <a:gd name="connsiteY172" fmla="*/ 537690 h 838003"/>
            <a:gd name="connsiteX173" fmla="*/ 58815 w 1137982"/>
            <a:gd name="connsiteY173" fmla="*/ 539472 h 838003"/>
            <a:gd name="connsiteX174" fmla="*/ 55251 w 1137982"/>
            <a:gd name="connsiteY174" fmla="*/ 536799 h 838003"/>
            <a:gd name="connsiteX175" fmla="*/ 57924 w 1137982"/>
            <a:gd name="connsiteY175" fmla="*/ 532343 h 838003"/>
            <a:gd name="connsiteX176" fmla="*/ 57924 w 1137982"/>
            <a:gd name="connsiteY176" fmla="*/ 528779 h 838003"/>
            <a:gd name="connsiteX177" fmla="*/ 57924 w 1137982"/>
            <a:gd name="connsiteY177" fmla="*/ 525214 h 838003"/>
            <a:gd name="connsiteX178" fmla="*/ 65944 w 1137982"/>
            <a:gd name="connsiteY178" fmla="*/ 520758 h 838003"/>
            <a:gd name="connsiteX179" fmla="*/ 62380 w 1137982"/>
            <a:gd name="connsiteY179" fmla="*/ 517194 h 838003"/>
            <a:gd name="connsiteX180" fmla="*/ 63271 w 1137982"/>
            <a:gd name="connsiteY180" fmla="*/ 513629 h 838003"/>
            <a:gd name="connsiteX181" fmla="*/ 68618 w 1137982"/>
            <a:gd name="connsiteY181" fmla="*/ 505609 h 838003"/>
            <a:gd name="connsiteX182" fmla="*/ 62380 w 1137982"/>
            <a:gd name="connsiteY182" fmla="*/ 502045 h 838003"/>
            <a:gd name="connsiteX183" fmla="*/ 62380 w 1137982"/>
            <a:gd name="connsiteY183" fmla="*/ 507391 h 838003"/>
            <a:gd name="connsiteX184" fmla="*/ 62380 w 1137982"/>
            <a:gd name="connsiteY184" fmla="*/ 511847 h 838003"/>
            <a:gd name="connsiteX185" fmla="*/ 60597 w 1137982"/>
            <a:gd name="connsiteY185" fmla="*/ 501153 h 838003"/>
            <a:gd name="connsiteX186" fmla="*/ 58815 w 1137982"/>
            <a:gd name="connsiteY186" fmla="*/ 487786 h 838003"/>
            <a:gd name="connsiteX187" fmla="*/ 24952 w 1137982"/>
            <a:gd name="connsiteY187" fmla="*/ 471746 h 838003"/>
            <a:gd name="connsiteX188" fmla="*/ 17823 w 1137982"/>
            <a:gd name="connsiteY188" fmla="*/ 453923 h 838003"/>
            <a:gd name="connsiteX189" fmla="*/ 0 w 1137982"/>
            <a:gd name="connsiteY189" fmla="*/ 428971 h 838003"/>
            <a:gd name="connsiteX190" fmla="*/ 0 w 1137982"/>
            <a:gd name="connsiteY190" fmla="*/ 110835 h 838003"/>
            <a:gd name="connsiteX191" fmla="*/ 11585 w 1137982"/>
            <a:gd name="connsiteY191" fmla="*/ 110835 h 838003"/>
            <a:gd name="connsiteX192" fmla="*/ 15149 w 1137982"/>
            <a:gd name="connsiteY192" fmla="*/ 108162 h 838003"/>
            <a:gd name="connsiteX193" fmla="*/ 13367 w 1137982"/>
            <a:gd name="connsiteY193" fmla="*/ 105488 h 838003"/>
            <a:gd name="connsiteX194" fmla="*/ 11585 w 1137982"/>
            <a:gd name="connsiteY194" fmla="*/ 102815 h 838003"/>
            <a:gd name="connsiteX195" fmla="*/ 16040 w 1137982"/>
            <a:gd name="connsiteY195" fmla="*/ 100142 h 838003"/>
            <a:gd name="connsiteX196" fmla="*/ 27625 w 1137982"/>
            <a:gd name="connsiteY196" fmla="*/ 92121 h 838003"/>
            <a:gd name="connsiteX197" fmla="*/ 37428 w 1137982"/>
            <a:gd name="connsiteY197" fmla="*/ 88557 h 838003"/>
            <a:gd name="connsiteX198" fmla="*/ 41883 w 1137982"/>
            <a:gd name="connsiteY198" fmla="*/ 93012 h 838003"/>
            <a:gd name="connsiteX199" fmla="*/ 44557 w 1137982"/>
            <a:gd name="connsiteY199" fmla="*/ 96577 h 838003"/>
            <a:gd name="connsiteX200" fmla="*/ 47230 w 1137982"/>
            <a:gd name="connsiteY200" fmla="*/ 93012 h 838003"/>
            <a:gd name="connsiteX201" fmla="*/ 51686 w 1137982"/>
            <a:gd name="connsiteY201" fmla="*/ 84992 h 838003"/>
            <a:gd name="connsiteX202" fmla="*/ 63271 w 1137982"/>
            <a:gd name="connsiteY202" fmla="*/ 75190 h 838003"/>
            <a:gd name="connsiteX203" fmla="*/ 76638 w 1137982"/>
            <a:gd name="connsiteY203" fmla="*/ 72516 h 838003"/>
            <a:gd name="connsiteX204" fmla="*/ 82876 w 1137982"/>
            <a:gd name="connsiteY204" fmla="*/ 70734 h 838003"/>
            <a:gd name="connsiteX205" fmla="*/ 77529 w 1137982"/>
            <a:gd name="connsiteY205" fmla="*/ 76972 h 838003"/>
            <a:gd name="connsiteX206" fmla="*/ 79311 w 1137982"/>
            <a:gd name="connsiteY206" fmla="*/ 81428 h 838003"/>
            <a:gd name="connsiteX207" fmla="*/ 92678 w 1137982"/>
            <a:gd name="connsiteY207" fmla="*/ 71625 h 838003"/>
            <a:gd name="connsiteX208" fmla="*/ 98025 w 1137982"/>
            <a:gd name="connsiteY208" fmla="*/ 65387 h 838003"/>
            <a:gd name="connsiteX209" fmla="*/ 104263 w 1137982"/>
            <a:gd name="connsiteY209" fmla="*/ 63605 h 838003"/>
            <a:gd name="connsiteX210" fmla="*/ 106936 w 1137982"/>
            <a:gd name="connsiteY210" fmla="*/ 60040 h 838003"/>
            <a:gd name="connsiteX211" fmla="*/ 100699 w 1137982"/>
            <a:gd name="connsiteY211" fmla="*/ 56476 h 838003"/>
            <a:gd name="connsiteX212" fmla="*/ 98916 w 1137982"/>
            <a:gd name="connsiteY212" fmla="*/ 51129 h 838003"/>
            <a:gd name="connsiteX213" fmla="*/ 104263 w 1137982"/>
            <a:gd name="connsiteY213" fmla="*/ 48456 h 838003"/>
            <a:gd name="connsiteX214" fmla="*/ 117630 w 1137982"/>
            <a:gd name="connsiteY214" fmla="*/ 60932 h 838003"/>
            <a:gd name="connsiteX215" fmla="*/ 124759 w 1137982"/>
            <a:gd name="connsiteY215" fmla="*/ 71625 h 838003"/>
            <a:gd name="connsiteX216" fmla="*/ 127433 w 1137982"/>
            <a:gd name="connsiteY216" fmla="*/ 77863 h 838003"/>
            <a:gd name="connsiteX217" fmla="*/ 132780 w 1137982"/>
            <a:gd name="connsiteY217" fmla="*/ 82319 h 838003"/>
            <a:gd name="connsiteX218" fmla="*/ 146147 w 1137982"/>
            <a:gd name="connsiteY218" fmla="*/ 91230 h 838003"/>
            <a:gd name="connsiteX219" fmla="*/ 151493 w 1137982"/>
            <a:gd name="connsiteY219" fmla="*/ 91230 h 838003"/>
            <a:gd name="connsiteX220" fmla="*/ 155058 w 1137982"/>
            <a:gd name="connsiteY220" fmla="*/ 84992 h 838003"/>
            <a:gd name="connsiteX221" fmla="*/ 153276 w 1137982"/>
            <a:gd name="connsiteY221" fmla="*/ 82319 h 838003"/>
            <a:gd name="connsiteX222" fmla="*/ 151493 w 1137982"/>
            <a:gd name="connsiteY222" fmla="*/ 80537 h 838003"/>
            <a:gd name="connsiteX223" fmla="*/ 155949 w 1137982"/>
            <a:gd name="connsiteY223" fmla="*/ 77863 h 838003"/>
            <a:gd name="connsiteX224" fmla="*/ 155949 w 1137982"/>
            <a:gd name="connsiteY224" fmla="*/ 74299 h 838003"/>
            <a:gd name="connsiteX225" fmla="*/ 155949 w 1137982"/>
            <a:gd name="connsiteY225" fmla="*/ 68952 h 838003"/>
            <a:gd name="connsiteX226" fmla="*/ 161296 w 1137982"/>
            <a:gd name="connsiteY226" fmla="*/ 66278 h 838003"/>
            <a:gd name="connsiteX227" fmla="*/ 166643 w 1137982"/>
            <a:gd name="connsiteY227" fmla="*/ 63605 h 838003"/>
            <a:gd name="connsiteX228" fmla="*/ 167534 w 1137982"/>
            <a:gd name="connsiteY228" fmla="*/ 74299 h 838003"/>
            <a:gd name="connsiteX229" fmla="*/ 167534 w 1137982"/>
            <a:gd name="connsiteY229" fmla="*/ 80537 h 838003"/>
            <a:gd name="connsiteX230" fmla="*/ 174663 w 1137982"/>
            <a:gd name="connsiteY230" fmla="*/ 80537 h 838003"/>
            <a:gd name="connsiteX231" fmla="*/ 172881 w 1137982"/>
            <a:gd name="connsiteY231" fmla="*/ 85883 h 838003"/>
            <a:gd name="connsiteX232" fmla="*/ 169316 w 1137982"/>
            <a:gd name="connsiteY232" fmla="*/ 91230 h 838003"/>
            <a:gd name="connsiteX233" fmla="*/ 172881 w 1137982"/>
            <a:gd name="connsiteY233" fmla="*/ 91230 h 838003"/>
            <a:gd name="connsiteX234" fmla="*/ 177336 w 1137982"/>
            <a:gd name="connsiteY234" fmla="*/ 89448 h 838003"/>
            <a:gd name="connsiteX235" fmla="*/ 183574 w 1137982"/>
            <a:gd name="connsiteY235" fmla="*/ 87666 h 838003"/>
            <a:gd name="connsiteX236" fmla="*/ 191595 w 1137982"/>
            <a:gd name="connsiteY236" fmla="*/ 84101 h 838003"/>
            <a:gd name="connsiteX237" fmla="*/ 193377 w 1137982"/>
            <a:gd name="connsiteY237" fmla="*/ 78754 h 838003"/>
            <a:gd name="connsiteX238" fmla="*/ 206744 w 1137982"/>
            <a:gd name="connsiteY238" fmla="*/ 74299 h 838003"/>
            <a:gd name="connsiteX239" fmla="*/ 223676 w 1137982"/>
            <a:gd name="connsiteY239" fmla="*/ 77863 h 838003"/>
            <a:gd name="connsiteX240" fmla="*/ 229022 w 1137982"/>
            <a:gd name="connsiteY240" fmla="*/ 81428 h 838003"/>
            <a:gd name="connsiteX241" fmla="*/ 235260 w 1137982"/>
            <a:gd name="connsiteY241" fmla="*/ 84992 h 838003"/>
            <a:gd name="connsiteX242" fmla="*/ 245063 w 1137982"/>
            <a:gd name="connsiteY242" fmla="*/ 88557 h 838003"/>
            <a:gd name="connsiteX243" fmla="*/ 250410 w 1137982"/>
            <a:gd name="connsiteY243" fmla="*/ 90339 h 838003"/>
            <a:gd name="connsiteX244" fmla="*/ 255756 w 1137982"/>
            <a:gd name="connsiteY244" fmla="*/ 93012 h 838003"/>
            <a:gd name="connsiteX245" fmla="*/ 262886 w 1137982"/>
            <a:gd name="connsiteY245" fmla="*/ 93904 h 838003"/>
            <a:gd name="connsiteX246" fmla="*/ 268232 w 1137982"/>
            <a:gd name="connsiteY246" fmla="*/ 93904 h 838003"/>
            <a:gd name="connsiteX247" fmla="*/ 276253 w 1137982"/>
            <a:gd name="connsiteY247" fmla="*/ 95686 h 838003"/>
            <a:gd name="connsiteX248" fmla="*/ 283382 w 1137982"/>
            <a:gd name="connsiteY248" fmla="*/ 99250 h 838003"/>
            <a:gd name="connsiteX249" fmla="*/ 289620 w 1137982"/>
            <a:gd name="connsiteY249" fmla="*/ 102815 h 838003"/>
            <a:gd name="connsiteX250" fmla="*/ 305660 w 1137982"/>
            <a:gd name="connsiteY250" fmla="*/ 106380 h 838003"/>
            <a:gd name="connsiteX251" fmla="*/ 311898 w 1137982"/>
            <a:gd name="connsiteY251" fmla="*/ 108162 h 838003"/>
            <a:gd name="connsiteX252" fmla="*/ 318136 w 1137982"/>
            <a:gd name="connsiteY252" fmla="*/ 109053 h 838003"/>
            <a:gd name="connsiteX253" fmla="*/ 323483 w 1137982"/>
            <a:gd name="connsiteY253" fmla="*/ 109944 h 838003"/>
            <a:gd name="connsiteX254" fmla="*/ 327939 w 1137982"/>
            <a:gd name="connsiteY254" fmla="*/ 106380 h 838003"/>
            <a:gd name="connsiteX255" fmla="*/ 333285 w 1137982"/>
            <a:gd name="connsiteY255" fmla="*/ 104597 h 838003"/>
            <a:gd name="connsiteX256" fmla="*/ 340415 w 1137982"/>
            <a:gd name="connsiteY256" fmla="*/ 104597 h 838003"/>
            <a:gd name="connsiteX257" fmla="*/ 357346 w 1137982"/>
            <a:gd name="connsiteY257" fmla="*/ 111726 h 838003"/>
            <a:gd name="connsiteX258" fmla="*/ 369822 w 1137982"/>
            <a:gd name="connsiteY258" fmla="*/ 120638 h 838003"/>
            <a:gd name="connsiteX259" fmla="*/ 368040 w 1137982"/>
            <a:gd name="connsiteY259" fmla="*/ 128658 h 838003"/>
            <a:gd name="connsiteX260" fmla="*/ 354673 w 1137982"/>
            <a:gd name="connsiteY260" fmla="*/ 129549 h 838003"/>
            <a:gd name="connsiteX261" fmla="*/ 351108 w 1137982"/>
            <a:gd name="connsiteY261" fmla="*/ 133114 h 838003"/>
            <a:gd name="connsiteX262" fmla="*/ 345761 w 1137982"/>
            <a:gd name="connsiteY262" fmla="*/ 135787 h 838003"/>
            <a:gd name="connsiteX263" fmla="*/ 343979 w 1137982"/>
            <a:gd name="connsiteY263" fmla="*/ 141134 h 838003"/>
            <a:gd name="connsiteX264" fmla="*/ 351108 w 1137982"/>
            <a:gd name="connsiteY264" fmla="*/ 142916 h 838003"/>
            <a:gd name="connsiteX265" fmla="*/ 359128 w 1137982"/>
            <a:gd name="connsiteY265" fmla="*/ 144698 h 838003"/>
            <a:gd name="connsiteX266" fmla="*/ 368040 w 1137982"/>
            <a:gd name="connsiteY266" fmla="*/ 144698 h 838003"/>
            <a:gd name="connsiteX267" fmla="*/ 376951 w 1137982"/>
            <a:gd name="connsiteY267" fmla="*/ 146481 h 838003"/>
            <a:gd name="connsiteX268" fmla="*/ 385863 w 1137982"/>
            <a:gd name="connsiteY268" fmla="*/ 146481 h 838003"/>
            <a:gd name="connsiteX269" fmla="*/ 408141 w 1137982"/>
            <a:gd name="connsiteY269" fmla="*/ 146481 h 838003"/>
            <a:gd name="connsiteX270" fmla="*/ 429528 w 1137982"/>
            <a:gd name="connsiteY270" fmla="*/ 143807 h 838003"/>
            <a:gd name="connsiteX271" fmla="*/ 442004 w 1137982"/>
            <a:gd name="connsiteY271" fmla="*/ 143807 h 838003"/>
            <a:gd name="connsiteX272" fmla="*/ 448242 w 1137982"/>
            <a:gd name="connsiteY272" fmla="*/ 143807 h 838003"/>
            <a:gd name="connsiteX273" fmla="*/ 454480 w 1137982"/>
            <a:gd name="connsiteY273" fmla="*/ 147372 h 838003"/>
            <a:gd name="connsiteX274" fmla="*/ 461609 w 1137982"/>
            <a:gd name="connsiteY274" fmla="*/ 149154 h 838003"/>
            <a:gd name="connsiteX275" fmla="*/ 467847 w 1137982"/>
            <a:gd name="connsiteY275" fmla="*/ 149154 h 838003"/>
            <a:gd name="connsiteX276" fmla="*/ 467847 w 1137982"/>
            <a:gd name="connsiteY276" fmla="*/ 154501 h 838003"/>
            <a:gd name="connsiteX277" fmla="*/ 467847 w 1137982"/>
            <a:gd name="connsiteY277" fmla="*/ 159848 h 838003"/>
            <a:gd name="connsiteX278" fmla="*/ 471412 w 1137982"/>
            <a:gd name="connsiteY278" fmla="*/ 158066 h 838003"/>
            <a:gd name="connsiteX279" fmla="*/ 471412 w 1137982"/>
            <a:gd name="connsiteY279" fmla="*/ 152719 h 838003"/>
            <a:gd name="connsiteX280" fmla="*/ 474085 w 1137982"/>
            <a:gd name="connsiteY280" fmla="*/ 152719 h 838003"/>
            <a:gd name="connsiteX281" fmla="*/ 476759 w 1137982"/>
            <a:gd name="connsiteY281" fmla="*/ 158066 h 838003"/>
            <a:gd name="connsiteX282" fmla="*/ 477650 w 1137982"/>
            <a:gd name="connsiteY282" fmla="*/ 162521 h 838003"/>
            <a:gd name="connsiteX283" fmla="*/ 481214 w 1137982"/>
            <a:gd name="connsiteY283" fmla="*/ 164303 h 838003"/>
            <a:gd name="connsiteX284" fmla="*/ 482997 w 1137982"/>
            <a:gd name="connsiteY284" fmla="*/ 166977 h 838003"/>
            <a:gd name="connsiteX285" fmla="*/ 481214 w 1137982"/>
            <a:gd name="connsiteY285" fmla="*/ 168759 h 838003"/>
            <a:gd name="connsiteX286" fmla="*/ 474976 w 1137982"/>
            <a:gd name="connsiteY286" fmla="*/ 166977 h 838003"/>
            <a:gd name="connsiteX287" fmla="*/ 474976 w 1137982"/>
            <a:gd name="connsiteY287" fmla="*/ 170541 h 838003"/>
            <a:gd name="connsiteX288" fmla="*/ 477650 w 1137982"/>
            <a:gd name="connsiteY288" fmla="*/ 173215 h 838003"/>
            <a:gd name="connsiteX289" fmla="*/ 483888 w 1137982"/>
            <a:gd name="connsiteY289" fmla="*/ 178562 h 838003"/>
            <a:gd name="connsiteX290" fmla="*/ 488343 w 1137982"/>
            <a:gd name="connsiteY290" fmla="*/ 183909 h 838003"/>
            <a:gd name="connsiteX291" fmla="*/ 492799 w 1137982"/>
            <a:gd name="connsiteY291" fmla="*/ 187473 h 838003"/>
            <a:gd name="connsiteX292" fmla="*/ 492799 w 1137982"/>
            <a:gd name="connsiteY292" fmla="*/ 186582 h 838003"/>
            <a:gd name="connsiteX293" fmla="*/ 490126 w 1137982"/>
            <a:gd name="connsiteY293" fmla="*/ 182126 h 838003"/>
            <a:gd name="connsiteX294" fmla="*/ 485670 w 1137982"/>
            <a:gd name="connsiteY294" fmla="*/ 175888 h 838003"/>
            <a:gd name="connsiteX295" fmla="*/ 490126 w 1137982"/>
            <a:gd name="connsiteY295" fmla="*/ 170541 h 838003"/>
            <a:gd name="connsiteX296" fmla="*/ 495472 w 1137982"/>
            <a:gd name="connsiteY296" fmla="*/ 174106 h 838003"/>
            <a:gd name="connsiteX297" fmla="*/ 498146 w 1137982"/>
            <a:gd name="connsiteY297" fmla="*/ 173215 h 838003"/>
            <a:gd name="connsiteX298" fmla="*/ 494581 w 1137982"/>
            <a:gd name="connsiteY298" fmla="*/ 165195 h 838003"/>
            <a:gd name="connsiteX299" fmla="*/ 494581 w 1137982"/>
            <a:gd name="connsiteY299" fmla="*/ 161630 h 838003"/>
            <a:gd name="connsiteX300" fmla="*/ 492799 w 1137982"/>
            <a:gd name="connsiteY300" fmla="*/ 158066 h 838003"/>
            <a:gd name="connsiteX301" fmla="*/ 489234 w 1137982"/>
            <a:gd name="connsiteY301" fmla="*/ 154501 h 838003"/>
            <a:gd name="connsiteX302" fmla="*/ 486561 w 1137982"/>
            <a:gd name="connsiteY302" fmla="*/ 151828 h 838003"/>
            <a:gd name="connsiteX303" fmla="*/ 486561 w 1137982"/>
            <a:gd name="connsiteY303" fmla="*/ 149154 h 838003"/>
            <a:gd name="connsiteX304" fmla="*/ 484779 w 1137982"/>
            <a:gd name="connsiteY304" fmla="*/ 146481 h 838003"/>
            <a:gd name="connsiteX305" fmla="*/ 489234 w 1137982"/>
            <a:gd name="connsiteY305" fmla="*/ 141134 h 838003"/>
            <a:gd name="connsiteX306" fmla="*/ 493690 w 1137982"/>
            <a:gd name="connsiteY306" fmla="*/ 136678 h 838003"/>
            <a:gd name="connsiteX307" fmla="*/ 499037 w 1137982"/>
            <a:gd name="connsiteY307" fmla="*/ 132223 h 838003"/>
            <a:gd name="connsiteX308" fmla="*/ 507948 w 1137982"/>
            <a:gd name="connsiteY308" fmla="*/ 130440 h 838003"/>
            <a:gd name="connsiteX309" fmla="*/ 512404 w 1137982"/>
            <a:gd name="connsiteY309" fmla="*/ 128658 h 838003"/>
            <a:gd name="connsiteX310" fmla="*/ 516860 w 1137982"/>
            <a:gd name="connsiteY310" fmla="*/ 125093 h 838003"/>
            <a:gd name="connsiteX311" fmla="*/ 528445 w 1137982"/>
            <a:gd name="connsiteY311" fmla="*/ 120638 h 838003"/>
            <a:gd name="connsiteX312" fmla="*/ 532009 w 1137982"/>
            <a:gd name="connsiteY312" fmla="*/ 120638 h 838003"/>
            <a:gd name="connsiteX313" fmla="*/ 534683 w 1137982"/>
            <a:gd name="connsiteY313" fmla="*/ 124202 h 838003"/>
            <a:gd name="connsiteX314" fmla="*/ 539138 w 1137982"/>
            <a:gd name="connsiteY314" fmla="*/ 126876 h 838003"/>
            <a:gd name="connsiteX315" fmla="*/ 543594 w 1137982"/>
            <a:gd name="connsiteY315" fmla="*/ 126876 h 838003"/>
            <a:gd name="connsiteX316" fmla="*/ 548941 w 1137982"/>
            <a:gd name="connsiteY316" fmla="*/ 133114 h 838003"/>
            <a:gd name="connsiteX317" fmla="*/ 559634 w 1137982"/>
            <a:gd name="connsiteY317" fmla="*/ 134896 h 838003"/>
            <a:gd name="connsiteX318" fmla="*/ 572110 w 1137982"/>
            <a:gd name="connsiteY318" fmla="*/ 134896 h 838003"/>
            <a:gd name="connsiteX319" fmla="*/ 581913 w 1137982"/>
            <a:gd name="connsiteY319" fmla="*/ 141134 h 838003"/>
            <a:gd name="connsiteX320" fmla="*/ 589933 w 1137982"/>
            <a:gd name="connsiteY320" fmla="*/ 144698 h 838003"/>
            <a:gd name="connsiteX321" fmla="*/ 597953 w 1137982"/>
            <a:gd name="connsiteY321" fmla="*/ 144698 h 838003"/>
            <a:gd name="connsiteX322" fmla="*/ 608647 w 1137982"/>
            <a:gd name="connsiteY322" fmla="*/ 144698 h 838003"/>
            <a:gd name="connsiteX323" fmla="*/ 619341 w 1137982"/>
            <a:gd name="connsiteY323" fmla="*/ 142025 h 838003"/>
            <a:gd name="connsiteX324" fmla="*/ 641619 w 1137982"/>
            <a:gd name="connsiteY324" fmla="*/ 142025 h 838003"/>
            <a:gd name="connsiteX325" fmla="*/ 651422 w 1137982"/>
            <a:gd name="connsiteY325" fmla="*/ 144698 h 838003"/>
            <a:gd name="connsiteX326" fmla="*/ 659442 w 1137982"/>
            <a:gd name="connsiteY326" fmla="*/ 142916 h 838003"/>
            <a:gd name="connsiteX327" fmla="*/ 660333 w 1137982"/>
            <a:gd name="connsiteY327" fmla="*/ 134896 h 838003"/>
            <a:gd name="connsiteX328" fmla="*/ 666571 w 1137982"/>
            <a:gd name="connsiteY328" fmla="*/ 137569 h 838003"/>
            <a:gd name="connsiteX329" fmla="*/ 673700 w 1137982"/>
            <a:gd name="connsiteY329" fmla="*/ 144698 h 838003"/>
            <a:gd name="connsiteX330" fmla="*/ 681720 w 1137982"/>
            <a:gd name="connsiteY330" fmla="*/ 146481 h 838003"/>
            <a:gd name="connsiteX331" fmla="*/ 688849 w 1137982"/>
            <a:gd name="connsiteY331" fmla="*/ 144698 h 838003"/>
            <a:gd name="connsiteX332" fmla="*/ 684394 w 1137982"/>
            <a:gd name="connsiteY332" fmla="*/ 138460 h 838003"/>
            <a:gd name="connsiteX333" fmla="*/ 678156 w 1137982"/>
            <a:gd name="connsiteY333" fmla="*/ 134896 h 838003"/>
            <a:gd name="connsiteX334" fmla="*/ 671027 w 1137982"/>
            <a:gd name="connsiteY334" fmla="*/ 136678 h 838003"/>
            <a:gd name="connsiteX335" fmla="*/ 663897 w 1137982"/>
            <a:gd name="connsiteY335" fmla="*/ 131331 h 838003"/>
            <a:gd name="connsiteX336" fmla="*/ 662115 w 1137982"/>
            <a:gd name="connsiteY336" fmla="*/ 125985 h 838003"/>
            <a:gd name="connsiteX337" fmla="*/ 670135 w 1137982"/>
            <a:gd name="connsiteY337" fmla="*/ 123311 h 838003"/>
            <a:gd name="connsiteX338" fmla="*/ 677265 w 1137982"/>
            <a:gd name="connsiteY338" fmla="*/ 119747 h 838003"/>
            <a:gd name="connsiteX339" fmla="*/ 683503 w 1137982"/>
            <a:gd name="connsiteY339" fmla="*/ 119747 h 838003"/>
            <a:gd name="connsiteX340" fmla="*/ 690632 w 1137982"/>
            <a:gd name="connsiteY340" fmla="*/ 119747 h 838003"/>
            <a:gd name="connsiteX341" fmla="*/ 691523 w 1137982"/>
            <a:gd name="connsiteY341" fmla="*/ 124202 h 838003"/>
            <a:gd name="connsiteX342" fmla="*/ 695087 w 1137982"/>
            <a:gd name="connsiteY342" fmla="*/ 125985 h 838003"/>
            <a:gd name="connsiteX343" fmla="*/ 698652 w 1137982"/>
            <a:gd name="connsiteY343" fmla="*/ 129549 h 838003"/>
            <a:gd name="connsiteX344" fmla="*/ 697761 w 1137982"/>
            <a:gd name="connsiteY344" fmla="*/ 135787 h 838003"/>
            <a:gd name="connsiteX345" fmla="*/ 704890 w 1137982"/>
            <a:gd name="connsiteY345" fmla="*/ 134005 h 838003"/>
            <a:gd name="connsiteX346" fmla="*/ 711128 w 1137982"/>
            <a:gd name="connsiteY346" fmla="*/ 129549 h 838003"/>
            <a:gd name="connsiteX347" fmla="*/ 706672 w 1137982"/>
            <a:gd name="connsiteY347" fmla="*/ 139352 h 838003"/>
            <a:gd name="connsiteX348" fmla="*/ 706672 w 1137982"/>
            <a:gd name="connsiteY348" fmla="*/ 145590 h 838003"/>
            <a:gd name="connsiteX349" fmla="*/ 701325 w 1137982"/>
            <a:gd name="connsiteY349" fmla="*/ 151828 h 838003"/>
            <a:gd name="connsiteX350" fmla="*/ 705781 w 1137982"/>
            <a:gd name="connsiteY350" fmla="*/ 154501 h 838003"/>
            <a:gd name="connsiteX351" fmla="*/ 706672 w 1137982"/>
            <a:gd name="connsiteY351" fmla="*/ 160739 h 838003"/>
            <a:gd name="connsiteX352" fmla="*/ 712910 w 1137982"/>
            <a:gd name="connsiteY352" fmla="*/ 160739 h 838003"/>
            <a:gd name="connsiteX353" fmla="*/ 719148 w 1137982"/>
            <a:gd name="connsiteY353" fmla="*/ 158957 h 838003"/>
            <a:gd name="connsiteX354" fmla="*/ 717366 w 1137982"/>
            <a:gd name="connsiteY354" fmla="*/ 161630 h 838003"/>
            <a:gd name="connsiteX355" fmla="*/ 717366 w 1137982"/>
            <a:gd name="connsiteY355" fmla="*/ 164303 h 838003"/>
            <a:gd name="connsiteX356" fmla="*/ 721821 w 1137982"/>
            <a:gd name="connsiteY356" fmla="*/ 166086 h 838003"/>
            <a:gd name="connsiteX357" fmla="*/ 723604 w 1137982"/>
            <a:gd name="connsiteY357" fmla="*/ 169650 h 838003"/>
            <a:gd name="connsiteX358" fmla="*/ 725386 w 1137982"/>
            <a:gd name="connsiteY358" fmla="*/ 160739 h 838003"/>
            <a:gd name="connsiteX359" fmla="*/ 725386 w 1137982"/>
            <a:gd name="connsiteY359" fmla="*/ 157174 h 838003"/>
            <a:gd name="connsiteX360" fmla="*/ 725386 w 1137982"/>
            <a:gd name="connsiteY360" fmla="*/ 154501 h 838003"/>
            <a:gd name="connsiteX361" fmla="*/ 723604 w 1137982"/>
            <a:gd name="connsiteY361" fmla="*/ 151828 h 838003"/>
            <a:gd name="connsiteX362" fmla="*/ 721821 w 1137982"/>
            <a:gd name="connsiteY362" fmla="*/ 149154 h 838003"/>
            <a:gd name="connsiteX363" fmla="*/ 719148 w 1137982"/>
            <a:gd name="connsiteY363" fmla="*/ 147372 h 838003"/>
            <a:gd name="connsiteX364" fmla="*/ 713801 w 1137982"/>
            <a:gd name="connsiteY364" fmla="*/ 143807 h 838003"/>
            <a:gd name="connsiteX365" fmla="*/ 715583 w 1137982"/>
            <a:gd name="connsiteY365" fmla="*/ 141134 h 838003"/>
            <a:gd name="connsiteX366" fmla="*/ 720039 w 1137982"/>
            <a:gd name="connsiteY366" fmla="*/ 137569 h 838003"/>
            <a:gd name="connsiteX367" fmla="*/ 725386 w 1137982"/>
            <a:gd name="connsiteY367" fmla="*/ 132223 h 838003"/>
            <a:gd name="connsiteX368" fmla="*/ 732515 w 1137982"/>
            <a:gd name="connsiteY368" fmla="*/ 134005 h 838003"/>
            <a:gd name="connsiteX369" fmla="*/ 738753 w 1137982"/>
            <a:gd name="connsiteY369" fmla="*/ 130440 h 838003"/>
            <a:gd name="connsiteX370" fmla="*/ 744991 w 1137982"/>
            <a:gd name="connsiteY370" fmla="*/ 125093 h 838003"/>
            <a:gd name="connsiteX371" fmla="*/ 758358 w 1137982"/>
            <a:gd name="connsiteY371" fmla="*/ 115291 h 838003"/>
            <a:gd name="connsiteX372" fmla="*/ 752120 w 1137982"/>
            <a:gd name="connsiteY372" fmla="*/ 111726 h 838003"/>
            <a:gd name="connsiteX373" fmla="*/ 750338 w 1137982"/>
            <a:gd name="connsiteY373" fmla="*/ 102815 h 838003"/>
            <a:gd name="connsiteX374" fmla="*/ 746773 w 1137982"/>
            <a:gd name="connsiteY374" fmla="*/ 104597 h 838003"/>
            <a:gd name="connsiteX375" fmla="*/ 746773 w 1137982"/>
            <a:gd name="connsiteY375" fmla="*/ 109944 h 838003"/>
            <a:gd name="connsiteX376" fmla="*/ 737862 w 1137982"/>
            <a:gd name="connsiteY376" fmla="*/ 112618 h 838003"/>
            <a:gd name="connsiteX377" fmla="*/ 737862 w 1137982"/>
            <a:gd name="connsiteY377" fmla="*/ 105488 h 838003"/>
            <a:gd name="connsiteX378" fmla="*/ 740535 w 1137982"/>
            <a:gd name="connsiteY378" fmla="*/ 101924 h 838003"/>
            <a:gd name="connsiteX379" fmla="*/ 741426 w 1137982"/>
            <a:gd name="connsiteY379" fmla="*/ 98359 h 838003"/>
            <a:gd name="connsiteX380" fmla="*/ 747664 w 1137982"/>
            <a:gd name="connsiteY380" fmla="*/ 93012 h 838003"/>
            <a:gd name="connsiteX381" fmla="*/ 757467 w 1137982"/>
            <a:gd name="connsiteY381" fmla="*/ 91230 h 838003"/>
            <a:gd name="connsiteX382" fmla="*/ 749447 w 1137982"/>
            <a:gd name="connsiteY382" fmla="*/ 86775 h 838003"/>
            <a:gd name="connsiteX383" fmla="*/ 742318 w 1137982"/>
            <a:gd name="connsiteY383" fmla="*/ 86775 h 838003"/>
            <a:gd name="connsiteX384" fmla="*/ 738753 w 1137982"/>
            <a:gd name="connsiteY384" fmla="*/ 81428 h 838003"/>
            <a:gd name="connsiteX385" fmla="*/ 729842 w 1137982"/>
            <a:gd name="connsiteY385" fmla="*/ 80537 h 838003"/>
            <a:gd name="connsiteX386" fmla="*/ 722713 w 1137982"/>
            <a:gd name="connsiteY386" fmla="*/ 78754 h 838003"/>
            <a:gd name="connsiteX387" fmla="*/ 715583 w 1137982"/>
            <a:gd name="connsiteY387" fmla="*/ 76972 h 838003"/>
            <a:gd name="connsiteX388" fmla="*/ 704890 w 1137982"/>
            <a:gd name="connsiteY388" fmla="*/ 69843 h 838003"/>
            <a:gd name="connsiteX389" fmla="*/ 699543 w 1137982"/>
            <a:gd name="connsiteY389" fmla="*/ 59149 h 838003"/>
            <a:gd name="connsiteX390" fmla="*/ 711128 w 1137982"/>
            <a:gd name="connsiteY390" fmla="*/ 42218 h 838003"/>
            <a:gd name="connsiteX391" fmla="*/ 701325 w 1137982"/>
            <a:gd name="connsiteY391" fmla="*/ 44000 h 838003"/>
            <a:gd name="connsiteX392" fmla="*/ 698652 w 1137982"/>
            <a:gd name="connsiteY392" fmla="*/ 35980 h 838003"/>
            <a:gd name="connsiteX393" fmla="*/ 699543 w 1137982"/>
            <a:gd name="connsiteY393" fmla="*/ 26177 h 838003"/>
            <a:gd name="connsiteX394" fmla="*/ 703999 w 1137982"/>
            <a:gd name="connsiteY394" fmla="*/ 20830 h 838003"/>
            <a:gd name="connsiteX395" fmla="*/ 713801 w 1137982"/>
            <a:gd name="connsiteY395" fmla="*/ 20830 h 838003"/>
            <a:gd name="connsiteX396" fmla="*/ 719148 w 1137982"/>
            <a:gd name="connsiteY396" fmla="*/ 17266 h 838003"/>
            <a:gd name="connsiteX397" fmla="*/ 714692 w 1137982"/>
            <a:gd name="connsiteY397" fmla="*/ 14592 h 838003"/>
            <a:gd name="connsiteX398" fmla="*/ 710237 w 1137982"/>
            <a:gd name="connsiteY398" fmla="*/ 11919 h 838003"/>
            <a:gd name="connsiteX399" fmla="*/ 719148 w 1137982"/>
            <a:gd name="connsiteY399" fmla="*/ 7463 h 838003"/>
            <a:gd name="connsiteX400" fmla="*/ 727168 w 1137982"/>
            <a:gd name="connsiteY400" fmla="*/ 3008 h 838003"/>
            <a:gd name="connsiteX401" fmla="*/ 735188 w 1137982"/>
            <a:gd name="connsiteY401" fmla="*/ 334 h 838003"/>
            <a:gd name="connsiteX402" fmla="*/ 742318 w 1137982"/>
            <a:gd name="connsiteY402" fmla="*/ 3899 h 838003"/>
            <a:gd name="connsiteX403" fmla="*/ 752120 w 1137982"/>
            <a:gd name="connsiteY403" fmla="*/ 3899 h 838003"/>
            <a:gd name="connsiteX404" fmla="*/ 755685 w 1137982"/>
            <a:gd name="connsiteY404" fmla="*/ 11028 h 838003"/>
            <a:gd name="connsiteX405" fmla="*/ 763705 w 1137982"/>
            <a:gd name="connsiteY405" fmla="*/ 15484 h 838003"/>
            <a:gd name="connsiteX406" fmla="*/ 766378 w 1137982"/>
            <a:gd name="connsiteY406" fmla="*/ 25286 h 838003"/>
            <a:gd name="connsiteX407" fmla="*/ 768161 w 1137982"/>
            <a:gd name="connsiteY407" fmla="*/ 35089 h 838003"/>
            <a:gd name="connsiteX408" fmla="*/ 772616 w 1137982"/>
            <a:gd name="connsiteY408" fmla="*/ 42218 h 838003"/>
            <a:gd name="connsiteX409" fmla="*/ 781528 w 1137982"/>
            <a:gd name="connsiteY409" fmla="*/ 44891 h 838003"/>
            <a:gd name="connsiteX410" fmla="*/ 785092 w 1137982"/>
            <a:gd name="connsiteY410" fmla="*/ 52911 h 838003"/>
            <a:gd name="connsiteX411" fmla="*/ 790439 w 1137982"/>
            <a:gd name="connsiteY411" fmla="*/ 56476 h 838003"/>
            <a:gd name="connsiteX412" fmla="*/ 792221 w 1137982"/>
            <a:gd name="connsiteY412" fmla="*/ 59149 h 838003"/>
            <a:gd name="connsiteX413" fmla="*/ 786874 w 1137982"/>
            <a:gd name="connsiteY413" fmla="*/ 59149 h 838003"/>
            <a:gd name="connsiteX414" fmla="*/ 781528 w 1137982"/>
            <a:gd name="connsiteY414" fmla="*/ 59149 h 838003"/>
            <a:gd name="connsiteX415" fmla="*/ 777963 w 1137982"/>
            <a:gd name="connsiteY415" fmla="*/ 59149 h 838003"/>
            <a:gd name="connsiteX416" fmla="*/ 775290 w 1137982"/>
            <a:gd name="connsiteY416" fmla="*/ 60040 h 838003"/>
            <a:gd name="connsiteX417" fmla="*/ 779745 w 1137982"/>
            <a:gd name="connsiteY417" fmla="*/ 61823 h 838003"/>
            <a:gd name="connsiteX418" fmla="*/ 785092 w 1137982"/>
            <a:gd name="connsiteY418" fmla="*/ 64496 h 838003"/>
            <a:gd name="connsiteX419" fmla="*/ 779745 w 1137982"/>
            <a:gd name="connsiteY419" fmla="*/ 68952 h 838003"/>
            <a:gd name="connsiteX420" fmla="*/ 770834 w 1137982"/>
            <a:gd name="connsiteY420" fmla="*/ 76972 h 838003"/>
            <a:gd name="connsiteX421" fmla="*/ 776181 w 1137982"/>
            <a:gd name="connsiteY421" fmla="*/ 76972 h 838003"/>
            <a:gd name="connsiteX422" fmla="*/ 783310 w 1137982"/>
            <a:gd name="connsiteY422" fmla="*/ 77863 h 838003"/>
            <a:gd name="connsiteX423" fmla="*/ 787766 w 1137982"/>
            <a:gd name="connsiteY423" fmla="*/ 77863 h 838003"/>
            <a:gd name="connsiteX424" fmla="*/ 792221 w 1137982"/>
            <a:gd name="connsiteY424" fmla="*/ 75190 h 838003"/>
            <a:gd name="connsiteX425" fmla="*/ 796677 w 1137982"/>
            <a:gd name="connsiteY425" fmla="*/ 73407 h 838003"/>
            <a:gd name="connsiteX426" fmla="*/ 800241 w 1137982"/>
            <a:gd name="connsiteY426" fmla="*/ 76972 h 838003"/>
            <a:gd name="connsiteX427" fmla="*/ 810935 w 1137982"/>
            <a:gd name="connsiteY427" fmla="*/ 78754 h 838003"/>
            <a:gd name="connsiteX428" fmla="*/ 812717 w 1137982"/>
            <a:gd name="connsiteY428" fmla="*/ 82319 h 838003"/>
            <a:gd name="connsiteX429" fmla="*/ 806479 w 1137982"/>
            <a:gd name="connsiteY429" fmla="*/ 85883 h 838003"/>
            <a:gd name="connsiteX430" fmla="*/ 800241 w 1137982"/>
            <a:gd name="connsiteY430" fmla="*/ 90339 h 838003"/>
            <a:gd name="connsiteX431" fmla="*/ 806479 w 1137982"/>
            <a:gd name="connsiteY431" fmla="*/ 92121 h 838003"/>
            <a:gd name="connsiteX432" fmla="*/ 811826 w 1137982"/>
            <a:gd name="connsiteY432" fmla="*/ 95686 h 838003"/>
            <a:gd name="connsiteX433" fmla="*/ 816282 w 1137982"/>
            <a:gd name="connsiteY433" fmla="*/ 109053 h 838003"/>
            <a:gd name="connsiteX434" fmla="*/ 811826 w 1137982"/>
            <a:gd name="connsiteY434" fmla="*/ 115291 h 838003"/>
            <a:gd name="connsiteX435" fmla="*/ 814500 w 1137982"/>
            <a:gd name="connsiteY435" fmla="*/ 118855 h 838003"/>
            <a:gd name="connsiteX436" fmla="*/ 820738 w 1137982"/>
            <a:gd name="connsiteY436" fmla="*/ 120638 h 838003"/>
            <a:gd name="connsiteX437" fmla="*/ 823411 w 1137982"/>
            <a:gd name="connsiteY437" fmla="*/ 117964 h 838003"/>
            <a:gd name="connsiteX438" fmla="*/ 825193 w 1137982"/>
            <a:gd name="connsiteY438" fmla="*/ 114400 h 838003"/>
            <a:gd name="connsiteX439" fmla="*/ 828758 w 1137982"/>
            <a:gd name="connsiteY439" fmla="*/ 110835 h 838003"/>
            <a:gd name="connsiteX440" fmla="*/ 828758 w 1137982"/>
            <a:gd name="connsiteY440" fmla="*/ 100142 h 838003"/>
            <a:gd name="connsiteX441" fmla="*/ 837669 w 1137982"/>
            <a:gd name="connsiteY441" fmla="*/ 90339 h 838003"/>
            <a:gd name="connsiteX442" fmla="*/ 847472 w 1137982"/>
            <a:gd name="connsiteY442" fmla="*/ 92121 h 838003"/>
            <a:gd name="connsiteX443" fmla="*/ 848363 w 1137982"/>
            <a:gd name="connsiteY443" fmla="*/ 93904 h 838003"/>
            <a:gd name="connsiteX444" fmla="*/ 851036 w 1137982"/>
            <a:gd name="connsiteY444" fmla="*/ 98359 h 838003"/>
            <a:gd name="connsiteX445" fmla="*/ 857274 w 1137982"/>
            <a:gd name="connsiteY445" fmla="*/ 105488 h 838003"/>
            <a:gd name="connsiteX446" fmla="*/ 860839 w 1137982"/>
            <a:gd name="connsiteY446" fmla="*/ 108162 h 838003"/>
            <a:gd name="connsiteX447" fmla="*/ 863512 w 1137982"/>
            <a:gd name="connsiteY447" fmla="*/ 111726 h 838003"/>
            <a:gd name="connsiteX448" fmla="*/ 859057 w 1137982"/>
            <a:gd name="connsiteY448" fmla="*/ 120638 h 838003"/>
            <a:gd name="connsiteX449" fmla="*/ 855492 w 1137982"/>
            <a:gd name="connsiteY449" fmla="*/ 120638 h 838003"/>
            <a:gd name="connsiteX450" fmla="*/ 853710 w 1137982"/>
            <a:gd name="connsiteY450" fmla="*/ 127767 h 838003"/>
            <a:gd name="connsiteX451" fmla="*/ 857274 w 1137982"/>
            <a:gd name="connsiteY451" fmla="*/ 139352 h 838003"/>
            <a:gd name="connsiteX452" fmla="*/ 868859 w 1137982"/>
            <a:gd name="connsiteY452" fmla="*/ 149154 h 838003"/>
            <a:gd name="connsiteX453" fmla="*/ 873315 w 1137982"/>
            <a:gd name="connsiteY453" fmla="*/ 155392 h 838003"/>
            <a:gd name="connsiteX454" fmla="*/ 876879 w 1137982"/>
            <a:gd name="connsiteY454" fmla="*/ 158957 h 838003"/>
            <a:gd name="connsiteX455" fmla="*/ 880444 w 1137982"/>
            <a:gd name="connsiteY455" fmla="*/ 154501 h 838003"/>
            <a:gd name="connsiteX456" fmla="*/ 883117 w 1137982"/>
            <a:gd name="connsiteY456" fmla="*/ 150045 h 838003"/>
            <a:gd name="connsiteX457" fmla="*/ 891138 w 1137982"/>
            <a:gd name="connsiteY457" fmla="*/ 150936 h 838003"/>
            <a:gd name="connsiteX458" fmla="*/ 892029 w 1137982"/>
            <a:gd name="connsiteY458" fmla="*/ 136678 h 838003"/>
            <a:gd name="connsiteX459" fmla="*/ 896484 w 1137982"/>
            <a:gd name="connsiteY459" fmla="*/ 132223 h 838003"/>
            <a:gd name="connsiteX460" fmla="*/ 901831 w 1137982"/>
            <a:gd name="connsiteY460" fmla="*/ 126876 h 838003"/>
            <a:gd name="connsiteX461" fmla="*/ 903613 w 1137982"/>
            <a:gd name="connsiteY461" fmla="*/ 113509 h 838003"/>
            <a:gd name="connsiteX462" fmla="*/ 905396 w 1137982"/>
            <a:gd name="connsiteY462" fmla="*/ 108162 h 838003"/>
            <a:gd name="connsiteX463" fmla="*/ 909851 w 1137982"/>
            <a:gd name="connsiteY463" fmla="*/ 108162 h 838003"/>
            <a:gd name="connsiteX464" fmla="*/ 916089 w 1137982"/>
            <a:gd name="connsiteY464" fmla="*/ 108162 h 838003"/>
            <a:gd name="connsiteX465" fmla="*/ 918763 w 1137982"/>
            <a:gd name="connsiteY465" fmla="*/ 108162 h 838003"/>
            <a:gd name="connsiteX466" fmla="*/ 919654 w 1137982"/>
            <a:gd name="connsiteY466" fmla="*/ 103706 h 838003"/>
            <a:gd name="connsiteX467" fmla="*/ 915198 w 1137982"/>
            <a:gd name="connsiteY467" fmla="*/ 100142 h 838003"/>
            <a:gd name="connsiteX468" fmla="*/ 917872 w 1137982"/>
            <a:gd name="connsiteY468" fmla="*/ 99250 h 838003"/>
            <a:gd name="connsiteX469" fmla="*/ 921436 w 1137982"/>
            <a:gd name="connsiteY469" fmla="*/ 97468 h 838003"/>
            <a:gd name="connsiteX470" fmla="*/ 912525 w 1137982"/>
            <a:gd name="connsiteY470" fmla="*/ 90339 h 838003"/>
            <a:gd name="connsiteX471" fmla="*/ 908069 w 1137982"/>
            <a:gd name="connsiteY471" fmla="*/ 87666 h 838003"/>
            <a:gd name="connsiteX472" fmla="*/ 908960 w 1137982"/>
            <a:gd name="connsiteY472" fmla="*/ 82319 h 838003"/>
            <a:gd name="connsiteX473" fmla="*/ 907178 w 1137982"/>
            <a:gd name="connsiteY473" fmla="*/ 72516 h 838003"/>
            <a:gd name="connsiteX474" fmla="*/ 915198 w 1137982"/>
            <a:gd name="connsiteY474" fmla="*/ 69843 h 838003"/>
            <a:gd name="connsiteX475" fmla="*/ 919654 w 1137982"/>
            <a:gd name="connsiteY475" fmla="*/ 70734 h 838003"/>
            <a:gd name="connsiteX476" fmla="*/ 923218 w 1137982"/>
            <a:gd name="connsiteY476" fmla="*/ 71625 h 838003"/>
            <a:gd name="connsiteX477" fmla="*/ 929456 w 1137982"/>
            <a:gd name="connsiteY477" fmla="*/ 69843 h 838003"/>
            <a:gd name="connsiteX478" fmla="*/ 935694 w 1137982"/>
            <a:gd name="connsiteY478" fmla="*/ 71625 h 838003"/>
            <a:gd name="connsiteX479" fmla="*/ 943715 w 1137982"/>
            <a:gd name="connsiteY479" fmla="*/ 72516 h 838003"/>
            <a:gd name="connsiteX480" fmla="*/ 951735 w 1137982"/>
            <a:gd name="connsiteY480" fmla="*/ 72516 h 838003"/>
            <a:gd name="connsiteX481" fmla="*/ 959755 w 1137982"/>
            <a:gd name="connsiteY481" fmla="*/ 72516 h 838003"/>
            <a:gd name="connsiteX482" fmla="*/ 965993 w 1137982"/>
            <a:gd name="connsiteY482" fmla="*/ 74299 h 838003"/>
            <a:gd name="connsiteX483" fmla="*/ 961537 w 1137982"/>
            <a:gd name="connsiteY483" fmla="*/ 77863 h 838003"/>
            <a:gd name="connsiteX484" fmla="*/ 953517 w 1137982"/>
            <a:gd name="connsiteY484" fmla="*/ 78754 h 838003"/>
            <a:gd name="connsiteX485" fmla="*/ 960646 w 1137982"/>
            <a:gd name="connsiteY485" fmla="*/ 81428 h 838003"/>
            <a:gd name="connsiteX486" fmla="*/ 966884 w 1137982"/>
            <a:gd name="connsiteY486" fmla="*/ 81428 h 838003"/>
            <a:gd name="connsiteX487" fmla="*/ 971340 w 1137982"/>
            <a:gd name="connsiteY487" fmla="*/ 85883 h 838003"/>
            <a:gd name="connsiteX488" fmla="*/ 977578 w 1137982"/>
            <a:gd name="connsiteY488" fmla="*/ 88557 h 838003"/>
            <a:gd name="connsiteX489" fmla="*/ 984707 w 1137982"/>
            <a:gd name="connsiteY489" fmla="*/ 88557 h 838003"/>
            <a:gd name="connsiteX490" fmla="*/ 990054 w 1137982"/>
            <a:gd name="connsiteY490" fmla="*/ 91230 h 838003"/>
            <a:gd name="connsiteX491" fmla="*/ 985598 w 1137982"/>
            <a:gd name="connsiteY491" fmla="*/ 103706 h 838003"/>
            <a:gd name="connsiteX492" fmla="*/ 987380 w 1137982"/>
            <a:gd name="connsiteY492" fmla="*/ 109053 h 838003"/>
            <a:gd name="connsiteX493" fmla="*/ 981142 w 1137982"/>
            <a:gd name="connsiteY493" fmla="*/ 111726 h 838003"/>
            <a:gd name="connsiteX494" fmla="*/ 975796 w 1137982"/>
            <a:gd name="connsiteY494" fmla="*/ 112618 h 838003"/>
            <a:gd name="connsiteX495" fmla="*/ 968666 w 1137982"/>
            <a:gd name="connsiteY495" fmla="*/ 112618 h 838003"/>
            <a:gd name="connsiteX496" fmla="*/ 961537 w 1137982"/>
            <a:gd name="connsiteY496" fmla="*/ 113509 h 838003"/>
            <a:gd name="connsiteX497" fmla="*/ 964211 w 1137982"/>
            <a:gd name="connsiteY497" fmla="*/ 117964 h 838003"/>
            <a:gd name="connsiteX498" fmla="*/ 966884 w 1137982"/>
            <a:gd name="connsiteY498" fmla="*/ 120638 h 838003"/>
            <a:gd name="connsiteX499" fmla="*/ 966884 w 1137982"/>
            <a:gd name="connsiteY499" fmla="*/ 123311 h 838003"/>
            <a:gd name="connsiteX500" fmla="*/ 974013 w 1137982"/>
            <a:gd name="connsiteY500" fmla="*/ 125093 h 838003"/>
            <a:gd name="connsiteX501" fmla="*/ 973122 w 1137982"/>
            <a:gd name="connsiteY501" fmla="*/ 131331 h 838003"/>
            <a:gd name="connsiteX502" fmla="*/ 978469 w 1137982"/>
            <a:gd name="connsiteY502" fmla="*/ 135787 h 838003"/>
            <a:gd name="connsiteX503" fmla="*/ 986489 w 1137982"/>
            <a:gd name="connsiteY503" fmla="*/ 142916 h 838003"/>
            <a:gd name="connsiteX504" fmla="*/ 988272 w 1137982"/>
            <a:gd name="connsiteY504" fmla="*/ 148263 h 838003"/>
            <a:gd name="connsiteX505" fmla="*/ 986489 w 1137982"/>
            <a:gd name="connsiteY505" fmla="*/ 152719 h 838003"/>
            <a:gd name="connsiteX506" fmla="*/ 983816 w 1137982"/>
            <a:gd name="connsiteY506" fmla="*/ 157174 h 838003"/>
            <a:gd name="connsiteX507" fmla="*/ 982034 w 1137982"/>
            <a:gd name="connsiteY507" fmla="*/ 162521 h 838003"/>
            <a:gd name="connsiteX508" fmla="*/ 978469 w 1137982"/>
            <a:gd name="connsiteY508" fmla="*/ 163412 h 838003"/>
            <a:gd name="connsiteX509" fmla="*/ 974013 w 1137982"/>
            <a:gd name="connsiteY509" fmla="*/ 165195 h 838003"/>
            <a:gd name="connsiteX510" fmla="*/ 969558 w 1137982"/>
            <a:gd name="connsiteY510" fmla="*/ 168759 h 838003"/>
            <a:gd name="connsiteX511" fmla="*/ 965102 w 1137982"/>
            <a:gd name="connsiteY511" fmla="*/ 170541 h 838003"/>
            <a:gd name="connsiteX512" fmla="*/ 961537 w 1137982"/>
            <a:gd name="connsiteY512" fmla="*/ 174106 h 838003"/>
            <a:gd name="connsiteX513" fmla="*/ 956191 w 1137982"/>
            <a:gd name="connsiteY513" fmla="*/ 177671 h 838003"/>
            <a:gd name="connsiteX514" fmla="*/ 948170 w 1137982"/>
            <a:gd name="connsiteY514" fmla="*/ 183017 h 838003"/>
            <a:gd name="connsiteX515" fmla="*/ 945497 w 1137982"/>
            <a:gd name="connsiteY515" fmla="*/ 179453 h 838003"/>
            <a:gd name="connsiteX516" fmla="*/ 941041 w 1137982"/>
            <a:gd name="connsiteY516" fmla="*/ 176779 h 838003"/>
            <a:gd name="connsiteX517" fmla="*/ 937477 w 1137982"/>
            <a:gd name="connsiteY517" fmla="*/ 173215 h 838003"/>
            <a:gd name="connsiteX518" fmla="*/ 937477 w 1137982"/>
            <a:gd name="connsiteY518" fmla="*/ 167868 h 838003"/>
            <a:gd name="connsiteX519" fmla="*/ 933912 w 1137982"/>
            <a:gd name="connsiteY519" fmla="*/ 167868 h 838003"/>
            <a:gd name="connsiteX520" fmla="*/ 929456 w 1137982"/>
            <a:gd name="connsiteY520" fmla="*/ 167868 h 838003"/>
            <a:gd name="connsiteX521" fmla="*/ 925001 w 1137982"/>
            <a:gd name="connsiteY521" fmla="*/ 164303 h 838003"/>
            <a:gd name="connsiteX522" fmla="*/ 920545 w 1137982"/>
            <a:gd name="connsiteY522" fmla="*/ 160739 h 838003"/>
            <a:gd name="connsiteX523" fmla="*/ 920545 w 1137982"/>
            <a:gd name="connsiteY523" fmla="*/ 163412 h 838003"/>
            <a:gd name="connsiteX524" fmla="*/ 917872 w 1137982"/>
            <a:gd name="connsiteY524" fmla="*/ 166977 h 838003"/>
            <a:gd name="connsiteX525" fmla="*/ 926783 w 1137982"/>
            <a:gd name="connsiteY525" fmla="*/ 170541 h 838003"/>
            <a:gd name="connsiteX526" fmla="*/ 933912 w 1137982"/>
            <a:gd name="connsiteY526" fmla="*/ 175888 h 838003"/>
            <a:gd name="connsiteX527" fmla="*/ 940150 w 1137982"/>
            <a:gd name="connsiteY527" fmla="*/ 182126 h 838003"/>
            <a:gd name="connsiteX528" fmla="*/ 934803 w 1137982"/>
            <a:gd name="connsiteY528" fmla="*/ 184800 h 838003"/>
            <a:gd name="connsiteX529" fmla="*/ 926783 w 1137982"/>
            <a:gd name="connsiteY529" fmla="*/ 183017 h 838003"/>
            <a:gd name="connsiteX530" fmla="*/ 925001 w 1137982"/>
            <a:gd name="connsiteY530" fmla="*/ 184800 h 838003"/>
            <a:gd name="connsiteX531" fmla="*/ 922327 w 1137982"/>
            <a:gd name="connsiteY531" fmla="*/ 184800 h 838003"/>
            <a:gd name="connsiteX532" fmla="*/ 913416 w 1137982"/>
            <a:gd name="connsiteY532" fmla="*/ 183017 h 838003"/>
            <a:gd name="connsiteX533" fmla="*/ 909851 w 1137982"/>
            <a:gd name="connsiteY533" fmla="*/ 177671 h 838003"/>
            <a:gd name="connsiteX534" fmla="*/ 891138 w 1137982"/>
            <a:gd name="connsiteY534" fmla="*/ 175888 h 838003"/>
            <a:gd name="connsiteX535" fmla="*/ 885791 w 1137982"/>
            <a:gd name="connsiteY535" fmla="*/ 181235 h 838003"/>
            <a:gd name="connsiteX536" fmla="*/ 892920 w 1137982"/>
            <a:gd name="connsiteY536" fmla="*/ 183909 h 838003"/>
            <a:gd name="connsiteX537" fmla="*/ 900049 w 1137982"/>
            <a:gd name="connsiteY537" fmla="*/ 187473 h 838003"/>
            <a:gd name="connsiteX538" fmla="*/ 895593 w 1137982"/>
            <a:gd name="connsiteY538" fmla="*/ 193711 h 838003"/>
            <a:gd name="connsiteX539" fmla="*/ 887573 w 1137982"/>
            <a:gd name="connsiteY539" fmla="*/ 199949 h 838003"/>
            <a:gd name="connsiteX540" fmla="*/ 879553 w 1137982"/>
            <a:gd name="connsiteY540" fmla="*/ 207969 h 838003"/>
            <a:gd name="connsiteX541" fmla="*/ 868859 w 1137982"/>
            <a:gd name="connsiteY541" fmla="*/ 212425 h 838003"/>
            <a:gd name="connsiteX542" fmla="*/ 861730 w 1137982"/>
            <a:gd name="connsiteY542" fmla="*/ 212425 h 838003"/>
            <a:gd name="connsiteX543" fmla="*/ 856383 w 1137982"/>
            <a:gd name="connsiteY543" fmla="*/ 207969 h 838003"/>
            <a:gd name="connsiteX544" fmla="*/ 847472 w 1137982"/>
            <a:gd name="connsiteY544" fmla="*/ 203514 h 838003"/>
            <a:gd name="connsiteX545" fmla="*/ 844798 w 1137982"/>
            <a:gd name="connsiteY545" fmla="*/ 202622 h 838003"/>
            <a:gd name="connsiteX546" fmla="*/ 841234 w 1137982"/>
            <a:gd name="connsiteY546" fmla="*/ 201731 h 838003"/>
            <a:gd name="connsiteX547" fmla="*/ 834105 w 1137982"/>
            <a:gd name="connsiteY547" fmla="*/ 199949 h 838003"/>
            <a:gd name="connsiteX548" fmla="*/ 834105 w 1137982"/>
            <a:gd name="connsiteY548" fmla="*/ 199949 h 838003"/>
            <a:gd name="connsiteX549" fmla="*/ 831431 w 1137982"/>
            <a:gd name="connsiteY549" fmla="*/ 199058 h 838003"/>
            <a:gd name="connsiteX550" fmla="*/ 828758 w 1137982"/>
            <a:gd name="connsiteY550" fmla="*/ 199058 h 838003"/>
            <a:gd name="connsiteX551" fmla="*/ 824302 w 1137982"/>
            <a:gd name="connsiteY551" fmla="*/ 199058 h 838003"/>
            <a:gd name="connsiteX552" fmla="*/ 813609 w 1137982"/>
            <a:gd name="connsiteY552" fmla="*/ 198167 h 838003"/>
            <a:gd name="connsiteX553" fmla="*/ 802915 w 1137982"/>
            <a:gd name="connsiteY553" fmla="*/ 198167 h 838003"/>
            <a:gd name="connsiteX554" fmla="*/ 794004 w 1137982"/>
            <a:gd name="connsiteY554" fmla="*/ 198167 h 838003"/>
            <a:gd name="connsiteX555" fmla="*/ 818064 w 1137982"/>
            <a:gd name="connsiteY555" fmla="*/ 201731 h 838003"/>
            <a:gd name="connsiteX556" fmla="*/ 835887 w 1137982"/>
            <a:gd name="connsiteY556" fmla="*/ 215098 h 838003"/>
            <a:gd name="connsiteX557" fmla="*/ 842125 w 1137982"/>
            <a:gd name="connsiteY557" fmla="*/ 216881 h 838003"/>
            <a:gd name="connsiteX558" fmla="*/ 848363 w 1137982"/>
            <a:gd name="connsiteY558" fmla="*/ 216881 h 838003"/>
            <a:gd name="connsiteX559" fmla="*/ 859948 w 1137982"/>
            <a:gd name="connsiteY559" fmla="*/ 216881 h 838003"/>
            <a:gd name="connsiteX560" fmla="*/ 872424 w 1137982"/>
            <a:gd name="connsiteY560" fmla="*/ 216881 h 838003"/>
            <a:gd name="connsiteX561" fmla="*/ 875988 w 1137982"/>
            <a:gd name="connsiteY561" fmla="*/ 218663 h 838003"/>
            <a:gd name="connsiteX562" fmla="*/ 874206 w 1137982"/>
            <a:gd name="connsiteY562" fmla="*/ 223119 h 838003"/>
            <a:gd name="connsiteX563" fmla="*/ 864403 w 1137982"/>
            <a:gd name="connsiteY563" fmla="*/ 233812 h 838003"/>
            <a:gd name="connsiteX564" fmla="*/ 859948 w 1137982"/>
            <a:gd name="connsiteY564" fmla="*/ 242724 h 838003"/>
            <a:gd name="connsiteX565" fmla="*/ 857274 w 1137982"/>
            <a:gd name="connsiteY565" fmla="*/ 246288 h 838003"/>
            <a:gd name="connsiteX566" fmla="*/ 852819 w 1137982"/>
            <a:gd name="connsiteY566" fmla="*/ 249853 h 838003"/>
            <a:gd name="connsiteX567" fmla="*/ 844798 w 1137982"/>
            <a:gd name="connsiteY567" fmla="*/ 253417 h 838003"/>
            <a:gd name="connsiteX568" fmla="*/ 840343 w 1137982"/>
            <a:gd name="connsiteY568" fmla="*/ 255200 h 838003"/>
            <a:gd name="connsiteX569" fmla="*/ 838560 w 1137982"/>
            <a:gd name="connsiteY569" fmla="*/ 255200 h 838003"/>
            <a:gd name="connsiteX570" fmla="*/ 833214 w 1137982"/>
            <a:gd name="connsiteY570" fmla="*/ 255200 h 838003"/>
            <a:gd name="connsiteX571" fmla="*/ 828758 w 1137982"/>
            <a:gd name="connsiteY571" fmla="*/ 255200 h 838003"/>
            <a:gd name="connsiteX572" fmla="*/ 825193 w 1137982"/>
            <a:gd name="connsiteY572" fmla="*/ 252526 h 838003"/>
            <a:gd name="connsiteX573" fmla="*/ 818955 w 1137982"/>
            <a:gd name="connsiteY573" fmla="*/ 248962 h 838003"/>
            <a:gd name="connsiteX574" fmla="*/ 817173 w 1137982"/>
            <a:gd name="connsiteY574" fmla="*/ 252526 h 838003"/>
            <a:gd name="connsiteX575" fmla="*/ 812717 w 1137982"/>
            <a:gd name="connsiteY575" fmla="*/ 254308 h 838003"/>
            <a:gd name="connsiteX576" fmla="*/ 815391 w 1137982"/>
            <a:gd name="connsiteY576" fmla="*/ 260546 h 838003"/>
            <a:gd name="connsiteX577" fmla="*/ 806479 w 1137982"/>
            <a:gd name="connsiteY577" fmla="*/ 264111 h 838003"/>
            <a:gd name="connsiteX578" fmla="*/ 793112 w 1137982"/>
            <a:gd name="connsiteY578" fmla="*/ 264111 h 838003"/>
            <a:gd name="connsiteX579" fmla="*/ 785983 w 1137982"/>
            <a:gd name="connsiteY579" fmla="*/ 260546 h 838003"/>
            <a:gd name="connsiteX580" fmla="*/ 779745 w 1137982"/>
            <a:gd name="connsiteY580" fmla="*/ 259655 h 838003"/>
            <a:gd name="connsiteX581" fmla="*/ 769052 w 1137982"/>
            <a:gd name="connsiteY581" fmla="*/ 259655 h 838003"/>
            <a:gd name="connsiteX582" fmla="*/ 761031 w 1137982"/>
            <a:gd name="connsiteY582" fmla="*/ 257873 h 838003"/>
            <a:gd name="connsiteX583" fmla="*/ 754794 w 1137982"/>
            <a:gd name="connsiteY583" fmla="*/ 256091 h 838003"/>
            <a:gd name="connsiteX584" fmla="*/ 747664 w 1137982"/>
            <a:gd name="connsiteY584" fmla="*/ 251635 h 838003"/>
            <a:gd name="connsiteX585" fmla="*/ 744991 w 1137982"/>
            <a:gd name="connsiteY585" fmla="*/ 249853 h 838003"/>
            <a:gd name="connsiteX586" fmla="*/ 744991 w 1137982"/>
            <a:gd name="connsiteY586" fmla="*/ 249853 h 838003"/>
            <a:gd name="connsiteX587" fmla="*/ 743209 w 1137982"/>
            <a:gd name="connsiteY587" fmla="*/ 249853 h 838003"/>
            <a:gd name="connsiteX588" fmla="*/ 741426 w 1137982"/>
            <a:gd name="connsiteY588" fmla="*/ 251635 h 838003"/>
            <a:gd name="connsiteX589" fmla="*/ 744100 w 1137982"/>
            <a:gd name="connsiteY589" fmla="*/ 255200 h 838003"/>
            <a:gd name="connsiteX590" fmla="*/ 751229 w 1137982"/>
            <a:gd name="connsiteY590" fmla="*/ 258764 h 838003"/>
            <a:gd name="connsiteX591" fmla="*/ 753902 w 1137982"/>
            <a:gd name="connsiteY591" fmla="*/ 259655 h 838003"/>
            <a:gd name="connsiteX592" fmla="*/ 756576 w 1137982"/>
            <a:gd name="connsiteY592" fmla="*/ 259655 h 838003"/>
            <a:gd name="connsiteX593" fmla="*/ 763705 w 1137982"/>
            <a:gd name="connsiteY593" fmla="*/ 262329 h 838003"/>
            <a:gd name="connsiteX594" fmla="*/ 769052 w 1137982"/>
            <a:gd name="connsiteY594" fmla="*/ 265002 h 838003"/>
            <a:gd name="connsiteX595" fmla="*/ 768161 w 1137982"/>
            <a:gd name="connsiteY595" fmla="*/ 267675 h 838003"/>
            <a:gd name="connsiteX596" fmla="*/ 769943 w 1137982"/>
            <a:gd name="connsiteY596" fmla="*/ 271240 h 838003"/>
            <a:gd name="connsiteX597" fmla="*/ 778854 w 1137982"/>
            <a:gd name="connsiteY597" fmla="*/ 267675 h 838003"/>
            <a:gd name="connsiteX598" fmla="*/ 785092 w 1137982"/>
            <a:gd name="connsiteY598" fmla="*/ 267675 h 838003"/>
            <a:gd name="connsiteX599" fmla="*/ 787766 w 1137982"/>
            <a:gd name="connsiteY599" fmla="*/ 270349 h 838003"/>
            <a:gd name="connsiteX600" fmla="*/ 790439 w 1137982"/>
            <a:gd name="connsiteY600" fmla="*/ 272131 h 838003"/>
            <a:gd name="connsiteX601" fmla="*/ 795786 w 1137982"/>
            <a:gd name="connsiteY601" fmla="*/ 272131 h 838003"/>
            <a:gd name="connsiteX602" fmla="*/ 801133 w 1137982"/>
            <a:gd name="connsiteY602" fmla="*/ 276587 h 838003"/>
            <a:gd name="connsiteX603" fmla="*/ 802915 w 1137982"/>
            <a:gd name="connsiteY603" fmla="*/ 282825 h 838003"/>
            <a:gd name="connsiteX604" fmla="*/ 796677 w 1137982"/>
            <a:gd name="connsiteY604" fmla="*/ 287280 h 838003"/>
            <a:gd name="connsiteX605" fmla="*/ 793112 w 1137982"/>
            <a:gd name="connsiteY605" fmla="*/ 287280 h 838003"/>
            <a:gd name="connsiteX606" fmla="*/ 790439 w 1137982"/>
            <a:gd name="connsiteY606" fmla="*/ 289954 h 838003"/>
            <a:gd name="connsiteX607" fmla="*/ 785983 w 1137982"/>
            <a:gd name="connsiteY607" fmla="*/ 293518 h 838003"/>
            <a:gd name="connsiteX608" fmla="*/ 778854 w 1137982"/>
            <a:gd name="connsiteY608" fmla="*/ 291736 h 838003"/>
            <a:gd name="connsiteX609" fmla="*/ 770834 w 1137982"/>
            <a:gd name="connsiteY609" fmla="*/ 291736 h 838003"/>
            <a:gd name="connsiteX610" fmla="*/ 767269 w 1137982"/>
            <a:gd name="connsiteY610" fmla="*/ 295301 h 838003"/>
            <a:gd name="connsiteX611" fmla="*/ 773507 w 1137982"/>
            <a:gd name="connsiteY611" fmla="*/ 297083 h 838003"/>
            <a:gd name="connsiteX612" fmla="*/ 777963 w 1137982"/>
            <a:gd name="connsiteY612" fmla="*/ 299756 h 838003"/>
            <a:gd name="connsiteX613" fmla="*/ 767269 w 1137982"/>
            <a:gd name="connsiteY613" fmla="*/ 300648 h 838003"/>
            <a:gd name="connsiteX614" fmla="*/ 765487 w 1137982"/>
            <a:gd name="connsiteY614" fmla="*/ 301539 h 838003"/>
            <a:gd name="connsiteX615" fmla="*/ 761031 w 1137982"/>
            <a:gd name="connsiteY615" fmla="*/ 305994 h 838003"/>
            <a:gd name="connsiteX616" fmla="*/ 756576 w 1137982"/>
            <a:gd name="connsiteY616" fmla="*/ 305994 h 838003"/>
            <a:gd name="connsiteX617" fmla="*/ 756576 w 1137982"/>
            <a:gd name="connsiteY617" fmla="*/ 308668 h 838003"/>
            <a:gd name="connsiteX618" fmla="*/ 755685 w 1137982"/>
            <a:gd name="connsiteY618" fmla="*/ 312232 h 838003"/>
            <a:gd name="connsiteX619" fmla="*/ 751229 w 1137982"/>
            <a:gd name="connsiteY619" fmla="*/ 317579 h 838003"/>
            <a:gd name="connsiteX620" fmla="*/ 750338 w 1137982"/>
            <a:gd name="connsiteY620" fmla="*/ 323817 h 838003"/>
            <a:gd name="connsiteX621" fmla="*/ 741426 w 1137982"/>
            <a:gd name="connsiteY621" fmla="*/ 329164 h 838003"/>
            <a:gd name="connsiteX622" fmla="*/ 738753 w 1137982"/>
            <a:gd name="connsiteY622" fmla="*/ 335402 h 838003"/>
            <a:gd name="connsiteX623" fmla="*/ 738753 w 1137982"/>
            <a:gd name="connsiteY623" fmla="*/ 343422 h 838003"/>
            <a:gd name="connsiteX624" fmla="*/ 731624 w 1137982"/>
            <a:gd name="connsiteY624" fmla="*/ 350551 h 838003"/>
            <a:gd name="connsiteX625" fmla="*/ 726277 w 1137982"/>
            <a:gd name="connsiteY625" fmla="*/ 359463 h 838003"/>
            <a:gd name="connsiteX626" fmla="*/ 724495 w 1137982"/>
            <a:gd name="connsiteY626" fmla="*/ 367483 h 838003"/>
            <a:gd name="connsiteX627" fmla="*/ 724495 w 1137982"/>
            <a:gd name="connsiteY627" fmla="*/ 375503 h 838003"/>
            <a:gd name="connsiteX628" fmla="*/ 722713 w 1137982"/>
            <a:gd name="connsiteY628" fmla="*/ 383523 h 838003"/>
            <a:gd name="connsiteX629" fmla="*/ 727168 w 1137982"/>
            <a:gd name="connsiteY629" fmla="*/ 393326 h 838003"/>
            <a:gd name="connsiteX630" fmla="*/ 724495 w 1137982"/>
            <a:gd name="connsiteY630" fmla="*/ 401346 h 838003"/>
            <a:gd name="connsiteX631" fmla="*/ 729842 w 1137982"/>
            <a:gd name="connsiteY631" fmla="*/ 407584 h 838003"/>
            <a:gd name="connsiteX632" fmla="*/ 741426 w 1137982"/>
            <a:gd name="connsiteY632" fmla="*/ 411149 h 838003"/>
            <a:gd name="connsiteX633" fmla="*/ 750338 w 1137982"/>
            <a:gd name="connsiteY633" fmla="*/ 410257 h 838003"/>
            <a:gd name="connsiteX634" fmla="*/ 752120 w 1137982"/>
            <a:gd name="connsiteY634" fmla="*/ 410257 h 838003"/>
            <a:gd name="connsiteX635" fmla="*/ 759249 w 1137982"/>
            <a:gd name="connsiteY635" fmla="*/ 415604 h 838003"/>
            <a:gd name="connsiteX636" fmla="*/ 761031 w 1137982"/>
            <a:gd name="connsiteY636" fmla="*/ 421842 h 838003"/>
            <a:gd name="connsiteX637" fmla="*/ 763705 w 1137982"/>
            <a:gd name="connsiteY637" fmla="*/ 428971 h 838003"/>
            <a:gd name="connsiteX638" fmla="*/ 763705 w 1137982"/>
            <a:gd name="connsiteY638" fmla="*/ 431645 h 838003"/>
            <a:gd name="connsiteX639" fmla="*/ 768161 w 1137982"/>
            <a:gd name="connsiteY639" fmla="*/ 439665 h 838003"/>
            <a:gd name="connsiteX640" fmla="*/ 769943 w 1137982"/>
            <a:gd name="connsiteY640" fmla="*/ 448576 h 838003"/>
            <a:gd name="connsiteX641" fmla="*/ 769052 w 1137982"/>
            <a:gd name="connsiteY641" fmla="*/ 453032 h 838003"/>
            <a:gd name="connsiteX642" fmla="*/ 766378 w 1137982"/>
            <a:gd name="connsiteY642" fmla="*/ 457488 h 838003"/>
            <a:gd name="connsiteX643" fmla="*/ 773507 w 1137982"/>
            <a:gd name="connsiteY643" fmla="*/ 457488 h 838003"/>
            <a:gd name="connsiteX644" fmla="*/ 785983 w 1137982"/>
            <a:gd name="connsiteY644" fmla="*/ 454814 h 838003"/>
            <a:gd name="connsiteX645" fmla="*/ 797568 w 1137982"/>
            <a:gd name="connsiteY645" fmla="*/ 451250 h 838003"/>
            <a:gd name="connsiteX646" fmla="*/ 802024 w 1137982"/>
            <a:gd name="connsiteY646" fmla="*/ 451250 h 838003"/>
            <a:gd name="connsiteX647" fmla="*/ 807371 w 1137982"/>
            <a:gd name="connsiteY647" fmla="*/ 452141 h 838003"/>
            <a:gd name="connsiteX648" fmla="*/ 821629 w 1137982"/>
            <a:gd name="connsiteY648" fmla="*/ 459270 h 838003"/>
            <a:gd name="connsiteX649" fmla="*/ 833214 w 1137982"/>
            <a:gd name="connsiteY649" fmla="*/ 462835 h 838003"/>
            <a:gd name="connsiteX650" fmla="*/ 840343 w 1137982"/>
            <a:gd name="connsiteY650" fmla="*/ 466399 h 838003"/>
            <a:gd name="connsiteX651" fmla="*/ 844798 w 1137982"/>
            <a:gd name="connsiteY651" fmla="*/ 468181 h 838003"/>
            <a:gd name="connsiteX652" fmla="*/ 851036 w 1137982"/>
            <a:gd name="connsiteY652" fmla="*/ 469964 h 838003"/>
            <a:gd name="connsiteX653" fmla="*/ 855492 w 1137982"/>
            <a:gd name="connsiteY653" fmla="*/ 473528 h 838003"/>
            <a:gd name="connsiteX654" fmla="*/ 859948 w 1137982"/>
            <a:gd name="connsiteY654" fmla="*/ 479766 h 838003"/>
            <a:gd name="connsiteX655" fmla="*/ 862621 w 1137982"/>
            <a:gd name="connsiteY655" fmla="*/ 484222 h 838003"/>
            <a:gd name="connsiteX656" fmla="*/ 871532 w 1137982"/>
            <a:gd name="connsiteY656" fmla="*/ 487786 h 838003"/>
            <a:gd name="connsiteX657" fmla="*/ 884900 w 1137982"/>
            <a:gd name="connsiteY657" fmla="*/ 489569 h 838003"/>
            <a:gd name="connsiteX658" fmla="*/ 899158 w 1137982"/>
            <a:gd name="connsiteY658" fmla="*/ 495807 h 838003"/>
            <a:gd name="connsiteX659" fmla="*/ 904505 w 1137982"/>
            <a:gd name="connsiteY659" fmla="*/ 498480 h 838003"/>
            <a:gd name="connsiteX660" fmla="*/ 907178 w 1137982"/>
            <a:gd name="connsiteY660" fmla="*/ 500262 h 838003"/>
            <a:gd name="connsiteX661" fmla="*/ 905396 w 1137982"/>
            <a:gd name="connsiteY661" fmla="*/ 508283 h 838003"/>
            <a:gd name="connsiteX662" fmla="*/ 905396 w 1137982"/>
            <a:gd name="connsiteY662" fmla="*/ 510065 h 838003"/>
            <a:gd name="connsiteX663" fmla="*/ 905396 w 1137982"/>
            <a:gd name="connsiteY663" fmla="*/ 513629 h 838003"/>
            <a:gd name="connsiteX664" fmla="*/ 913416 w 1137982"/>
            <a:gd name="connsiteY664" fmla="*/ 506500 h 838003"/>
            <a:gd name="connsiteX665" fmla="*/ 924110 w 1137982"/>
            <a:gd name="connsiteY665" fmla="*/ 506500 h 838003"/>
            <a:gd name="connsiteX666" fmla="*/ 933021 w 1137982"/>
            <a:gd name="connsiteY666" fmla="*/ 506500 h 838003"/>
            <a:gd name="connsiteX667" fmla="*/ 943715 w 1137982"/>
            <a:gd name="connsiteY667" fmla="*/ 505609 h 838003"/>
            <a:gd name="connsiteX668" fmla="*/ 953517 w 1137982"/>
            <a:gd name="connsiteY668" fmla="*/ 507391 h 838003"/>
            <a:gd name="connsiteX669" fmla="*/ 961537 w 1137982"/>
            <a:gd name="connsiteY669" fmla="*/ 511847 h 838003"/>
            <a:gd name="connsiteX670" fmla="*/ 966884 w 1137982"/>
            <a:gd name="connsiteY670" fmla="*/ 517194 h 838003"/>
            <a:gd name="connsiteX671" fmla="*/ 964211 w 1137982"/>
            <a:gd name="connsiteY671" fmla="*/ 526996 h 838003"/>
            <a:gd name="connsiteX672" fmla="*/ 965993 w 1137982"/>
            <a:gd name="connsiteY672" fmla="*/ 541255 h 838003"/>
            <a:gd name="connsiteX673" fmla="*/ 968666 w 1137982"/>
            <a:gd name="connsiteY673" fmla="*/ 548384 h 838003"/>
            <a:gd name="connsiteX674" fmla="*/ 968666 w 1137982"/>
            <a:gd name="connsiteY674" fmla="*/ 556404 h 838003"/>
            <a:gd name="connsiteX675" fmla="*/ 965993 w 1137982"/>
            <a:gd name="connsiteY675" fmla="*/ 566207 h 838003"/>
            <a:gd name="connsiteX676" fmla="*/ 974904 w 1137982"/>
            <a:gd name="connsiteY676" fmla="*/ 576009 h 838003"/>
            <a:gd name="connsiteX677" fmla="*/ 979360 w 1137982"/>
            <a:gd name="connsiteY677" fmla="*/ 579574 h 838003"/>
            <a:gd name="connsiteX678" fmla="*/ 978469 w 1137982"/>
            <a:gd name="connsiteY678" fmla="*/ 583138 h 838003"/>
            <a:gd name="connsiteX679" fmla="*/ 980251 w 1137982"/>
            <a:gd name="connsiteY679" fmla="*/ 585812 h 838003"/>
            <a:gd name="connsiteX680" fmla="*/ 985598 w 1137982"/>
            <a:gd name="connsiteY680" fmla="*/ 587594 h 838003"/>
            <a:gd name="connsiteX681" fmla="*/ 992727 w 1137982"/>
            <a:gd name="connsiteY681" fmla="*/ 595614 h 838003"/>
            <a:gd name="connsiteX682" fmla="*/ 995401 w 1137982"/>
            <a:gd name="connsiteY682" fmla="*/ 600961 h 838003"/>
            <a:gd name="connsiteX683" fmla="*/ 998074 w 1137982"/>
            <a:gd name="connsiteY683" fmla="*/ 603634 h 838003"/>
            <a:gd name="connsiteX684" fmla="*/ 999856 w 1137982"/>
            <a:gd name="connsiteY684" fmla="*/ 607199 h 838003"/>
            <a:gd name="connsiteX685" fmla="*/ 996292 w 1137982"/>
            <a:gd name="connsiteY685" fmla="*/ 609872 h 838003"/>
            <a:gd name="connsiteX686" fmla="*/ 996292 w 1137982"/>
            <a:gd name="connsiteY686" fmla="*/ 612546 h 838003"/>
            <a:gd name="connsiteX687" fmla="*/ 1001639 w 1137982"/>
            <a:gd name="connsiteY687" fmla="*/ 610763 h 838003"/>
            <a:gd name="connsiteX688" fmla="*/ 1014115 w 1137982"/>
            <a:gd name="connsiteY688" fmla="*/ 611655 h 838003"/>
            <a:gd name="connsiteX689" fmla="*/ 1018570 w 1137982"/>
            <a:gd name="connsiteY689" fmla="*/ 615219 h 838003"/>
            <a:gd name="connsiteX690" fmla="*/ 1021244 w 1137982"/>
            <a:gd name="connsiteY690" fmla="*/ 618784 h 838003"/>
            <a:gd name="connsiteX691" fmla="*/ 1018570 w 1137982"/>
            <a:gd name="connsiteY691" fmla="*/ 610763 h 838003"/>
            <a:gd name="connsiteX692" fmla="*/ 1018570 w 1137982"/>
            <a:gd name="connsiteY692" fmla="*/ 605417 h 838003"/>
            <a:gd name="connsiteX693" fmla="*/ 1020352 w 1137982"/>
            <a:gd name="connsiteY693" fmla="*/ 601852 h 838003"/>
            <a:gd name="connsiteX694" fmla="*/ 1024808 w 1137982"/>
            <a:gd name="connsiteY694" fmla="*/ 599179 h 838003"/>
            <a:gd name="connsiteX695" fmla="*/ 1028373 w 1137982"/>
            <a:gd name="connsiteY695" fmla="*/ 604525 h 838003"/>
            <a:gd name="connsiteX696" fmla="*/ 1031937 w 1137982"/>
            <a:gd name="connsiteY696" fmla="*/ 608090 h 838003"/>
            <a:gd name="connsiteX697" fmla="*/ 1033720 w 1137982"/>
            <a:gd name="connsiteY697" fmla="*/ 604525 h 838003"/>
            <a:gd name="connsiteX698" fmla="*/ 1036393 w 1137982"/>
            <a:gd name="connsiteY698" fmla="*/ 600961 h 838003"/>
            <a:gd name="connsiteX699" fmla="*/ 1032828 w 1137982"/>
            <a:gd name="connsiteY699" fmla="*/ 595614 h 838003"/>
            <a:gd name="connsiteX700" fmla="*/ 1030155 w 1137982"/>
            <a:gd name="connsiteY700" fmla="*/ 590267 h 838003"/>
            <a:gd name="connsiteX701" fmla="*/ 1038175 w 1137982"/>
            <a:gd name="connsiteY701" fmla="*/ 584029 h 838003"/>
            <a:gd name="connsiteX702" fmla="*/ 1038175 w 1137982"/>
            <a:gd name="connsiteY702" fmla="*/ 575118 h 838003"/>
            <a:gd name="connsiteX703" fmla="*/ 1033720 w 1137982"/>
            <a:gd name="connsiteY703" fmla="*/ 568880 h 838003"/>
            <a:gd name="connsiteX704" fmla="*/ 1031937 w 1137982"/>
            <a:gd name="connsiteY704" fmla="*/ 564424 h 838003"/>
            <a:gd name="connsiteX705" fmla="*/ 1031937 w 1137982"/>
            <a:gd name="connsiteY705" fmla="*/ 559969 h 838003"/>
            <a:gd name="connsiteX706" fmla="*/ 1029264 w 1137982"/>
            <a:gd name="connsiteY706" fmla="*/ 555513 h 838003"/>
            <a:gd name="connsiteX707" fmla="*/ 1029264 w 1137982"/>
            <a:gd name="connsiteY707" fmla="*/ 550166 h 838003"/>
            <a:gd name="connsiteX708" fmla="*/ 1026590 w 1137982"/>
            <a:gd name="connsiteY708" fmla="*/ 545710 h 838003"/>
            <a:gd name="connsiteX709" fmla="*/ 1026590 w 1137982"/>
            <a:gd name="connsiteY709" fmla="*/ 541255 h 838003"/>
            <a:gd name="connsiteX710" fmla="*/ 1026590 w 1137982"/>
            <a:gd name="connsiteY710" fmla="*/ 535908 h 838003"/>
            <a:gd name="connsiteX711" fmla="*/ 1024808 w 1137982"/>
            <a:gd name="connsiteY711" fmla="*/ 531452 h 838003"/>
            <a:gd name="connsiteX712" fmla="*/ 1021244 w 1137982"/>
            <a:gd name="connsiteY712" fmla="*/ 526996 h 838003"/>
            <a:gd name="connsiteX713" fmla="*/ 1016788 w 1137982"/>
            <a:gd name="connsiteY713" fmla="*/ 518085 h 838003"/>
            <a:gd name="connsiteX714" fmla="*/ 1022135 w 1137982"/>
            <a:gd name="connsiteY714" fmla="*/ 513629 h 838003"/>
            <a:gd name="connsiteX715" fmla="*/ 1024808 w 1137982"/>
            <a:gd name="connsiteY715" fmla="*/ 513629 h 838003"/>
            <a:gd name="connsiteX716" fmla="*/ 1029264 w 1137982"/>
            <a:gd name="connsiteY716" fmla="*/ 512738 h 838003"/>
            <a:gd name="connsiteX717" fmla="*/ 1047978 w 1137982"/>
            <a:gd name="connsiteY717" fmla="*/ 505609 h 838003"/>
            <a:gd name="connsiteX718" fmla="*/ 1057780 w 1137982"/>
            <a:gd name="connsiteY718" fmla="*/ 499371 h 838003"/>
            <a:gd name="connsiteX719" fmla="*/ 1073821 w 1137982"/>
            <a:gd name="connsiteY719" fmla="*/ 473528 h 838003"/>
            <a:gd name="connsiteX720" fmla="*/ 1073821 w 1137982"/>
            <a:gd name="connsiteY720" fmla="*/ 445012 h 838003"/>
            <a:gd name="connsiteX721" fmla="*/ 1059563 w 1137982"/>
            <a:gd name="connsiteY721" fmla="*/ 423624 h 838003"/>
            <a:gd name="connsiteX722" fmla="*/ 1047087 w 1137982"/>
            <a:gd name="connsiteY722" fmla="*/ 415604 h 838003"/>
            <a:gd name="connsiteX723" fmla="*/ 1040849 w 1137982"/>
            <a:gd name="connsiteY723" fmla="*/ 412040 h 838003"/>
            <a:gd name="connsiteX724" fmla="*/ 1036393 w 1137982"/>
            <a:gd name="connsiteY724" fmla="*/ 408475 h 838003"/>
            <a:gd name="connsiteX725" fmla="*/ 1037284 w 1137982"/>
            <a:gd name="connsiteY725" fmla="*/ 399564 h 838003"/>
            <a:gd name="connsiteX726" fmla="*/ 1040849 w 1137982"/>
            <a:gd name="connsiteY726" fmla="*/ 395999 h 838003"/>
            <a:gd name="connsiteX727" fmla="*/ 1044413 w 1137982"/>
            <a:gd name="connsiteY727" fmla="*/ 392435 h 838003"/>
            <a:gd name="connsiteX728" fmla="*/ 1047978 w 1137982"/>
            <a:gd name="connsiteY728" fmla="*/ 389761 h 838003"/>
            <a:gd name="connsiteX729" fmla="*/ 1048869 w 1137982"/>
            <a:gd name="connsiteY729" fmla="*/ 385306 h 838003"/>
            <a:gd name="connsiteX730" fmla="*/ 1050651 w 1137982"/>
            <a:gd name="connsiteY730" fmla="*/ 381741 h 838003"/>
            <a:gd name="connsiteX731" fmla="*/ 1054216 w 1137982"/>
            <a:gd name="connsiteY731" fmla="*/ 381741 h 838003"/>
            <a:gd name="connsiteX732" fmla="*/ 1054216 w 1137982"/>
            <a:gd name="connsiteY732" fmla="*/ 377285 h 838003"/>
            <a:gd name="connsiteX733" fmla="*/ 1055998 w 1137982"/>
            <a:gd name="connsiteY733" fmla="*/ 372830 h 838003"/>
            <a:gd name="connsiteX734" fmla="*/ 1053325 w 1137982"/>
            <a:gd name="connsiteY734" fmla="*/ 364809 h 838003"/>
            <a:gd name="connsiteX735" fmla="*/ 1051542 w 1137982"/>
            <a:gd name="connsiteY735" fmla="*/ 363027 h 838003"/>
            <a:gd name="connsiteX736" fmla="*/ 1049760 w 1137982"/>
            <a:gd name="connsiteY736" fmla="*/ 359463 h 838003"/>
            <a:gd name="connsiteX737" fmla="*/ 1052433 w 1137982"/>
            <a:gd name="connsiteY737" fmla="*/ 355898 h 838003"/>
            <a:gd name="connsiteX738" fmla="*/ 1055998 w 1137982"/>
            <a:gd name="connsiteY738" fmla="*/ 353225 h 838003"/>
            <a:gd name="connsiteX739" fmla="*/ 1055107 w 1137982"/>
            <a:gd name="connsiteY739" fmla="*/ 351442 h 838003"/>
            <a:gd name="connsiteX740" fmla="*/ 1051542 w 1137982"/>
            <a:gd name="connsiteY740" fmla="*/ 351442 h 838003"/>
            <a:gd name="connsiteX741" fmla="*/ 1052433 w 1137982"/>
            <a:gd name="connsiteY741" fmla="*/ 349660 h 838003"/>
            <a:gd name="connsiteX742" fmla="*/ 1055107 w 1137982"/>
            <a:gd name="connsiteY742" fmla="*/ 347878 h 838003"/>
            <a:gd name="connsiteX743" fmla="*/ 1053325 w 1137982"/>
            <a:gd name="connsiteY743" fmla="*/ 346987 h 838003"/>
            <a:gd name="connsiteX744" fmla="*/ 1049760 w 1137982"/>
            <a:gd name="connsiteY744" fmla="*/ 346987 h 838003"/>
            <a:gd name="connsiteX745" fmla="*/ 1047087 w 1137982"/>
            <a:gd name="connsiteY745" fmla="*/ 346987 h 838003"/>
            <a:gd name="connsiteX746" fmla="*/ 1046195 w 1137982"/>
            <a:gd name="connsiteY746" fmla="*/ 346987 h 838003"/>
            <a:gd name="connsiteX747" fmla="*/ 1045304 w 1137982"/>
            <a:gd name="connsiteY747" fmla="*/ 346987 h 838003"/>
            <a:gd name="connsiteX748" fmla="*/ 1045304 w 1137982"/>
            <a:gd name="connsiteY748" fmla="*/ 346987 h 838003"/>
            <a:gd name="connsiteX749" fmla="*/ 1045304 w 1137982"/>
            <a:gd name="connsiteY749" fmla="*/ 346987 h 838003"/>
            <a:gd name="connsiteX750" fmla="*/ 1045304 w 1137982"/>
            <a:gd name="connsiteY750" fmla="*/ 346987 h 838003"/>
            <a:gd name="connsiteX751" fmla="*/ 1045304 w 1137982"/>
            <a:gd name="connsiteY751" fmla="*/ 346096 h 838003"/>
            <a:gd name="connsiteX752" fmla="*/ 1048869 w 1137982"/>
            <a:gd name="connsiteY752" fmla="*/ 343422 h 838003"/>
            <a:gd name="connsiteX753" fmla="*/ 1050651 w 1137982"/>
            <a:gd name="connsiteY753" fmla="*/ 340749 h 838003"/>
            <a:gd name="connsiteX754" fmla="*/ 1050651 w 1137982"/>
            <a:gd name="connsiteY754" fmla="*/ 336293 h 838003"/>
            <a:gd name="connsiteX755" fmla="*/ 1050651 w 1137982"/>
            <a:gd name="connsiteY755" fmla="*/ 332728 h 838003"/>
            <a:gd name="connsiteX756" fmla="*/ 1052433 w 1137982"/>
            <a:gd name="connsiteY756" fmla="*/ 330055 h 838003"/>
            <a:gd name="connsiteX757" fmla="*/ 1052433 w 1137982"/>
            <a:gd name="connsiteY757" fmla="*/ 327382 h 838003"/>
            <a:gd name="connsiteX758" fmla="*/ 1052433 w 1137982"/>
            <a:gd name="connsiteY758" fmla="*/ 325599 h 838003"/>
            <a:gd name="connsiteX759" fmla="*/ 1050651 w 1137982"/>
            <a:gd name="connsiteY759" fmla="*/ 322926 h 838003"/>
            <a:gd name="connsiteX760" fmla="*/ 1050651 w 1137982"/>
            <a:gd name="connsiteY760" fmla="*/ 322926 h 838003"/>
            <a:gd name="connsiteX761" fmla="*/ 1050651 w 1137982"/>
            <a:gd name="connsiteY761" fmla="*/ 322035 h 838003"/>
            <a:gd name="connsiteX762" fmla="*/ 1049760 w 1137982"/>
            <a:gd name="connsiteY762" fmla="*/ 319361 h 838003"/>
            <a:gd name="connsiteX763" fmla="*/ 1047087 w 1137982"/>
            <a:gd name="connsiteY763" fmla="*/ 314906 h 838003"/>
            <a:gd name="connsiteX764" fmla="*/ 1046195 w 1137982"/>
            <a:gd name="connsiteY764" fmla="*/ 306885 h 838003"/>
            <a:gd name="connsiteX765" fmla="*/ 1051542 w 1137982"/>
            <a:gd name="connsiteY765" fmla="*/ 299756 h 838003"/>
            <a:gd name="connsiteX766" fmla="*/ 1063127 w 1137982"/>
            <a:gd name="connsiteY766" fmla="*/ 297083 h 838003"/>
            <a:gd name="connsiteX767" fmla="*/ 1070256 w 1137982"/>
            <a:gd name="connsiteY767" fmla="*/ 299756 h 838003"/>
            <a:gd name="connsiteX768" fmla="*/ 1078276 w 1137982"/>
            <a:gd name="connsiteY768" fmla="*/ 300648 h 838003"/>
            <a:gd name="connsiteX769" fmla="*/ 1084514 w 1137982"/>
            <a:gd name="connsiteY769" fmla="*/ 301539 h 838003"/>
            <a:gd name="connsiteX770" fmla="*/ 1088079 w 1137982"/>
            <a:gd name="connsiteY770" fmla="*/ 305103 h 838003"/>
            <a:gd name="connsiteX771" fmla="*/ 1096099 w 1137982"/>
            <a:gd name="connsiteY771" fmla="*/ 305103 h 838003"/>
            <a:gd name="connsiteX772" fmla="*/ 1107684 w 1137982"/>
            <a:gd name="connsiteY772" fmla="*/ 307777 h 838003"/>
            <a:gd name="connsiteX773" fmla="*/ 1115704 w 1137982"/>
            <a:gd name="connsiteY773" fmla="*/ 305103 h 838003"/>
            <a:gd name="connsiteX774" fmla="*/ 1126398 w 1137982"/>
            <a:gd name="connsiteY774" fmla="*/ 300648 h 8380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  <a:cxn ang="0">
              <a:pos x="connsiteX504" y="connsiteY504"/>
            </a:cxn>
            <a:cxn ang="0">
              <a:pos x="connsiteX505" y="connsiteY505"/>
            </a:cxn>
            <a:cxn ang="0">
              <a:pos x="connsiteX506" y="connsiteY506"/>
            </a:cxn>
            <a:cxn ang="0">
              <a:pos x="connsiteX507" y="connsiteY507"/>
            </a:cxn>
            <a:cxn ang="0">
              <a:pos x="connsiteX508" y="connsiteY508"/>
            </a:cxn>
            <a:cxn ang="0">
              <a:pos x="connsiteX509" y="connsiteY509"/>
            </a:cxn>
            <a:cxn ang="0">
              <a:pos x="connsiteX510" y="connsiteY510"/>
            </a:cxn>
            <a:cxn ang="0">
              <a:pos x="connsiteX511" y="connsiteY511"/>
            </a:cxn>
            <a:cxn ang="0">
              <a:pos x="connsiteX512" y="connsiteY512"/>
            </a:cxn>
            <a:cxn ang="0">
              <a:pos x="connsiteX513" y="connsiteY513"/>
            </a:cxn>
            <a:cxn ang="0">
              <a:pos x="connsiteX514" y="connsiteY514"/>
            </a:cxn>
            <a:cxn ang="0">
              <a:pos x="connsiteX515" y="connsiteY515"/>
            </a:cxn>
            <a:cxn ang="0">
              <a:pos x="connsiteX516" y="connsiteY516"/>
            </a:cxn>
            <a:cxn ang="0">
              <a:pos x="connsiteX517" y="connsiteY517"/>
            </a:cxn>
            <a:cxn ang="0">
              <a:pos x="connsiteX518" y="connsiteY518"/>
            </a:cxn>
            <a:cxn ang="0">
              <a:pos x="connsiteX519" y="connsiteY519"/>
            </a:cxn>
            <a:cxn ang="0">
              <a:pos x="connsiteX520" y="connsiteY520"/>
            </a:cxn>
            <a:cxn ang="0">
              <a:pos x="connsiteX521" y="connsiteY521"/>
            </a:cxn>
            <a:cxn ang="0">
              <a:pos x="connsiteX522" y="connsiteY522"/>
            </a:cxn>
            <a:cxn ang="0">
              <a:pos x="connsiteX523" y="connsiteY523"/>
            </a:cxn>
            <a:cxn ang="0">
              <a:pos x="connsiteX524" y="connsiteY524"/>
            </a:cxn>
            <a:cxn ang="0">
              <a:pos x="connsiteX525" y="connsiteY525"/>
            </a:cxn>
            <a:cxn ang="0">
              <a:pos x="connsiteX526" y="connsiteY526"/>
            </a:cxn>
            <a:cxn ang="0">
              <a:pos x="connsiteX527" y="connsiteY527"/>
            </a:cxn>
            <a:cxn ang="0">
              <a:pos x="connsiteX528" y="connsiteY528"/>
            </a:cxn>
            <a:cxn ang="0">
              <a:pos x="connsiteX529" y="connsiteY529"/>
            </a:cxn>
            <a:cxn ang="0">
              <a:pos x="connsiteX530" y="connsiteY530"/>
            </a:cxn>
            <a:cxn ang="0">
              <a:pos x="connsiteX531" y="connsiteY531"/>
            </a:cxn>
            <a:cxn ang="0">
              <a:pos x="connsiteX532" y="connsiteY532"/>
            </a:cxn>
            <a:cxn ang="0">
              <a:pos x="connsiteX533" y="connsiteY533"/>
            </a:cxn>
            <a:cxn ang="0">
              <a:pos x="connsiteX534" y="connsiteY534"/>
            </a:cxn>
            <a:cxn ang="0">
              <a:pos x="connsiteX535" y="connsiteY535"/>
            </a:cxn>
            <a:cxn ang="0">
              <a:pos x="connsiteX536" y="connsiteY536"/>
            </a:cxn>
            <a:cxn ang="0">
              <a:pos x="connsiteX537" y="connsiteY537"/>
            </a:cxn>
            <a:cxn ang="0">
              <a:pos x="connsiteX538" y="connsiteY538"/>
            </a:cxn>
            <a:cxn ang="0">
              <a:pos x="connsiteX539" y="connsiteY539"/>
            </a:cxn>
            <a:cxn ang="0">
              <a:pos x="connsiteX540" y="connsiteY540"/>
            </a:cxn>
            <a:cxn ang="0">
              <a:pos x="connsiteX541" y="connsiteY541"/>
            </a:cxn>
            <a:cxn ang="0">
              <a:pos x="connsiteX542" y="connsiteY542"/>
            </a:cxn>
            <a:cxn ang="0">
              <a:pos x="connsiteX543" y="connsiteY543"/>
            </a:cxn>
            <a:cxn ang="0">
              <a:pos x="connsiteX544" y="connsiteY544"/>
            </a:cxn>
            <a:cxn ang="0">
              <a:pos x="connsiteX545" y="connsiteY545"/>
            </a:cxn>
            <a:cxn ang="0">
              <a:pos x="connsiteX546" y="connsiteY546"/>
            </a:cxn>
            <a:cxn ang="0">
              <a:pos x="connsiteX547" y="connsiteY547"/>
            </a:cxn>
            <a:cxn ang="0">
              <a:pos x="connsiteX548" y="connsiteY548"/>
            </a:cxn>
            <a:cxn ang="0">
              <a:pos x="connsiteX549" y="connsiteY549"/>
            </a:cxn>
            <a:cxn ang="0">
              <a:pos x="connsiteX550" y="connsiteY550"/>
            </a:cxn>
            <a:cxn ang="0">
              <a:pos x="connsiteX551" y="connsiteY551"/>
            </a:cxn>
            <a:cxn ang="0">
              <a:pos x="connsiteX552" y="connsiteY552"/>
            </a:cxn>
            <a:cxn ang="0">
              <a:pos x="connsiteX553" y="connsiteY553"/>
            </a:cxn>
            <a:cxn ang="0">
              <a:pos x="connsiteX554" y="connsiteY554"/>
            </a:cxn>
            <a:cxn ang="0">
              <a:pos x="connsiteX555" y="connsiteY555"/>
            </a:cxn>
            <a:cxn ang="0">
              <a:pos x="connsiteX556" y="connsiteY556"/>
            </a:cxn>
            <a:cxn ang="0">
              <a:pos x="connsiteX557" y="connsiteY557"/>
            </a:cxn>
            <a:cxn ang="0">
              <a:pos x="connsiteX558" y="connsiteY558"/>
            </a:cxn>
            <a:cxn ang="0">
              <a:pos x="connsiteX559" y="connsiteY559"/>
            </a:cxn>
            <a:cxn ang="0">
              <a:pos x="connsiteX560" y="connsiteY560"/>
            </a:cxn>
            <a:cxn ang="0">
              <a:pos x="connsiteX561" y="connsiteY561"/>
            </a:cxn>
            <a:cxn ang="0">
              <a:pos x="connsiteX562" y="connsiteY562"/>
            </a:cxn>
            <a:cxn ang="0">
              <a:pos x="connsiteX563" y="connsiteY563"/>
            </a:cxn>
            <a:cxn ang="0">
              <a:pos x="connsiteX564" y="connsiteY564"/>
            </a:cxn>
            <a:cxn ang="0">
              <a:pos x="connsiteX565" y="connsiteY565"/>
            </a:cxn>
            <a:cxn ang="0">
              <a:pos x="connsiteX566" y="connsiteY566"/>
            </a:cxn>
            <a:cxn ang="0">
              <a:pos x="connsiteX567" y="connsiteY567"/>
            </a:cxn>
            <a:cxn ang="0">
              <a:pos x="connsiteX568" y="connsiteY568"/>
            </a:cxn>
            <a:cxn ang="0">
              <a:pos x="connsiteX569" y="connsiteY569"/>
            </a:cxn>
            <a:cxn ang="0">
              <a:pos x="connsiteX570" y="connsiteY570"/>
            </a:cxn>
            <a:cxn ang="0">
              <a:pos x="connsiteX571" y="connsiteY571"/>
            </a:cxn>
            <a:cxn ang="0">
              <a:pos x="connsiteX572" y="connsiteY572"/>
            </a:cxn>
            <a:cxn ang="0">
              <a:pos x="connsiteX573" y="connsiteY573"/>
            </a:cxn>
            <a:cxn ang="0">
              <a:pos x="connsiteX574" y="connsiteY574"/>
            </a:cxn>
            <a:cxn ang="0">
              <a:pos x="connsiteX575" y="connsiteY575"/>
            </a:cxn>
            <a:cxn ang="0">
              <a:pos x="connsiteX576" y="connsiteY576"/>
            </a:cxn>
            <a:cxn ang="0">
              <a:pos x="connsiteX577" y="connsiteY577"/>
            </a:cxn>
            <a:cxn ang="0">
              <a:pos x="connsiteX578" y="connsiteY578"/>
            </a:cxn>
            <a:cxn ang="0">
              <a:pos x="connsiteX579" y="connsiteY579"/>
            </a:cxn>
            <a:cxn ang="0">
              <a:pos x="connsiteX580" y="connsiteY580"/>
            </a:cxn>
            <a:cxn ang="0">
              <a:pos x="connsiteX581" y="connsiteY581"/>
            </a:cxn>
            <a:cxn ang="0">
              <a:pos x="connsiteX582" y="connsiteY582"/>
            </a:cxn>
            <a:cxn ang="0">
              <a:pos x="connsiteX583" y="connsiteY583"/>
            </a:cxn>
            <a:cxn ang="0">
              <a:pos x="connsiteX584" y="connsiteY584"/>
            </a:cxn>
            <a:cxn ang="0">
              <a:pos x="connsiteX585" y="connsiteY585"/>
            </a:cxn>
            <a:cxn ang="0">
              <a:pos x="connsiteX586" y="connsiteY586"/>
            </a:cxn>
            <a:cxn ang="0">
              <a:pos x="connsiteX587" y="connsiteY587"/>
            </a:cxn>
            <a:cxn ang="0">
              <a:pos x="connsiteX588" y="connsiteY588"/>
            </a:cxn>
            <a:cxn ang="0">
              <a:pos x="connsiteX589" y="connsiteY589"/>
            </a:cxn>
            <a:cxn ang="0">
              <a:pos x="connsiteX590" y="connsiteY590"/>
            </a:cxn>
            <a:cxn ang="0">
              <a:pos x="connsiteX591" y="connsiteY591"/>
            </a:cxn>
            <a:cxn ang="0">
              <a:pos x="connsiteX592" y="connsiteY592"/>
            </a:cxn>
            <a:cxn ang="0">
              <a:pos x="connsiteX593" y="connsiteY593"/>
            </a:cxn>
            <a:cxn ang="0">
              <a:pos x="connsiteX594" y="connsiteY594"/>
            </a:cxn>
            <a:cxn ang="0">
              <a:pos x="connsiteX595" y="connsiteY595"/>
            </a:cxn>
            <a:cxn ang="0">
              <a:pos x="connsiteX596" y="connsiteY596"/>
            </a:cxn>
            <a:cxn ang="0">
              <a:pos x="connsiteX597" y="connsiteY597"/>
            </a:cxn>
            <a:cxn ang="0">
              <a:pos x="connsiteX598" y="connsiteY598"/>
            </a:cxn>
            <a:cxn ang="0">
              <a:pos x="connsiteX599" y="connsiteY599"/>
            </a:cxn>
            <a:cxn ang="0">
              <a:pos x="connsiteX600" y="connsiteY600"/>
            </a:cxn>
            <a:cxn ang="0">
              <a:pos x="connsiteX601" y="connsiteY601"/>
            </a:cxn>
            <a:cxn ang="0">
              <a:pos x="connsiteX602" y="connsiteY602"/>
            </a:cxn>
            <a:cxn ang="0">
              <a:pos x="connsiteX603" y="connsiteY603"/>
            </a:cxn>
            <a:cxn ang="0">
              <a:pos x="connsiteX604" y="connsiteY604"/>
            </a:cxn>
            <a:cxn ang="0">
              <a:pos x="connsiteX605" y="connsiteY605"/>
            </a:cxn>
            <a:cxn ang="0">
              <a:pos x="connsiteX606" y="connsiteY606"/>
            </a:cxn>
            <a:cxn ang="0">
              <a:pos x="connsiteX607" y="connsiteY607"/>
            </a:cxn>
            <a:cxn ang="0">
              <a:pos x="connsiteX608" y="connsiteY608"/>
            </a:cxn>
            <a:cxn ang="0">
              <a:pos x="connsiteX609" y="connsiteY609"/>
            </a:cxn>
            <a:cxn ang="0">
              <a:pos x="connsiteX610" y="connsiteY610"/>
            </a:cxn>
            <a:cxn ang="0">
              <a:pos x="connsiteX611" y="connsiteY611"/>
            </a:cxn>
            <a:cxn ang="0">
              <a:pos x="connsiteX612" y="connsiteY612"/>
            </a:cxn>
            <a:cxn ang="0">
              <a:pos x="connsiteX613" y="connsiteY613"/>
            </a:cxn>
            <a:cxn ang="0">
              <a:pos x="connsiteX614" y="connsiteY614"/>
            </a:cxn>
            <a:cxn ang="0">
              <a:pos x="connsiteX615" y="connsiteY615"/>
            </a:cxn>
            <a:cxn ang="0">
              <a:pos x="connsiteX616" y="connsiteY616"/>
            </a:cxn>
            <a:cxn ang="0">
              <a:pos x="connsiteX617" y="connsiteY617"/>
            </a:cxn>
            <a:cxn ang="0">
              <a:pos x="connsiteX618" y="connsiteY618"/>
            </a:cxn>
            <a:cxn ang="0">
              <a:pos x="connsiteX619" y="connsiteY619"/>
            </a:cxn>
            <a:cxn ang="0">
              <a:pos x="connsiteX620" y="connsiteY620"/>
            </a:cxn>
            <a:cxn ang="0">
              <a:pos x="connsiteX621" y="connsiteY621"/>
            </a:cxn>
            <a:cxn ang="0">
              <a:pos x="connsiteX622" y="connsiteY622"/>
            </a:cxn>
            <a:cxn ang="0">
              <a:pos x="connsiteX623" y="connsiteY623"/>
            </a:cxn>
            <a:cxn ang="0">
              <a:pos x="connsiteX624" y="connsiteY624"/>
            </a:cxn>
            <a:cxn ang="0">
              <a:pos x="connsiteX625" y="connsiteY625"/>
            </a:cxn>
            <a:cxn ang="0">
              <a:pos x="connsiteX626" y="connsiteY626"/>
            </a:cxn>
            <a:cxn ang="0">
              <a:pos x="connsiteX627" y="connsiteY627"/>
            </a:cxn>
            <a:cxn ang="0">
              <a:pos x="connsiteX628" y="connsiteY628"/>
            </a:cxn>
            <a:cxn ang="0">
              <a:pos x="connsiteX629" y="connsiteY629"/>
            </a:cxn>
            <a:cxn ang="0">
              <a:pos x="connsiteX630" y="connsiteY630"/>
            </a:cxn>
            <a:cxn ang="0">
              <a:pos x="connsiteX631" y="connsiteY631"/>
            </a:cxn>
            <a:cxn ang="0">
              <a:pos x="connsiteX632" y="connsiteY632"/>
            </a:cxn>
            <a:cxn ang="0">
              <a:pos x="connsiteX633" y="connsiteY633"/>
            </a:cxn>
            <a:cxn ang="0">
              <a:pos x="connsiteX634" y="connsiteY634"/>
            </a:cxn>
            <a:cxn ang="0">
              <a:pos x="connsiteX635" y="connsiteY635"/>
            </a:cxn>
            <a:cxn ang="0">
              <a:pos x="connsiteX636" y="connsiteY636"/>
            </a:cxn>
            <a:cxn ang="0">
              <a:pos x="connsiteX637" y="connsiteY637"/>
            </a:cxn>
            <a:cxn ang="0">
              <a:pos x="connsiteX638" y="connsiteY638"/>
            </a:cxn>
            <a:cxn ang="0">
              <a:pos x="connsiteX639" y="connsiteY639"/>
            </a:cxn>
            <a:cxn ang="0">
              <a:pos x="connsiteX640" y="connsiteY640"/>
            </a:cxn>
            <a:cxn ang="0">
              <a:pos x="connsiteX641" y="connsiteY641"/>
            </a:cxn>
            <a:cxn ang="0">
              <a:pos x="connsiteX642" y="connsiteY642"/>
            </a:cxn>
            <a:cxn ang="0">
              <a:pos x="connsiteX643" y="connsiteY643"/>
            </a:cxn>
            <a:cxn ang="0">
              <a:pos x="connsiteX644" y="connsiteY644"/>
            </a:cxn>
            <a:cxn ang="0">
              <a:pos x="connsiteX645" y="connsiteY645"/>
            </a:cxn>
            <a:cxn ang="0">
              <a:pos x="connsiteX646" y="connsiteY646"/>
            </a:cxn>
            <a:cxn ang="0">
              <a:pos x="connsiteX647" y="connsiteY647"/>
            </a:cxn>
            <a:cxn ang="0">
              <a:pos x="connsiteX648" y="connsiteY648"/>
            </a:cxn>
            <a:cxn ang="0">
              <a:pos x="connsiteX649" y="connsiteY649"/>
            </a:cxn>
            <a:cxn ang="0">
              <a:pos x="connsiteX650" y="connsiteY650"/>
            </a:cxn>
            <a:cxn ang="0">
              <a:pos x="connsiteX651" y="connsiteY651"/>
            </a:cxn>
            <a:cxn ang="0">
              <a:pos x="connsiteX652" y="connsiteY652"/>
            </a:cxn>
            <a:cxn ang="0">
              <a:pos x="connsiteX653" y="connsiteY653"/>
            </a:cxn>
            <a:cxn ang="0">
              <a:pos x="connsiteX654" y="connsiteY654"/>
            </a:cxn>
            <a:cxn ang="0">
              <a:pos x="connsiteX655" y="connsiteY655"/>
            </a:cxn>
            <a:cxn ang="0">
              <a:pos x="connsiteX656" y="connsiteY656"/>
            </a:cxn>
            <a:cxn ang="0">
              <a:pos x="connsiteX657" y="connsiteY657"/>
            </a:cxn>
            <a:cxn ang="0">
              <a:pos x="connsiteX658" y="connsiteY658"/>
            </a:cxn>
            <a:cxn ang="0">
              <a:pos x="connsiteX659" y="connsiteY659"/>
            </a:cxn>
            <a:cxn ang="0">
              <a:pos x="connsiteX660" y="connsiteY660"/>
            </a:cxn>
            <a:cxn ang="0">
              <a:pos x="connsiteX661" y="connsiteY661"/>
            </a:cxn>
            <a:cxn ang="0">
              <a:pos x="connsiteX662" y="connsiteY662"/>
            </a:cxn>
            <a:cxn ang="0">
              <a:pos x="connsiteX663" y="connsiteY663"/>
            </a:cxn>
            <a:cxn ang="0">
              <a:pos x="connsiteX664" y="connsiteY664"/>
            </a:cxn>
            <a:cxn ang="0">
              <a:pos x="connsiteX665" y="connsiteY665"/>
            </a:cxn>
            <a:cxn ang="0">
              <a:pos x="connsiteX666" y="connsiteY666"/>
            </a:cxn>
            <a:cxn ang="0">
              <a:pos x="connsiteX667" y="connsiteY667"/>
            </a:cxn>
            <a:cxn ang="0">
              <a:pos x="connsiteX668" y="connsiteY668"/>
            </a:cxn>
            <a:cxn ang="0">
              <a:pos x="connsiteX669" y="connsiteY669"/>
            </a:cxn>
            <a:cxn ang="0">
              <a:pos x="connsiteX670" y="connsiteY670"/>
            </a:cxn>
            <a:cxn ang="0">
              <a:pos x="connsiteX671" y="connsiteY671"/>
            </a:cxn>
            <a:cxn ang="0">
              <a:pos x="connsiteX672" y="connsiteY672"/>
            </a:cxn>
            <a:cxn ang="0">
              <a:pos x="connsiteX673" y="connsiteY673"/>
            </a:cxn>
            <a:cxn ang="0">
              <a:pos x="connsiteX674" y="connsiteY674"/>
            </a:cxn>
            <a:cxn ang="0">
              <a:pos x="connsiteX675" y="connsiteY675"/>
            </a:cxn>
            <a:cxn ang="0">
              <a:pos x="connsiteX676" y="connsiteY676"/>
            </a:cxn>
            <a:cxn ang="0">
              <a:pos x="connsiteX677" y="connsiteY677"/>
            </a:cxn>
            <a:cxn ang="0">
              <a:pos x="connsiteX678" y="connsiteY678"/>
            </a:cxn>
            <a:cxn ang="0">
              <a:pos x="connsiteX679" y="connsiteY679"/>
            </a:cxn>
            <a:cxn ang="0">
              <a:pos x="connsiteX680" y="connsiteY680"/>
            </a:cxn>
            <a:cxn ang="0">
              <a:pos x="connsiteX681" y="connsiteY681"/>
            </a:cxn>
            <a:cxn ang="0">
              <a:pos x="connsiteX682" y="connsiteY682"/>
            </a:cxn>
            <a:cxn ang="0">
              <a:pos x="connsiteX683" y="connsiteY683"/>
            </a:cxn>
            <a:cxn ang="0">
              <a:pos x="connsiteX684" y="connsiteY684"/>
            </a:cxn>
            <a:cxn ang="0">
              <a:pos x="connsiteX685" y="connsiteY685"/>
            </a:cxn>
            <a:cxn ang="0">
              <a:pos x="connsiteX686" y="connsiteY686"/>
            </a:cxn>
            <a:cxn ang="0">
              <a:pos x="connsiteX687" y="connsiteY687"/>
            </a:cxn>
            <a:cxn ang="0">
              <a:pos x="connsiteX688" y="connsiteY688"/>
            </a:cxn>
            <a:cxn ang="0">
              <a:pos x="connsiteX689" y="connsiteY689"/>
            </a:cxn>
            <a:cxn ang="0">
              <a:pos x="connsiteX690" y="connsiteY690"/>
            </a:cxn>
            <a:cxn ang="0">
              <a:pos x="connsiteX691" y="connsiteY691"/>
            </a:cxn>
            <a:cxn ang="0">
              <a:pos x="connsiteX692" y="connsiteY692"/>
            </a:cxn>
            <a:cxn ang="0">
              <a:pos x="connsiteX693" y="connsiteY693"/>
            </a:cxn>
            <a:cxn ang="0">
              <a:pos x="connsiteX694" y="connsiteY694"/>
            </a:cxn>
            <a:cxn ang="0">
              <a:pos x="connsiteX695" y="connsiteY695"/>
            </a:cxn>
            <a:cxn ang="0">
              <a:pos x="connsiteX696" y="connsiteY696"/>
            </a:cxn>
            <a:cxn ang="0">
              <a:pos x="connsiteX697" y="connsiteY697"/>
            </a:cxn>
            <a:cxn ang="0">
              <a:pos x="connsiteX698" y="connsiteY698"/>
            </a:cxn>
            <a:cxn ang="0">
              <a:pos x="connsiteX699" y="connsiteY699"/>
            </a:cxn>
            <a:cxn ang="0">
              <a:pos x="connsiteX700" y="connsiteY700"/>
            </a:cxn>
            <a:cxn ang="0">
              <a:pos x="connsiteX701" y="connsiteY701"/>
            </a:cxn>
            <a:cxn ang="0">
              <a:pos x="connsiteX702" y="connsiteY702"/>
            </a:cxn>
            <a:cxn ang="0">
              <a:pos x="connsiteX703" y="connsiteY703"/>
            </a:cxn>
            <a:cxn ang="0">
              <a:pos x="connsiteX704" y="connsiteY704"/>
            </a:cxn>
            <a:cxn ang="0">
              <a:pos x="connsiteX705" y="connsiteY705"/>
            </a:cxn>
            <a:cxn ang="0">
              <a:pos x="connsiteX706" y="connsiteY706"/>
            </a:cxn>
            <a:cxn ang="0">
              <a:pos x="connsiteX707" y="connsiteY707"/>
            </a:cxn>
            <a:cxn ang="0">
              <a:pos x="connsiteX708" y="connsiteY708"/>
            </a:cxn>
            <a:cxn ang="0">
              <a:pos x="connsiteX709" y="connsiteY709"/>
            </a:cxn>
            <a:cxn ang="0">
              <a:pos x="connsiteX710" y="connsiteY710"/>
            </a:cxn>
            <a:cxn ang="0">
              <a:pos x="connsiteX711" y="connsiteY711"/>
            </a:cxn>
            <a:cxn ang="0">
              <a:pos x="connsiteX712" y="connsiteY712"/>
            </a:cxn>
            <a:cxn ang="0">
              <a:pos x="connsiteX713" y="connsiteY713"/>
            </a:cxn>
            <a:cxn ang="0">
              <a:pos x="connsiteX714" y="connsiteY714"/>
            </a:cxn>
            <a:cxn ang="0">
              <a:pos x="connsiteX715" y="connsiteY715"/>
            </a:cxn>
            <a:cxn ang="0">
              <a:pos x="connsiteX716" y="connsiteY716"/>
            </a:cxn>
            <a:cxn ang="0">
              <a:pos x="connsiteX717" y="connsiteY717"/>
            </a:cxn>
            <a:cxn ang="0">
              <a:pos x="connsiteX718" y="connsiteY718"/>
            </a:cxn>
            <a:cxn ang="0">
              <a:pos x="connsiteX719" y="connsiteY719"/>
            </a:cxn>
            <a:cxn ang="0">
              <a:pos x="connsiteX720" y="connsiteY720"/>
            </a:cxn>
            <a:cxn ang="0">
              <a:pos x="connsiteX721" y="connsiteY721"/>
            </a:cxn>
            <a:cxn ang="0">
              <a:pos x="connsiteX722" y="connsiteY722"/>
            </a:cxn>
            <a:cxn ang="0">
              <a:pos x="connsiteX723" y="connsiteY723"/>
            </a:cxn>
            <a:cxn ang="0">
              <a:pos x="connsiteX724" y="connsiteY724"/>
            </a:cxn>
            <a:cxn ang="0">
              <a:pos x="connsiteX725" y="connsiteY725"/>
            </a:cxn>
            <a:cxn ang="0">
              <a:pos x="connsiteX726" y="connsiteY726"/>
            </a:cxn>
            <a:cxn ang="0">
              <a:pos x="connsiteX727" y="connsiteY727"/>
            </a:cxn>
            <a:cxn ang="0">
              <a:pos x="connsiteX728" y="connsiteY728"/>
            </a:cxn>
            <a:cxn ang="0">
              <a:pos x="connsiteX729" y="connsiteY729"/>
            </a:cxn>
            <a:cxn ang="0">
              <a:pos x="connsiteX730" y="connsiteY730"/>
            </a:cxn>
            <a:cxn ang="0">
              <a:pos x="connsiteX731" y="connsiteY731"/>
            </a:cxn>
            <a:cxn ang="0">
              <a:pos x="connsiteX732" y="connsiteY732"/>
            </a:cxn>
            <a:cxn ang="0">
              <a:pos x="connsiteX733" y="connsiteY733"/>
            </a:cxn>
            <a:cxn ang="0">
              <a:pos x="connsiteX734" y="connsiteY734"/>
            </a:cxn>
            <a:cxn ang="0">
              <a:pos x="connsiteX735" y="connsiteY735"/>
            </a:cxn>
            <a:cxn ang="0">
              <a:pos x="connsiteX736" y="connsiteY736"/>
            </a:cxn>
            <a:cxn ang="0">
              <a:pos x="connsiteX737" y="connsiteY737"/>
            </a:cxn>
            <a:cxn ang="0">
              <a:pos x="connsiteX738" y="connsiteY738"/>
            </a:cxn>
            <a:cxn ang="0">
              <a:pos x="connsiteX739" y="connsiteY739"/>
            </a:cxn>
            <a:cxn ang="0">
              <a:pos x="connsiteX740" y="connsiteY740"/>
            </a:cxn>
            <a:cxn ang="0">
              <a:pos x="connsiteX741" y="connsiteY741"/>
            </a:cxn>
            <a:cxn ang="0">
              <a:pos x="connsiteX742" y="connsiteY742"/>
            </a:cxn>
            <a:cxn ang="0">
              <a:pos x="connsiteX743" y="connsiteY743"/>
            </a:cxn>
            <a:cxn ang="0">
              <a:pos x="connsiteX744" y="connsiteY744"/>
            </a:cxn>
            <a:cxn ang="0">
              <a:pos x="connsiteX745" y="connsiteY745"/>
            </a:cxn>
            <a:cxn ang="0">
              <a:pos x="connsiteX746" y="connsiteY746"/>
            </a:cxn>
            <a:cxn ang="0">
              <a:pos x="connsiteX747" y="connsiteY747"/>
            </a:cxn>
            <a:cxn ang="0">
              <a:pos x="connsiteX748" y="connsiteY748"/>
            </a:cxn>
            <a:cxn ang="0">
              <a:pos x="connsiteX749" y="connsiteY749"/>
            </a:cxn>
            <a:cxn ang="0">
              <a:pos x="connsiteX750" y="connsiteY750"/>
            </a:cxn>
            <a:cxn ang="0">
              <a:pos x="connsiteX751" y="connsiteY751"/>
            </a:cxn>
            <a:cxn ang="0">
              <a:pos x="connsiteX752" y="connsiteY752"/>
            </a:cxn>
            <a:cxn ang="0">
              <a:pos x="connsiteX753" y="connsiteY753"/>
            </a:cxn>
            <a:cxn ang="0">
              <a:pos x="connsiteX754" y="connsiteY754"/>
            </a:cxn>
            <a:cxn ang="0">
              <a:pos x="connsiteX755" y="connsiteY755"/>
            </a:cxn>
            <a:cxn ang="0">
              <a:pos x="connsiteX756" y="connsiteY756"/>
            </a:cxn>
            <a:cxn ang="0">
              <a:pos x="connsiteX757" y="connsiteY757"/>
            </a:cxn>
            <a:cxn ang="0">
              <a:pos x="connsiteX758" y="connsiteY758"/>
            </a:cxn>
            <a:cxn ang="0">
              <a:pos x="connsiteX759" y="connsiteY759"/>
            </a:cxn>
            <a:cxn ang="0">
              <a:pos x="connsiteX760" y="connsiteY760"/>
            </a:cxn>
            <a:cxn ang="0">
              <a:pos x="connsiteX761" y="connsiteY761"/>
            </a:cxn>
            <a:cxn ang="0">
              <a:pos x="connsiteX762" y="connsiteY762"/>
            </a:cxn>
            <a:cxn ang="0">
              <a:pos x="connsiteX763" y="connsiteY763"/>
            </a:cxn>
            <a:cxn ang="0">
              <a:pos x="connsiteX764" y="connsiteY764"/>
            </a:cxn>
            <a:cxn ang="0">
              <a:pos x="connsiteX765" y="connsiteY765"/>
            </a:cxn>
            <a:cxn ang="0">
              <a:pos x="connsiteX766" y="connsiteY766"/>
            </a:cxn>
            <a:cxn ang="0">
              <a:pos x="connsiteX767" y="connsiteY767"/>
            </a:cxn>
            <a:cxn ang="0">
              <a:pos x="connsiteX768" y="connsiteY768"/>
            </a:cxn>
            <a:cxn ang="0">
              <a:pos x="connsiteX769" y="connsiteY769"/>
            </a:cxn>
            <a:cxn ang="0">
              <a:pos x="connsiteX770" y="connsiteY770"/>
            </a:cxn>
            <a:cxn ang="0">
              <a:pos x="connsiteX771" y="connsiteY771"/>
            </a:cxn>
            <a:cxn ang="0">
              <a:pos x="connsiteX772" y="connsiteY772"/>
            </a:cxn>
            <a:cxn ang="0">
              <a:pos x="connsiteX773" y="connsiteY773"/>
            </a:cxn>
            <a:cxn ang="0">
              <a:pos x="connsiteX774" y="connsiteY774"/>
            </a:cxn>
          </a:cxnLst>
          <a:rect l="l" t="t" r="r" b="b"/>
          <a:pathLst>
            <a:path w="1137982" h="838003">
              <a:moveTo>
                <a:pt x="1137983" y="310450"/>
              </a:moveTo>
              <a:lnTo>
                <a:pt x="1137983" y="769386"/>
              </a:lnTo>
              <a:cubicBezTo>
                <a:pt x="1127289" y="769386"/>
                <a:pt x="1118378" y="769386"/>
                <a:pt x="1115704" y="769386"/>
              </a:cubicBezTo>
              <a:cubicBezTo>
                <a:pt x="1110357" y="769386"/>
                <a:pt x="1097881" y="780971"/>
                <a:pt x="1093426" y="785426"/>
              </a:cubicBezTo>
              <a:cubicBezTo>
                <a:pt x="1091644" y="785426"/>
                <a:pt x="1089861" y="785426"/>
                <a:pt x="1088079" y="785426"/>
              </a:cubicBezTo>
              <a:cubicBezTo>
                <a:pt x="1086297" y="786318"/>
                <a:pt x="1085406" y="788991"/>
                <a:pt x="1083623" y="788991"/>
              </a:cubicBezTo>
              <a:cubicBezTo>
                <a:pt x="1081841" y="788991"/>
                <a:pt x="1080059" y="788991"/>
                <a:pt x="1078276" y="789882"/>
              </a:cubicBezTo>
              <a:cubicBezTo>
                <a:pt x="1077385" y="790773"/>
                <a:pt x="1076494" y="793447"/>
                <a:pt x="1075603" y="795229"/>
              </a:cubicBezTo>
              <a:cubicBezTo>
                <a:pt x="1073821" y="795229"/>
                <a:pt x="1072038" y="795229"/>
                <a:pt x="1071147" y="794338"/>
              </a:cubicBezTo>
              <a:cubicBezTo>
                <a:pt x="1070256" y="793447"/>
                <a:pt x="1069365" y="792555"/>
                <a:pt x="1068474" y="791664"/>
              </a:cubicBezTo>
              <a:cubicBezTo>
                <a:pt x="1065801" y="790773"/>
                <a:pt x="1063127" y="790773"/>
                <a:pt x="1060454" y="791664"/>
              </a:cubicBezTo>
              <a:cubicBezTo>
                <a:pt x="1059563" y="791664"/>
                <a:pt x="1057780" y="791664"/>
                <a:pt x="1056889" y="792555"/>
              </a:cubicBezTo>
              <a:cubicBezTo>
                <a:pt x="1055107" y="792555"/>
                <a:pt x="1055107" y="792555"/>
                <a:pt x="1053325" y="793447"/>
              </a:cubicBezTo>
              <a:cubicBezTo>
                <a:pt x="1047087" y="793447"/>
                <a:pt x="1040849" y="796120"/>
                <a:pt x="1035502" y="797902"/>
              </a:cubicBezTo>
              <a:cubicBezTo>
                <a:pt x="1032828" y="799685"/>
                <a:pt x="1028373" y="800576"/>
                <a:pt x="1027482" y="804140"/>
              </a:cubicBezTo>
              <a:cubicBezTo>
                <a:pt x="1026590" y="805922"/>
                <a:pt x="1023917" y="809487"/>
                <a:pt x="1027482" y="809487"/>
              </a:cubicBezTo>
              <a:cubicBezTo>
                <a:pt x="1030155" y="809487"/>
                <a:pt x="1032828" y="809487"/>
                <a:pt x="1034611" y="810378"/>
              </a:cubicBezTo>
              <a:cubicBezTo>
                <a:pt x="1036393" y="811269"/>
                <a:pt x="1037284" y="813943"/>
                <a:pt x="1036393" y="815725"/>
              </a:cubicBezTo>
              <a:cubicBezTo>
                <a:pt x="1034611" y="819290"/>
                <a:pt x="1029264" y="820181"/>
                <a:pt x="1025699" y="820181"/>
              </a:cubicBezTo>
              <a:cubicBezTo>
                <a:pt x="1023917" y="820181"/>
                <a:pt x="1021244" y="820181"/>
                <a:pt x="1019461" y="820181"/>
              </a:cubicBezTo>
              <a:cubicBezTo>
                <a:pt x="1017679" y="820181"/>
                <a:pt x="1015897" y="821963"/>
                <a:pt x="1013223" y="821963"/>
              </a:cubicBezTo>
              <a:cubicBezTo>
                <a:pt x="1008768" y="823745"/>
                <a:pt x="1004312" y="821963"/>
                <a:pt x="999856" y="821963"/>
              </a:cubicBezTo>
              <a:cubicBezTo>
                <a:pt x="995401" y="821963"/>
                <a:pt x="989163" y="822854"/>
                <a:pt x="985598" y="826419"/>
              </a:cubicBezTo>
              <a:cubicBezTo>
                <a:pt x="981142" y="829983"/>
                <a:pt x="980251" y="836221"/>
                <a:pt x="974904" y="838003"/>
              </a:cubicBezTo>
              <a:cubicBezTo>
                <a:pt x="972231" y="838003"/>
                <a:pt x="968666" y="838003"/>
                <a:pt x="965993" y="838003"/>
              </a:cubicBezTo>
              <a:cubicBezTo>
                <a:pt x="964211" y="838003"/>
                <a:pt x="961537" y="838003"/>
                <a:pt x="959755" y="835330"/>
              </a:cubicBezTo>
              <a:cubicBezTo>
                <a:pt x="957082" y="830874"/>
                <a:pt x="965102" y="829983"/>
                <a:pt x="966884" y="829092"/>
              </a:cubicBezTo>
              <a:cubicBezTo>
                <a:pt x="967775" y="829092"/>
                <a:pt x="970449" y="828201"/>
                <a:pt x="970449" y="826419"/>
              </a:cubicBezTo>
              <a:cubicBezTo>
                <a:pt x="970449" y="824636"/>
                <a:pt x="966884" y="823745"/>
                <a:pt x="965102" y="823745"/>
              </a:cubicBezTo>
              <a:cubicBezTo>
                <a:pt x="965102" y="820181"/>
                <a:pt x="967775" y="815725"/>
                <a:pt x="969558" y="813052"/>
              </a:cubicBezTo>
              <a:cubicBezTo>
                <a:pt x="972231" y="809487"/>
                <a:pt x="976687" y="807705"/>
                <a:pt x="979360" y="805031"/>
              </a:cubicBezTo>
              <a:cubicBezTo>
                <a:pt x="981142" y="803249"/>
                <a:pt x="982925" y="801467"/>
                <a:pt x="983816" y="799685"/>
              </a:cubicBezTo>
              <a:cubicBezTo>
                <a:pt x="984707" y="797011"/>
                <a:pt x="983816" y="794338"/>
                <a:pt x="984707" y="791664"/>
              </a:cubicBezTo>
              <a:cubicBezTo>
                <a:pt x="984707" y="788991"/>
                <a:pt x="984707" y="787209"/>
                <a:pt x="986489" y="784535"/>
              </a:cubicBezTo>
              <a:cubicBezTo>
                <a:pt x="988272" y="782753"/>
                <a:pt x="990054" y="780971"/>
                <a:pt x="991836" y="778297"/>
              </a:cubicBezTo>
              <a:cubicBezTo>
                <a:pt x="993618" y="776515"/>
                <a:pt x="994509" y="772950"/>
                <a:pt x="996292" y="771168"/>
              </a:cubicBezTo>
              <a:cubicBezTo>
                <a:pt x="998965" y="769386"/>
                <a:pt x="1001639" y="771168"/>
                <a:pt x="1004312" y="772059"/>
              </a:cubicBezTo>
              <a:cubicBezTo>
                <a:pt x="1006985" y="773842"/>
                <a:pt x="1010550" y="776515"/>
                <a:pt x="1013223" y="776515"/>
              </a:cubicBezTo>
              <a:cubicBezTo>
                <a:pt x="1015006" y="776515"/>
                <a:pt x="1015897" y="774733"/>
                <a:pt x="1017679" y="773842"/>
              </a:cubicBezTo>
              <a:cubicBezTo>
                <a:pt x="1018570" y="772059"/>
                <a:pt x="1019461" y="772059"/>
                <a:pt x="1021244" y="772059"/>
              </a:cubicBezTo>
              <a:cubicBezTo>
                <a:pt x="1023026" y="772059"/>
                <a:pt x="1022135" y="769386"/>
                <a:pt x="1021244" y="768495"/>
              </a:cubicBezTo>
              <a:cubicBezTo>
                <a:pt x="1020352" y="765821"/>
                <a:pt x="1018570" y="762257"/>
                <a:pt x="1016788" y="759583"/>
              </a:cubicBezTo>
              <a:cubicBezTo>
                <a:pt x="1015897" y="756910"/>
                <a:pt x="1015006" y="755128"/>
                <a:pt x="1014115" y="752454"/>
              </a:cubicBezTo>
              <a:cubicBezTo>
                <a:pt x="1010550" y="746216"/>
                <a:pt x="1003421" y="745325"/>
                <a:pt x="997183" y="744434"/>
              </a:cubicBezTo>
              <a:cubicBezTo>
                <a:pt x="993618" y="744434"/>
                <a:pt x="990945" y="743543"/>
                <a:pt x="988272" y="741761"/>
              </a:cubicBezTo>
              <a:cubicBezTo>
                <a:pt x="985598" y="739978"/>
                <a:pt x="982925" y="738196"/>
                <a:pt x="980251" y="738196"/>
              </a:cubicBezTo>
              <a:cubicBezTo>
                <a:pt x="976687" y="738196"/>
                <a:pt x="973122" y="739978"/>
                <a:pt x="969558" y="739978"/>
              </a:cubicBezTo>
              <a:cubicBezTo>
                <a:pt x="966884" y="739978"/>
                <a:pt x="964211" y="739978"/>
                <a:pt x="961537" y="739087"/>
              </a:cubicBezTo>
              <a:cubicBezTo>
                <a:pt x="957082" y="738196"/>
                <a:pt x="953517" y="736414"/>
                <a:pt x="949061" y="736414"/>
              </a:cubicBezTo>
              <a:cubicBezTo>
                <a:pt x="945497" y="736414"/>
                <a:pt x="941041" y="733740"/>
                <a:pt x="937477" y="731958"/>
              </a:cubicBezTo>
              <a:cubicBezTo>
                <a:pt x="934803" y="730176"/>
                <a:pt x="932130" y="726611"/>
                <a:pt x="930348" y="723938"/>
              </a:cubicBezTo>
              <a:cubicBezTo>
                <a:pt x="930348" y="723047"/>
                <a:pt x="930348" y="721264"/>
                <a:pt x="929456" y="719482"/>
              </a:cubicBezTo>
              <a:cubicBezTo>
                <a:pt x="929456" y="716809"/>
                <a:pt x="929456" y="715027"/>
                <a:pt x="929456" y="712353"/>
              </a:cubicBezTo>
              <a:cubicBezTo>
                <a:pt x="929456" y="709680"/>
                <a:pt x="927674" y="708789"/>
                <a:pt x="925892" y="707897"/>
              </a:cubicBezTo>
              <a:cubicBezTo>
                <a:pt x="924110" y="707006"/>
                <a:pt x="924110" y="706115"/>
                <a:pt x="924110" y="704333"/>
              </a:cubicBezTo>
              <a:cubicBezTo>
                <a:pt x="924110" y="702551"/>
                <a:pt x="924110" y="698986"/>
                <a:pt x="922327" y="697204"/>
              </a:cubicBezTo>
              <a:cubicBezTo>
                <a:pt x="920545" y="694530"/>
                <a:pt x="915198" y="696313"/>
                <a:pt x="912525" y="696313"/>
              </a:cubicBezTo>
              <a:cubicBezTo>
                <a:pt x="908960" y="696313"/>
                <a:pt x="904505" y="696313"/>
                <a:pt x="901831" y="692748"/>
              </a:cubicBezTo>
              <a:cubicBezTo>
                <a:pt x="900049" y="690075"/>
                <a:pt x="899158" y="686510"/>
                <a:pt x="897375" y="683837"/>
              </a:cubicBezTo>
              <a:cubicBezTo>
                <a:pt x="892920" y="674925"/>
                <a:pt x="883117" y="676708"/>
                <a:pt x="875097" y="675816"/>
              </a:cubicBezTo>
              <a:cubicBezTo>
                <a:pt x="871532" y="675816"/>
                <a:pt x="867968" y="673143"/>
                <a:pt x="864403" y="672252"/>
              </a:cubicBezTo>
              <a:cubicBezTo>
                <a:pt x="860839" y="671361"/>
                <a:pt x="858165" y="673143"/>
                <a:pt x="855492" y="675816"/>
              </a:cubicBezTo>
              <a:cubicBezTo>
                <a:pt x="853710" y="677599"/>
                <a:pt x="851927" y="681163"/>
                <a:pt x="850145" y="682946"/>
              </a:cubicBezTo>
              <a:cubicBezTo>
                <a:pt x="850145" y="682946"/>
                <a:pt x="850145" y="682946"/>
                <a:pt x="850145" y="682946"/>
              </a:cubicBezTo>
              <a:cubicBezTo>
                <a:pt x="848363" y="683837"/>
                <a:pt x="845690" y="683837"/>
                <a:pt x="843907" y="685619"/>
              </a:cubicBezTo>
              <a:cubicBezTo>
                <a:pt x="841234" y="687401"/>
                <a:pt x="838560" y="690966"/>
                <a:pt x="836778" y="693639"/>
              </a:cubicBezTo>
              <a:cubicBezTo>
                <a:pt x="836778" y="694530"/>
                <a:pt x="834996" y="695421"/>
                <a:pt x="834105" y="696313"/>
              </a:cubicBezTo>
              <a:lnTo>
                <a:pt x="834105" y="696313"/>
              </a:lnTo>
              <a:cubicBezTo>
                <a:pt x="828758" y="696313"/>
                <a:pt x="822520" y="694530"/>
                <a:pt x="817173" y="694530"/>
              </a:cubicBezTo>
              <a:cubicBezTo>
                <a:pt x="809153" y="694530"/>
                <a:pt x="813609" y="695421"/>
                <a:pt x="810935" y="691857"/>
              </a:cubicBezTo>
              <a:cubicBezTo>
                <a:pt x="808262" y="688292"/>
                <a:pt x="802915" y="692748"/>
                <a:pt x="799350" y="694530"/>
              </a:cubicBezTo>
              <a:cubicBezTo>
                <a:pt x="795786" y="695421"/>
                <a:pt x="792221" y="692748"/>
                <a:pt x="790439" y="689183"/>
              </a:cubicBezTo>
              <a:cubicBezTo>
                <a:pt x="788657" y="685619"/>
                <a:pt x="785092" y="689183"/>
                <a:pt x="782419" y="690966"/>
              </a:cubicBezTo>
              <a:cubicBezTo>
                <a:pt x="780637" y="692748"/>
                <a:pt x="777963" y="687401"/>
                <a:pt x="775290" y="682946"/>
              </a:cubicBezTo>
              <a:cubicBezTo>
                <a:pt x="772616" y="678490"/>
                <a:pt x="762814" y="682054"/>
                <a:pt x="758358" y="683837"/>
              </a:cubicBezTo>
              <a:cubicBezTo>
                <a:pt x="753011" y="686510"/>
                <a:pt x="749447" y="681163"/>
                <a:pt x="744100" y="680272"/>
              </a:cubicBezTo>
              <a:cubicBezTo>
                <a:pt x="738753" y="679381"/>
                <a:pt x="736971" y="669578"/>
                <a:pt x="736080" y="666014"/>
              </a:cubicBezTo>
              <a:cubicBezTo>
                <a:pt x="735188" y="662449"/>
                <a:pt x="733406" y="663340"/>
                <a:pt x="730733" y="663340"/>
              </a:cubicBezTo>
              <a:cubicBezTo>
                <a:pt x="728059" y="663340"/>
                <a:pt x="727168" y="673143"/>
                <a:pt x="727168" y="673143"/>
              </a:cubicBezTo>
              <a:lnTo>
                <a:pt x="197833" y="673143"/>
              </a:lnTo>
              <a:cubicBezTo>
                <a:pt x="197833" y="673143"/>
                <a:pt x="197833" y="673143"/>
                <a:pt x="197833" y="673143"/>
              </a:cubicBezTo>
              <a:cubicBezTo>
                <a:pt x="195159" y="671361"/>
                <a:pt x="194268" y="668687"/>
                <a:pt x="196050" y="666014"/>
              </a:cubicBezTo>
              <a:cubicBezTo>
                <a:pt x="196050" y="666014"/>
                <a:pt x="196941" y="665123"/>
                <a:pt x="196050" y="664232"/>
              </a:cubicBezTo>
              <a:cubicBezTo>
                <a:pt x="196050" y="664232"/>
                <a:pt x="195159" y="664232"/>
                <a:pt x="194268" y="664232"/>
              </a:cubicBezTo>
              <a:cubicBezTo>
                <a:pt x="194268" y="664232"/>
                <a:pt x="192486" y="664232"/>
                <a:pt x="191595" y="663340"/>
              </a:cubicBezTo>
              <a:cubicBezTo>
                <a:pt x="189812" y="663340"/>
                <a:pt x="188921" y="661558"/>
                <a:pt x="188921" y="659776"/>
              </a:cubicBezTo>
              <a:cubicBezTo>
                <a:pt x="188921" y="659776"/>
                <a:pt x="188921" y="657994"/>
                <a:pt x="188921" y="657994"/>
              </a:cubicBezTo>
              <a:cubicBezTo>
                <a:pt x="188921" y="657994"/>
                <a:pt x="188030" y="657994"/>
                <a:pt x="187139" y="658885"/>
              </a:cubicBezTo>
              <a:cubicBezTo>
                <a:pt x="187139" y="658885"/>
                <a:pt x="185357" y="659776"/>
                <a:pt x="184465" y="660667"/>
              </a:cubicBezTo>
              <a:cubicBezTo>
                <a:pt x="183574" y="660667"/>
                <a:pt x="181792" y="662449"/>
                <a:pt x="180901" y="660667"/>
              </a:cubicBezTo>
              <a:cubicBezTo>
                <a:pt x="179119" y="658885"/>
                <a:pt x="183574" y="654429"/>
                <a:pt x="180901" y="652647"/>
              </a:cubicBezTo>
              <a:cubicBezTo>
                <a:pt x="180901" y="651756"/>
                <a:pt x="178228" y="652647"/>
                <a:pt x="177336" y="651756"/>
              </a:cubicBezTo>
              <a:cubicBezTo>
                <a:pt x="177336" y="649973"/>
                <a:pt x="175554" y="648191"/>
                <a:pt x="177336" y="647300"/>
              </a:cubicBezTo>
              <a:cubicBezTo>
                <a:pt x="177336" y="645518"/>
                <a:pt x="180010" y="643735"/>
                <a:pt x="178228" y="642844"/>
              </a:cubicBezTo>
              <a:cubicBezTo>
                <a:pt x="176445" y="641062"/>
                <a:pt x="175554" y="645518"/>
                <a:pt x="174663" y="646409"/>
              </a:cubicBezTo>
              <a:cubicBezTo>
                <a:pt x="174663" y="648191"/>
                <a:pt x="174663" y="651756"/>
                <a:pt x="172881" y="652647"/>
              </a:cubicBezTo>
              <a:cubicBezTo>
                <a:pt x="168425" y="654429"/>
                <a:pt x="164860" y="650865"/>
                <a:pt x="163969" y="646409"/>
              </a:cubicBezTo>
              <a:cubicBezTo>
                <a:pt x="163969" y="644627"/>
                <a:pt x="163969" y="642844"/>
                <a:pt x="163969" y="641062"/>
              </a:cubicBezTo>
              <a:cubicBezTo>
                <a:pt x="163969" y="640171"/>
                <a:pt x="165752" y="638389"/>
                <a:pt x="163969" y="637498"/>
              </a:cubicBezTo>
              <a:cubicBezTo>
                <a:pt x="162187" y="637498"/>
                <a:pt x="160405" y="637498"/>
                <a:pt x="159514" y="638389"/>
              </a:cubicBezTo>
              <a:cubicBezTo>
                <a:pt x="157731" y="638389"/>
                <a:pt x="157731" y="637498"/>
                <a:pt x="157731" y="635715"/>
              </a:cubicBezTo>
              <a:cubicBezTo>
                <a:pt x="157731" y="633933"/>
                <a:pt x="158622" y="633042"/>
                <a:pt x="159514" y="631260"/>
              </a:cubicBezTo>
              <a:cubicBezTo>
                <a:pt x="159514" y="630368"/>
                <a:pt x="159514" y="625913"/>
                <a:pt x="157731" y="627695"/>
              </a:cubicBezTo>
              <a:cubicBezTo>
                <a:pt x="155949" y="628586"/>
                <a:pt x="157731" y="631260"/>
                <a:pt x="156840" y="633042"/>
              </a:cubicBezTo>
              <a:cubicBezTo>
                <a:pt x="156840" y="634824"/>
                <a:pt x="155058" y="635715"/>
                <a:pt x="153276" y="636606"/>
              </a:cubicBezTo>
              <a:cubicBezTo>
                <a:pt x="151493" y="636606"/>
                <a:pt x="150602" y="635715"/>
                <a:pt x="148820" y="634824"/>
              </a:cubicBezTo>
              <a:cubicBezTo>
                <a:pt x="147929" y="633933"/>
                <a:pt x="146147" y="633042"/>
                <a:pt x="146147" y="631260"/>
              </a:cubicBezTo>
              <a:cubicBezTo>
                <a:pt x="146147" y="629477"/>
                <a:pt x="146147" y="627695"/>
                <a:pt x="146147" y="625022"/>
              </a:cubicBezTo>
              <a:cubicBezTo>
                <a:pt x="146147" y="625022"/>
                <a:pt x="146147" y="623239"/>
                <a:pt x="146147" y="622348"/>
              </a:cubicBezTo>
              <a:cubicBezTo>
                <a:pt x="146147" y="622348"/>
                <a:pt x="144364" y="622348"/>
                <a:pt x="143473" y="622348"/>
              </a:cubicBezTo>
              <a:cubicBezTo>
                <a:pt x="143473" y="622348"/>
                <a:pt x="143473" y="624130"/>
                <a:pt x="142582" y="625913"/>
              </a:cubicBezTo>
              <a:cubicBezTo>
                <a:pt x="142582" y="628586"/>
                <a:pt x="139909" y="629477"/>
                <a:pt x="137235" y="629477"/>
              </a:cubicBezTo>
              <a:cubicBezTo>
                <a:pt x="134562" y="629477"/>
                <a:pt x="133671" y="626804"/>
                <a:pt x="132780" y="625022"/>
              </a:cubicBezTo>
              <a:cubicBezTo>
                <a:pt x="133671" y="625022"/>
                <a:pt x="131888" y="621457"/>
                <a:pt x="130997" y="620566"/>
              </a:cubicBezTo>
              <a:cubicBezTo>
                <a:pt x="130997" y="620566"/>
                <a:pt x="130997" y="620566"/>
                <a:pt x="129215" y="620566"/>
              </a:cubicBezTo>
              <a:cubicBezTo>
                <a:pt x="128324" y="620566"/>
                <a:pt x="128324" y="620566"/>
                <a:pt x="127433" y="621457"/>
              </a:cubicBezTo>
              <a:cubicBezTo>
                <a:pt x="126542" y="622348"/>
                <a:pt x="124759" y="623239"/>
                <a:pt x="122977" y="621457"/>
              </a:cubicBezTo>
              <a:cubicBezTo>
                <a:pt x="122977" y="620566"/>
                <a:pt x="122977" y="618784"/>
                <a:pt x="122977" y="617001"/>
              </a:cubicBezTo>
              <a:cubicBezTo>
                <a:pt x="120304" y="617001"/>
                <a:pt x="121195" y="619675"/>
                <a:pt x="119412" y="621457"/>
              </a:cubicBezTo>
              <a:cubicBezTo>
                <a:pt x="118521" y="622348"/>
                <a:pt x="116739" y="624130"/>
                <a:pt x="114957" y="622348"/>
              </a:cubicBezTo>
              <a:cubicBezTo>
                <a:pt x="114957" y="622348"/>
                <a:pt x="114957" y="620566"/>
                <a:pt x="113174" y="620566"/>
              </a:cubicBezTo>
              <a:cubicBezTo>
                <a:pt x="113174" y="620566"/>
                <a:pt x="111392" y="620566"/>
                <a:pt x="110501" y="619675"/>
              </a:cubicBezTo>
              <a:cubicBezTo>
                <a:pt x="109610" y="619675"/>
                <a:pt x="107828" y="619675"/>
                <a:pt x="107828" y="617893"/>
              </a:cubicBezTo>
              <a:cubicBezTo>
                <a:pt x="107828" y="617001"/>
                <a:pt x="108719" y="615219"/>
                <a:pt x="109610" y="614328"/>
              </a:cubicBezTo>
              <a:cubicBezTo>
                <a:pt x="109610" y="614328"/>
                <a:pt x="109610" y="614328"/>
                <a:pt x="109610" y="614328"/>
              </a:cubicBezTo>
              <a:cubicBezTo>
                <a:pt x="110501" y="614328"/>
                <a:pt x="111392" y="612546"/>
                <a:pt x="110501" y="611655"/>
              </a:cubicBezTo>
              <a:cubicBezTo>
                <a:pt x="110501" y="610763"/>
                <a:pt x="106936" y="611655"/>
                <a:pt x="106045" y="611655"/>
              </a:cubicBezTo>
              <a:cubicBezTo>
                <a:pt x="101590" y="610763"/>
                <a:pt x="106936" y="608090"/>
                <a:pt x="108719" y="607199"/>
              </a:cubicBezTo>
              <a:cubicBezTo>
                <a:pt x="111392" y="606308"/>
                <a:pt x="114957" y="607199"/>
                <a:pt x="117630" y="607199"/>
              </a:cubicBezTo>
              <a:cubicBezTo>
                <a:pt x="120304" y="607199"/>
                <a:pt x="122086" y="606308"/>
                <a:pt x="121195" y="603634"/>
              </a:cubicBezTo>
              <a:cubicBezTo>
                <a:pt x="117630" y="603634"/>
                <a:pt x="113174" y="606308"/>
                <a:pt x="110501" y="603634"/>
              </a:cubicBezTo>
              <a:cubicBezTo>
                <a:pt x="109610" y="602743"/>
                <a:pt x="108719" y="601852"/>
                <a:pt x="106936" y="603634"/>
              </a:cubicBezTo>
              <a:cubicBezTo>
                <a:pt x="105154" y="603634"/>
                <a:pt x="104263" y="606308"/>
                <a:pt x="102481" y="606308"/>
              </a:cubicBezTo>
              <a:cubicBezTo>
                <a:pt x="99807" y="606308"/>
                <a:pt x="96243" y="603634"/>
                <a:pt x="98025" y="600961"/>
              </a:cubicBezTo>
              <a:cubicBezTo>
                <a:pt x="99807" y="599179"/>
                <a:pt x="101590" y="598287"/>
                <a:pt x="103372" y="597396"/>
              </a:cubicBezTo>
              <a:cubicBezTo>
                <a:pt x="105154" y="596505"/>
                <a:pt x="106045" y="593832"/>
                <a:pt x="107828" y="592050"/>
              </a:cubicBezTo>
              <a:cubicBezTo>
                <a:pt x="109610" y="589376"/>
                <a:pt x="111392" y="591158"/>
                <a:pt x="114066" y="592050"/>
              </a:cubicBezTo>
              <a:cubicBezTo>
                <a:pt x="115848" y="593832"/>
                <a:pt x="117630" y="595614"/>
                <a:pt x="120304" y="596505"/>
              </a:cubicBezTo>
              <a:cubicBezTo>
                <a:pt x="120304" y="595614"/>
                <a:pt x="120304" y="594723"/>
                <a:pt x="120304" y="593832"/>
              </a:cubicBezTo>
              <a:cubicBezTo>
                <a:pt x="120304" y="592941"/>
                <a:pt x="118521" y="592050"/>
                <a:pt x="117630" y="591158"/>
              </a:cubicBezTo>
              <a:cubicBezTo>
                <a:pt x="116739" y="589376"/>
                <a:pt x="119412" y="589376"/>
                <a:pt x="120304" y="589376"/>
              </a:cubicBezTo>
              <a:cubicBezTo>
                <a:pt x="120304" y="584029"/>
                <a:pt x="114957" y="589376"/>
                <a:pt x="112283" y="586703"/>
              </a:cubicBezTo>
              <a:cubicBezTo>
                <a:pt x="108719" y="583138"/>
                <a:pt x="118521" y="580465"/>
                <a:pt x="115848" y="576900"/>
              </a:cubicBezTo>
              <a:cubicBezTo>
                <a:pt x="114957" y="575118"/>
                <a:pt x="113174" y="576009"/>
                <a:pt x="112283" y="577791"/>
              </a:cubicBezTo>
              <a:cubicBezTo>
                <a:pt x="112283" y="580465"/>
                <a:pt x="112283" y="582247"/>
                <a:pt x="109610" y="584029"/>
              </a:cubicBezTo>
              <a:cubicBezTo>
                <a:pt x="107828" y="585812"/>
                <a:pt x="106045" y="586703"/>
                <a:pt x="104263" y="587594"/>
              </a:cubicBezTo>
              <a:cubicBezTo>
                <a:pt x="102481" y="588485"/>
                <a:pt x="101590" y="591158"/>
                <a:pt x="99807" y="592050"/>
              </a:cubicBezTo>
              <a:cubicBezTo>
                <a:pt x="98025" y="592941"/>
                <a:pt x="98025" y="588485"/>
                <a:pt x="98025" y="587594"/>
              </a:cubicBezTo>
              <a:cubicBezTo>
                <a:pt x="98025" y="584920"/>
                <a:pt x="98025" y="584029"/>
                <a:pt x="95352" y="584920"/>
              </a:cubicBezTo>
              <a:cubicBezTo>
                <a:pt x="90005" y="585812"/>
                <a:pt x="95352" y="579574"/>
                <a:pt x="95352" y="576900"/>
              </a:cubicBezTo>
              <a:cubicBezTo>
                <a:pt x="95352" y="572444"/>
                <a:pt x="89114" y="581356"/>
                <a:pt x="88223" y="577791"/>
              </a:cubicBezTo>
              <a:cubicBezTo>
                <a:pt x="88223" y="576009"/>
                <a:pt x="88223" y="573336"/>
                <a:pt x="88223" y="571553"/>
              </a:cubicBezTo>
              <a:cubicBezTo>
                <a:pt x="88223" y="569771"/>
                <a:pt x="87331" y="567989"/>
                <a:pt x="86440" y="567098"/>
              </a:cubicBezTo>
              <a:cubicBezTo>
                <a:pt x="84658" y="565315"/>
                <a:pt x="82876" y="567098"/>
                <a:pt x="81094" y="566207"/>
              </a:cubicBezTo>
              <a:cubicBezTo>
                <a:pt x="76638" y="565315"/>
                <a:pt x="81094" y="560860"/>
                <a:pt x="82876" y="559969"/>
              </a:cubicBezTo>
              <a:cubicBezTo>
                <a:pt x="83767" y="559969"/>
                <a:pt x="85549" y="559969"/>
                <a:pt x="86440" y="559969"/>
              </a:cubicBezTo>
              <a:cubicBezTo>
                <a:pt x="88223" y="559969"/>
                <a:pt x="89114" y="559969"/>
                <a:pt x="90896" y="559077"/>
              </a:cubicBezTo>
              <a:cubicBezTo>
                <a:pt x="90896" y="559077"/>
                <a:pt x="93569" y="559077"/>
                <a:pt x="93569" y="557295"/>
              </a:cubicBezTo>
              <a:cubicBezTo>
                <a:pt x="93569" y="556404"/>
                <a:pt x="90005" y="556404"/>
                <a:pt x="89114" y="556404"/>
              </a:cubicBezTo>
              <a:cubicBezTo>
                <a:pt x="86440" y="556404"/>
                <a:pt x="81985" y="556404"/>
                <a:pt x="81985" y="552839"/>
              </a:cubicBezTo>
              <a:cubicBezTo>
                <a:pt x="81985" y="550166"/>
                <a:pt x="89114" y="547493"/>
                <a:pt x="85549" y="544819"/>
              </a:cubicBezTo>
              <a:cubicBezTo>
                <a:pt x="83767" y="543037"/>
                <a:pt x="81985" y="544819"/>
                <a:pt x="80202" y="544819"/>
              </a:cubicBezTo>
              <a:cubicBezTo>
                <a:pt x="79311" y="545710"/>
                <a:pt x="78420" y="547493"/>
                <a:pt x="77529" y="549275"/>
              </a:cubicBezTo>
              <a:cubicBezTo>
                <a:pt x="76638" y="551057"/>
                <a:pt x="74856" y="551057"/>
                <a:pt x="73964" y="552839"/>
              </a:cubicBezTo>
              <a:cubicBezTo>
                <a:pt x="73073" y="553731"/>
                <a:pt x="72182" y="555513"/>
                <a:pt x="71291" y="556404"/>
              </a:cubicBezTo>
              <a:cubicBezTo>
                <a:pt x="70400" y="557295"/>
                <a:pt x="67726" y="558186"/>
                <a:pt x="66835" y="556404"/>
              </a:cubicBezTo>
              <a:cubicBezTo>
                <a:pt x="65053" y="555513"/>
                <a:pt x="65944" y="552839"/>
                <a:pt x="65053" y="551057"/>
              </a:cubicBezTo>
              <a:cubicBezTo>
                <a:pt x="65053" y="549275"/>
                <a:pt x="63271" y="550166"/>
                <a:pt x="61488" y="550166"/>
              </a:cubicBezTo>
              <a:cubicBezTo>
                <a:pt x="59706" y="550166"/>
                <a:pt x="57924" y="549275"/>
                <a:pt x="57033" y="547493"/>
              </a:cubicBezTo>
              <a:cubicBezTo>
                <a:pt x="54359" y="543037"/>
                <a:pt x="61488" y="547493"/>
                <a:pt x="61488" y="543928"/>
              </a:cubicBezTo>
              <a:cubicBezTo>
                <a:pt x="61488" y="542146"/>
                <a:pt x="60597" y="541255"/>
                <a:pt x="63271" y="540364"/>
              </a:cubicBezTo>
              <a:cubicBezTo>
                <a:pt x="64162" y="540364"/>
                <a:pt x="69509" y="540364"/>
                <a:pt x="69509" y="538581"/>
              </a:cubicBezTo>
              <a:cubicBezTo>
                <a:pt x="69509" y="536799"/>
                <a:pt x="64162" y="536799"/>
                <a:pt x="63271" y="537690"/>
              </a:cubicBezTo>
              <a:cubicBezTo>
                <a:pt x="61488" y="537690"/>
                <a:pt x="59706" y="539472"/>
                <a:pt x="58815" y="539472"/>
              </a:cubicBezTo>
              <a:cubicBezTo>
                <a:pt x="57033" y="539472"/>
                <a:pt x="55251" y="537690"/>
                <a:pt x="55251" y="536799"/>
              </a:cubicBezTo>
              <a:cubicBezTo>
                <a:pt x="55251" y="535017"/>
                <a:pt x="56142" y="533234"/>
                <a:pt x="57924" y="532343"/>
              </a:cubicBezTo>
              <a:cubicBezTo>
                <a:pt x="58815" y="530561"/>
                <a:pt x="58815" y="529670"/>
                <a:pt x="57924" y="528779"/>
              </a:cubicBezTo>
              <a:cubicBezTo>
                <a:pt x="57924" y="527888"/>
                <a:pt x="57033" y="526105"/>
                <a:pt x="57924" y="525214"/>
              </a:cubicBezTo>
              <a:cubicBezTo>
                <a:pt x="59706" y="523432"/>
                <a:pt x="65944" y="523432"/>
                <a:pt x="65944" y="520758"/>
              </a:cubicBezTo>
              <a:cubicBezTo>
                <a:pt x="65944" y="518976"/>
                <a:pt x="63271" y="518085"/>
                <a:pt x="62380" y="517194"/>
              </a:cubicBezTo>
              <a:cubicBezTo>
                <a:pt x="60597" y="515412"/>
                <a:pt x="62380" y="514521"/>
                <a:pt x="63271" y="513629"/>
              </a:cubicBezTo>
              <a:cubicBezTo>
                <a:pt x="65944" y="511847"/>
                <a:pt x="70400" y="510065"/>
                <a:pt x="68618" y="505609"/>
              </a:cubicBezTo>
              <a:cubicBezTo>
                <a:pt x="68618" y="503827"/>
                <a:pt x="64162" y="499371"/>
                <a:pt x="62380" y="502045"/>
              </a:cubicBezTo>
              <a:cubicBezTo>
                <a:pt x="61488" y="503827"/>
                <a:pt x="62380" y="505609"/>
                <a:pt x="62380" y="507391"/>
              </a:cubicBezTo>
              <a:cubicBezTo>
                <a:pt x="62380" y="509174"/>
                <a:pt x="62380" y="510065"/>
                <a:pt x="62380" y="511847"/>
              </a:cubicBezTo>
              <a:cubicBezTo>
                <a:pt x="62380" y="511847"/>
                <a:pt x="62380" y="503827"/>
                <a:pt x="60597" y="501153"/>
              </a:cubicBezTo>
              <a:cubicBezTo>
                <a:pt x="58815" y="498480"/>
                <a:pt x="62380" y="488678"/>
                <a:pt x="58815" y="487786"/>
              </a:cubicBezTo>
              <a:cubicBezTo>
                <a:pt x="54359" y="487786"/>
                <a:pt x="28516" y="477093"/>
                <a:pt x="24952" y="471746"/>
              </a:cubicBezTo>
              <a:cubicBezTo>
                <a:pt x="20496" y="466399"/>
                <a:pt x="22278" y="459270"/>
                <a:pt x="17823" y="453923"/>
              </a:cubicBezTo>
              <a:cubicBezTo>
                <a:pt x="14258" y="449468"/>
                <a:pt x="5347" y="435209"/>
                <a:pt x="0" y="428971"/>
              </a:cubicBezTo>
              <a:lnTo>
                <a:pt x="0" y="110835"/>
              </a:lnTo>
              <a:cubicBezTo>
                <a:pt x="0" y="110835"/>
                <a:pt x="8911" y="110835"/>
                <a:pt x="11585" y="110835"/>
              </a:cubicBezTo>
              <a:cubicBezTo>
                <a:pt x="12476" y="110835"/>
                <a:pt x="15149" y="109944"/>
                <a:pt x="15149" y="108162"/>
              </a:cubicBezTo>
              <a:cubicBezTo>
                <a:pt x="15149" y="107271"/>
                <a:pt x="13367" y="106380"/>
                <a:pt x="13367" y="105488"/>
              </a:cubicBezTo>
              <a:cubicBezTo>
                <a:pt x="13367" y="105488"/>
                <a:pt x="11585" y="103706"/>
                <a:pt x="11585" y="102815"/>
              </a:cubicBezTo>
              <a:cubicBezTo>
                <a:pt x="11585" y="101033"/>
                <a:pt x="14258" y="100142"/>
                <a:pt x="16040" y="100142"/>
              </a:cubicBezTo>
              <a:cubicBezTo>
                <a:pt x="20496" y="98359"/>
                <a:pt x="24061" y="95686"/>
                <a:pt x="27625" y="92121"/>
              </a:cubicBezTo>
              <a:cubicBezTo>
                <a:pt x="30299" y="89448"/>
                <a:pt x="33863" y="86775"/>
                <a:pt x="37428" y="88557"/>
              </a:cubicBezTo>
              <a:cubicBezTo>
                <a:pt x="39210" y="89448"/>
                <a:pt x="40992" y="91230"/>
                <a:pt x="41883" y="93012"/>
              </a:cubicBezTo>
              <a:cubicBezTo>
                <a:pt x="41883" y="93012"/>
                <a:pt x="43666" y="96577"/>
                <a:pt x="44557" y="96577"/>
              </a:cubicBezTo>
              <a:cubicBezTo>
                <a:pt x="45448" y="96577"/>
                <a:pt x="46339" y="93904"/>
                <a:pt x="47230" y="93012"/>
              </a:cubicBezTo>
              <a:cubicBezTo>
                <a:pt x="48121" y="90339"/>
                <a:pt x="49904" y="87666"/>
                <a:pt x="51686" y="84992"/>
              </a:cubicBezTo>
              <a:cubicBezTo>
                <a:pt x="54359" y="80537"/>
                <a:pt x="57924" y="76972"/>
                <a:pt x="63271" y="75190"/>
              </a:cubicBezTo>
              <a:cubicBezTo>
                <a:pt x="67726" y="74299"/>
                <a:pt x="72182" y="74299"/>
                <a:pt x="76638" y="72516"/>
              </a:cubicBezTo>
              <a:cubicBezTo>
                <a:pt x="78420" y="72516"/>
                <a:pt x="81094" y="70734"/>
                <a:pt x="82876" y="70734"/>
              </a:cubicBezTo>
              <a:cubicBezTo>
                <a:pt x="81985" y="73407"/>
                <a:pt x="79311" y="75190"/>
                <a:pt x="77529" y="76972"/>
              </a:cubicBezTo>
              <a:cubicBezTo>
                <a:pt x="75747" y="78754"/>
                <a:pt x="75747" y="81428"/>
                <a:pt x="79311" y="81428"/>
              </a:cubicBezTo>
              <a:cubicBezTo>
                <a:pt x="85549" y="81428"/>
                <a:pt x="88223" y="75190"/>
                <a:pt x="92678" y="71625"/>
              </a:cubicBezTo>
              <a:cubicBezTo>
                <a:pt x="94461" y="69843"/>
                <a:pt x="96243" y="67169"/>
                <a:pt x="98025" y="65387"/>
              </a:cubicBezTo>
              <a:cubicBezTo>
                <a:pt x="99807" y="63605"/>
                <a:pt x="102481" y="64496"/>
                <a:pt x="104263" y="63605"/>
              </a:cubicBezTo>
              <a:cubicBezTo>
                <a:pt x="106045" y="63605"/>
                <a:pt x="108719" y="61823"/>
                <a:pt x="106936" y="60040"/>
              </a:cubicBezTo>
              <a:cubicBezTo>
                <a:pt x="105154" y="58258"/>
                <a:pt x="102481" y="58258"/>
                <a:pt x="100699" y="56476"/>
              </a:cubicBezTo>
              <a:cubicBezTo>
                <a:pt x="98916" y="55585"/>
                <a:pt x="98916" y="52911"/>
                <a:pt x="98916" y="51129"/>
              </a:cubicBezTo>
              <a:cubicBezTo>
                <a:pt x="98916" y="48456"/>
                <a:pt x="101590" y="48456"/>
                <a:pt x="104263" y="48456"/>
              </a:cubicBezTo>
              <a:cubicBezTo>
                <a:pt x="110501" y="50238"/>
                <a:pt x="113174" y="56476"/>
                <a:pt x="117630" y="60932"/>
              </a:cubicBezTo>
              <a:cubicBezTo>
                <a:pt x="120304" y="64496"/>
                <a:pt x="122977" y="67169"/>
                <a:pt x="124759" y="71625"/>
              </a:cubicBezTo>
              <a:cubicBezTo>
                <a:pt x="124759" y="74299"/>
                <a:pt x="125650" y="76081"/>
                <a:pt x="127433" y="77863"/>
              </a:cubicBezTo>
              <a:cubicBezTo>
                <a:pt x="129215" y="79645"/>
                <a:pt x="130997" y="81428"/>
                <a:pt x="132780" y="82319"/>
              </a:cubicBezTo>
              <a:cubicBezTo>
                <a:pt x="137235" y="84992"/>
                <a:pt x="141691" y="88557"/>
                <a:pt x="146147" y="91230"/>
              </a:cubicBezTo>
              <a:cubicBezTo>
                <a:pt x="147929" y="92121"/>
                <a:pt x="149711" y="92121"/>
                <a:pt x="151493" y="91230"/>
              </a:cubicBezTo>
              <a:cubicBezTo>
                <a:pt x="153276" y="90339"/>
                <a:pt x="155949" y="86775"/>
                <a:pt x="155058" y="84992"/>
              </a:cubicBezTo>
              <a:cubicBezTo>
                <a:pt x="155058" y="84101"/>
                <a:pt x="154167" y="83210"/>
                <a:pt x="153276" y="82319"/>
              </a:cubicBezTo>
              <a:cubicBezTo>
                <a:pt x="153276" y="82319"/>
                <a:pt x="151493" y="81428"/>
                <a:pt x="151493" y="80537"/>
              </a:cubicBezTo>
              <a:cubicBezTo>
                <a:pt x="151493" y="78754"/>
                <a:pt x="155058" y="78754"/>
                <a:pt x="155949" y="77863"/>
              </a:cubicBezTo>
              <a:cubicBezTo>
                <a:pt x="157731" y="76972"/>
                <a:pt x="155949" y="75190"/>
                <a:pt x="155949" y="74299"/>
              </a:cubicBezTo>
              <a:cubicBezTo>
                <a:pt x="155058" y="72516"/>
                <a:pt x="154167" y="70734"/>
                <a:pt x="155949" y="68952"/>
              </a:cubicBezTo>
              <a:cubicBezTo>
                <a:pt x="157731" y="68061"/>
                <a:pt x="159514" y="68061"/>
                <a:pt x="161296" y="66278"/>
              </a:cubicBezTo>
              <a:cubicBezTo>
                <a:pt x="163078" y="64496"/>
                <a:pt x="163969" y="63605"/>
                <a:pt x="166643" y="63605"/>
              </a:cubicBezTo>
              <a:cubicBezTo>
                <a:pt x="172881" y="63605"/>
                <a:pt x="168425" y="70734"/>
                <a:pt x="167534" y="74299"/>
              </a:cubicBezTo>
              <a:cubicBezTo>
                <a:pt x="167534" y="76081"/>
                <a:pt x="166643" y="78754"/>
                <a:pt x="167534" y="80537"/>
              </a:cubicBezTo>
              <a:cubicBezTo>
                <a:pt x="169316" y="82319"/>
                <a:pt x="171990" y="80537"/>
                <a:pt x="174663" y="80537"/>
              </a:cubicBezTo>
              <a:cubicBezTo>
                <a:pt x="178228" y="80537"/>
                <a:pt x="174663" y="84992"/>
                <a:pt x="172881" y="85883"/>
              </a:cubicBezTo>
              <a:cubicBezTo>
                <a:pt x="172881" y="85883"/>
                <a:pt x="166643" y="90339"/>
                <a:pt x="169316" y="91230"/>
              </a:cubicBezTo>
              <a:cubicBezTo>
                <a:pt x="170207" y="91230"/>
                <a:pt x="171990" y="91230"/>
                <a:pt x="172881" y="91230"/>
              </a:cubicBezTo>
              <a:cubicBezTo>
                <a:pt x="174663" y="91230"/>
                <a:pt x="175554" y="91230"/>
                <a:pt x="177336" y="89448"/>
              </a:cubicBezTo>
              <a:cubicBezTo>
                <a:pt x="179119" y="89448"/>
                <a:pt x="181792" y="88557"/>
                <a:pt x="183574" y="87666"/>
              </a:cubicBezTo>
              <a:cubicBezTo>
                <a:pt x="186248" y="87666"/>
                <a:pt x="189812" y="86775"/>
                <a:pt x="191595" y="84101"/>
              </a:cubicBezTo>
              <a:cubicBezTo>
                <a:pt x="193377" y="82319"/>
                <a:pt x="192486" y="80537"/>
                <a:pt x="193377" y="78754"/>
              </a:cubicBezTo>
              <a:cubicBezTo>
                <a:pt x="195159" y="73407"/>
                <a:pt x="202288" y="73407"/>
                <a:pt x="206744" y="74299"/>
              </a:cubicBezTo>
              <a:cubicBezTo>
                <a:pt x="212982" y="75190"/>
                <a:pt x="218329" y="76081"/>
                <a:pt x="223676" y="77863"/>
              </a:cubicBezTo>
              <a:cubicBezTo>
                <a:pt x="225458" y="77863"/>
                <a:pt x="227240" y="79645"/>
                <a:pt x="229022" y="81428"/>
              </a:cubicBezTo>
              <a:cubicBezTo>
                <a:pt x="230805" y="83210"/>
                <a:pt x="232587" y="84101"/>
                <a:pt x="235260" y="84992"/>
              </a:cubicBezTo>
              <a:cubicBezTo>
                <a:pt x="238825" y="85883"/>
                <a:pt x="241498" y="87666"/>
                <a:pt x="245063" y="88557"/>
              </a:cubicBezTo>
              <a:cubicBezTo>
                <a:pt x="246845" y="88557"/>
                <a:pt x="248627" y="89448"/>
                <a:pt x="250410" y="90339"/>
              </a:cubicBezTo>
              <a:cubicBezTo>
                <a:pt x="252192" y="90339"/>
                <a:pt x="253974" y="92121"/>
                <a:pt x="255756" y="93012"/>
              </a:cubicBezTo>
              <a:cubicBezTo>
                <a:pt x="257539" y="93012"/>
                <a:pt x="260212" y="93904"/>
                <a:pt x="262886" y="93904"/>
              </a:cubicBezTo>
              <a:cubicBezTo>
                <a:pt x="264668" y="93904"/>
                <a:pt x="266450" y="93904"/>
                <a:pt x="268232" y="93904"/>
              </a:cubicBezTo>
              <a:cubicBezTo>
                <a:pt x="270906" y="93904"/>
                <a:pt x="273579" y="93904"/>
                <a:pt x="276253" y="95686"/>
              </a:cubicBezTo>
              <a:cubicBezTo>
                <a:pt x="278926" y="95686"/>
                <a:pt x="280708" y="97468"/>
                <a:pt x="283382" y="99250"/>
              </a:cubicBezTo>
              <a:cubicBezTo>
                <a:pt x="285164" y="100142"/>
                <a:pt x="287837" y="101924"/>
                <a:pt x="289620" y="102815"/>
              </a:cubicBezTo>
              <a:cubicBezTo>
                <a:pt x="294967" y="105488"/>
                <a:pt x="300313" y="105488"/>
                <a:pt x="305660" y="106380"/>
              </a:cubicBezTo>
              <a:cubicBezTo>
                <a:pt x="307442" y="106380"/>
                <a:pt x="310116" y="107271"/>
                <a:pt x="311898" y="108162"/>
              </a:cubicBezTo>
              <a:cubicBezTo>
                <a:pt x="313680" y="108162"/>
                <a:pt x="316354" y="108162"/>
                <a:pt x="318136" y="109053"/>
              </a:cubicBezTo>
              <a:cubicBezTo>
                <a:pt x="319918" y="109053"/>
                <a:pt x="321701" y="110835"/>
                <a:pt x="323483" y="109944"/>
              </a:cubicBezTo>
              <a:cubicBezTo>
                <a:pt x="325265" y="109944"/>
                <a:pt x="326156" y="108162"/>
                <a:pt x="327939" y="106380"/>
              </a:cubicBezTo>
              <a:cubicBezTo>
                <a:pt x="328830" y="104597"/>
                <a:pt x="331503" y="104597"/>
                <a:pt x="333285" y="104597"/>
              </a:cubicBezTo>
              <a:cubicBezTo>
                <a:pt x="335959" y="104597"/>
                <a:pt x="337741" y="104597"/>
                <a:pt x="340415" y="104597"/>
              </a:cubicBezTo>
              <a:cubicBezTo>
                <a:pt x="346653" y="104597"/>
                <a:pt x="351999" y="109053"/>
                <a:pt x="357346" y="111726"/>
              </a:cubicBezTo>
              <a:cubicBezTo>
                <a:pt x="361802" y="114400"/>
                <a:pt x="366258" y="117073"/>
                <a:pt x="369822" y="120638"/>
              </a:cubicBezTo>
              <a:cubicBezTo>
                <a:pt x="372495" y="123311"/>
                <a:pt x="373387" y="128658"/>
                <a:pt x="368040" y="128658"/>
              </a:cubicBezTo>
              <a:cubicBezTo>
                <a:pt x="363584" y="128658"/>
                <a:pt x="359128" y="128658"/>
                <a:pt x="354673" y="129549"/>
              </a:cubicBezTo>
              <a:cubicBezTo>
                <a:pt x="352890" y="129549"/>
                <a:pt x="351999" y="132223"/>
                <a:pt x="351108" y="133114"/>
              </a:cubicBezTo>
              <a:cubicBezTo>
                <a:pt x="349326" y="134896"/>
                <a:pt x="347544" y="134896"/>
                <a:pt x="345761" y="135787"/>
              </a:cubicBezTo>
              <a:cubicBezTo>
                <a:pt x="343979" y="136678"/>
                <a:pt x="343088" y="139352"/>
                <a:pt x="343979" y="141134"/>
              </a:cubicBezTo>
              <a:cubicBezTo>
                <a:pt x="345761" y="142916"/>
                <a:pt x="349326" y="142916"/>
                <a:pt x="351108" y="142916"/>
              </a:cubicBezTo>
              <a:cubicBezTo>
                <a:pt x="353782" y="142916"/>
                <a:pt x="356455" y="144698"/>
                <a:pt x="359128" y="144698"/>
              </a:cubicBezTo>
              <a:cubicBezTo>
                <a:pt x="361802" y="144698"/>
                <a:pt x="365366" y="144698"/>
                <a:pt x="368040" y="144698"/>
              </a:cubicBezTo>
              <a:cubicBezTo>
                <a:pt x="371604" y="144698"/>
                <a:pt x="374278" y="146481"/>
                <a:pt x="376951" y="146481"/>
              </a:cubicBezTo>
              <a:cubicBezTo>
                <a:pt x="379625" y="146481"/>
                <a:pt x="383189" y="146481"/>
                <a:pt x="385863" y="146481"/>
              </a:cubicBezTo>
              <a:cubicBezTo>
                <a:pt x="392992" y="146481"/>
                <a:pt x="401012" y="146481"/>
                <a:pt x="408141" y="146481"/>
              </a:cubicBezTo>
              <a:cubicBezTo>
                <a:pt x="415270" y="146481"/>
                <a:pt x="422399" y="144698"/>
                <a:pt x="429528" y="143807"/>
              </a:cubicBezTo>
              <a:cubicBezTo>
                <a:pt x="433984" y="143807"/>
                <a:pt x="437549" y="143807"/>
                <a:pt x="442004" y="143807"/>
              </a:cubicBezTo>
              <a:cubicBezTo>
                <a:pt x="443787" y="143807"/>
                <a:pt x="446460" y="143807"/>
                <a:pt x="448242" y="143807"/>
              </a:cubicBezTo>
              <a:cubicBezTo>
                <a:pt x="450916" y="143807"/>
                <a:pt x="452698" y="145590"/>
                <a:pt x="454480" y="147372"/>
              </a:cubicBezTo>
              <a:cubicBezTo>
                <a:pt x="456262" y="149154"/>
                <a:pt x="458936" y="150045"/>
                <a:pt x="461609" y="149154"/>
              </a:cubicBezTo>
              <a:cubicBezTo>
                <a:pt x="463392" y="149154"/>
                <a:pt x="466065" y="149154"/>
                <a:pt x="467847" y="149154"/>
              </a:cubicBezTo>
              <a:cubicBezTo>
                <a:pt x="467847" y="150936"/>
                <a:pt x="467847" y="152719"/>
                <a:pt x="467847" y="154501"/>
              </a:cubicBezTo>
              <a:cubicBezTo>
                <a:pt x="467847" y="156283"/>
                <a:pt x="467847" y="158957"/>
                <a:pt x="467847" y="159848"/>
              </a:cubicBezTo>
              <a:cubicBezTo>
                <a:pt x="468738" y="161630"/>
                <a:pt x="470521" y="159848"/>
                <a:pt x="471412" y="158066"/>
              </a:cubicBezTo>
              <a:cubicBezTo>
                <a:pt x="471412" y="156283"/>
                <a:pt x="471412" y="154501"/>
                <a:pt x="471412" y="152719"/>
              </a:cubicBezTo>
              <a:cubicBezTo>
                <a:pt x="471412" y="150936"/>
                <a:pt x="473194" y="151828"/>
                <a:pt x="474085" y="152719"/>
              </a:cubicBezTo>
              <a:cubicBezTo>
                <a:pt x="475867" y="153610"/>
                <a:pt x="476759" y="156283"/>
                <a:pt x="476759" y="158066"/>
              </a:cubicBezTo>
              <a:cubicBezTo>
                <a:pt x="476759" y="159848"/>
                <a:pt x="476759" y="161630"/>
                <a:pt x="477650" y="162521"/>
              </a:cubicBezTo>
              <a:cubicBezTo>
                <a:pt x="478541" y="162521"/>
                <a:pt x="480323" y="163412"/>
                <a:pt x="481214" y="164303"/>
              </a:cubicBezTo>
              <a:cubicBezTo>
                <a:pt x="482105" y="164303"/>
                <a:pt x="482997" y="166086"/>
                <a:pt x="482997" y="166977"/>
              </a:cubicBezTo>
              <a:cubicBezTo>
                <a:pt x="482997" y="167868"/>
                <a:pt x="482105" y="168759"/>
                <a:pt x="481214" y="168759"/>
              </a:cubicBezTo>
              <a:cubicBezTo>
                <a:pt x="479432" y="168759"/>
                <a:pt x="476759" y="165195"/>
                <a:pt x="474976" y="166977"/>
              </a:cubicBezTo>
              <a:cubicBezTo>
                <a:pt x="474976" y="166977"/>
                <a:pt x="474976" y="169650"/>
                <a:pt x="474976" y="170541"/>
              </a:cubicBezTo>
              <a:cubicBezTo>
                <a:pt x="474976" y="171433"/>
                <a:pt x="476759" y="172324"/>
                <a:pt x="477650" y="173215"/>
              </a:cubicBezTo>
              <a:cubicBezTo>
                <a:pt x="479432" y="174997"/>
                <a:pt x="482105" y="175888"/>
                <a:pt x="483888" y="178562"/>
              </a:cubicBezTo>
              <a:cubicBezTo>
                <a:pt x="485670" y="180344"/>
                <a:pt x="486561" y="182126"/>
                <a:pt x="488343" y="183909"/>
              </a:cubicBezTo>
              <a:cubicBezTo>
                <a:pt x="489234" y="184800"/>
                <a:pt x="491017" y="187473"/>
                <a:pt x="492799" y="187473"/>
              </a:cubicBezTo>
              <a:cubicBezTo>
                <a:pt x="493690" y="187473"/>
                <a:pt x="492799" y="187473"/>
                <a:pt x="492799" y="186582"/>
              </a:cubicBezTo>
              <a:cubicBezTo>
                <a:pt x="492799" y="184800"/>
                <a:pt x="491017" y="183909"/>
                <a:pt x="490126" y="182126"/>
              </a:cubicBezTo>
              <a:cubicBezTo>
                <a:pt x="489234" y="180344"/>
                <a:pt x="487452" y="178562"/>
                <a:pt x="485670" y="175888"/>
              </a:cubicBezTo>
              <a:cubicBezTo>
                <a:pt x="483888" y="172324"/>
                <a:pt x="485670" y="169650"/>
                <a:pt x="490126" y="170541"/>
              </a:cubicBezTo>
              <a:cubicBezTo>
                <a:pt x="492799" y="170541"/>
                <a:pt x="493690" y="173215"/>
                <a:pt x="495472" y="174106"/>
              </a:cubicBezTo>
              <a:cubicBezTo>
                <a:pt x="496364" y="174997"/>
                <a:pt x="497255" y="174106"/>
                <a:pt x="498146" y="173215"/>
              </a:cubicBezTo>
              <a:cubicBezTo>
                <a:pt x="498146" y="170541"/>
                <a:pt x="495472" y="167868"/>
                <a:pt x="494581" y="165195"/>
              </a:cubicBezTo>
              <a:cubicBezTo>
                <a:pt x="494581" y="164303"/>
                <a:pt x="494581" y="163412"/>
                <a:pt x="494581" y="161630"/>
              </a:cubicBezTo>
              <a:cubicBezTo>
                <a:pt x="494581" y="159848"/>
                <a:pt x="494581" y="158957"/>
                <a:pt x="492799" y="158066"/>
              </a:cubicBezTo>
              <a:cubicBezTo>
                <a:pt x="491908" y="157174"/>
                <a:pt x="491017" y="155392"/>
                <a:pt x="489234" y="154501"/>
              </a:cubicBezTo>
              <a:cubicBezTo>
                <a:pt x="489234" y="153610"/>
                <a:pt x="487452" y="152719"/>
                <a:pt x="486561" y="151828"/>
              </a:cubicBezTo>
              <a:cubicBezTo>
                <a:pt x="486561" y="150936"/>
                <a:pt x="486561" y="150045"/>
                <a:pt x="486561" y="149154"/>
              </a:cubicBezTo>
              <a:cubicBezTo>
                <a:pt x="486561" y="148263"/>
                <a:pt x="486561" y="147372"/>
                <a:pt x="484779" y="146481"/>
              </a:cubicBezTo>
              <a:cubicBezTo>
                <a:pt x="482997" y="143807"/>
                <a:pt x="487452" y="142025"/>
                <a:pt x="489234" y="141134"/>
              </a:cubicBezTo>
              <a:cubicBezTo>
                <a:pt x="491017" y="140243"/>
                <a:pt x="491908" y="138460"/>
                <a:pt x="493690" y="136678"/>
              </a:cubicBezTo>
              <a:cubicBezTo>
                <a:pt x="495472" y="134896"/>
                <a:pt x="497255" y="134005"/>
                <a:pt x="499037" y="132223"/>
              </a:cubicBezTo>
              <a:cubicBezTo>
                <a:pt x="501710" y="132223"/>
                <a:pt x="505275" y="131331"/>
                <a:pt x="507948" y="130440"/>
              </a:cubicBezTo>
              <a:cubicBezTo>
                <a:pt x="509731" y="130440"/>
                <a:pt x="511513" y="130440"/>
                <a:pt x="512404" y="128658"/>
              </a:cubicBezTo>
              <a:cubicBezTo>
                <a:pt x="514186" y="128658"/>
                <a:pt x="515077" y="126876"/>
                <a:pt x="516860" y="125093"/>
              </a:cubicBezTo>
              <a:cubicBezTo>
                <a:pt x="520424" y="122420"/>
                <a:pt x="524880" y="121529"/>
                <a:pt x="528445" y="120638"/>
              </a:cubicBezTo>
              <a:cubicBezTo>
                <a:pt x="529336" y="120638"/>
                <a:pt x="531118" y="120638"/>
                <a:pt x="532009" y="120638"/>
              </a:cubicBezTo>
              <a:cubicBezTo>
                <a:pt x="532900" y="120638"/>
                <a:pt x="533791" y="123311"/>
                <a:pt x="534683" y="124202"/>
              </a:cubicBezTo>
              <a:cubicBezTo>
                <a:pt x="535574" y="125985"/>
                <a:pt x="537356" y="126876"/>
                <a:pt x="539138" y="126876"/>
              </a:cubicBezTo>
              <a:cubicBezTo>
                <a:pt x="540920" y="126876"/>
                <a:pt x="542703" y="126876"/>
                <a:pt x="543594" y="126876"/>
              </a:cubicBezTo>
              <a:cubicBezTo>
                <a:pt x="546267" y="126876"/>
                <a:pt x="547158" y="131331"/>
                <a:pt x="548941" y="133114"/>
              </a:cubicBezTo>
              <a:cubicBezTo>
                <a:pt x="551614" y="135787"/>
                <a:pt x="556070" y="135787"/>
                <a:pt x="559634" y="134896"/>
              </a:cubicBezTo>
              <a:cubicBezTo>
                <a:pt x="563199" y="134896"/>
                <a:pt x="567655" y="133114"/>
                <a:pt x="572110" y="134896"/>
              </a:cubicBezTo>
              <a:cubicBezTo>
                <a:pt x="576566" y="134896"/>
                <a:pt x="578348" y="139352"/>
                <a:pt x="581913" y="141134"/>
              </a:cubicBezTo>
              <a:cubicBezTo>
                <a:pt x="584586" y="142916"/>
                <a:pt x="587260" y="143807"/>
                <a:pt x="589933" y="144698"/>
              </a:cubicBezTo>
              <a:cubicBezTo>
                <a:pt x="592606" y="145590"/>
                <a:pt x="595280" y="144698"/>
                <a:pt x="597953" y="144698"/>
              </a:cubicBezTo>
              <a:cubicBezTo>
                <a:pt x="601518" y="144698"/>
                <a:pt x="605082" y="144698"/>
                <a:pt x="608647" y="144698"/>
              </a:cubicBezTo>
              <a:cubicBezTo>
                <a:pt x="612211" y="144698"/>
                <a:pt x="615776" y="142916"/>
                <a:pt x="619341" y="142025"/>
              </a:cubicBezTo>
              <a:cubicBezTo>
                <a:pt x="626470" y="140243"/>
                <a:pt x="634490" y="139352"/>
                <a:pt x="641619" y="142025"/>
              </a:cubicBezTo>
              <a:cubicBezTo>
                <a:pt x="645184" y="142916"/>
                <a:pt x="648748" y="143807"/>
                <a:pt x="651422" y="144698"/>
              </a:cubicBezTo>
              <a:cubicBezTo>
                <a:pt x="653204" y="144698"/>
                <a:pt x="658551" y="145590"/>
                <a:pt x="659442" y="142916"/>
              </a:cubicBezTo>
              <a:cubicBezTo>
                <a:pt x="660333" y="140243"/>
                <a:pt x="658551" y="137569"/>
                <a:pt x="660333" y="134896"/>
              </a:cubicBezTo>
              <a:cubicBezTo>
                <a:pt x="663006" y="132223"/>
                <a:pt x="665680" y="134896"/>
                <a:pt x="666571" y="137569"/>
              </a:cubicBezTo>
              <a:cubicBezTo>
                <a:pt x="668353" y="140243"/>
                <a:pt x="670135" y="143807"/>
                <a:pt x="673700" y="144698"/>
              </a:cubicBezTo>
              <a:cubicBezTo>
                <a:pt x="676373" y="145590"/>
                <a:pt x="679047" y="145590"/>
                <a:pt x="681720" y="146481"/>
              </a:cubicBezTo>
              <a:cubicBezTo>
                <a:pt x="683503" y="146481"/>
                <a:pt x="688849" y="148263"/>
                <a:pt x="688849" y="144698"/>
              </a:cubicBezTo>
              <a:cubicBezTo>
                <a:pt x="688849" y="142916"/>
                <a:pt x="686176" y="140243"/>
                <a:pt x="684394" y="138460"/>
              </a:cubicBezTo>
              <a:cubicBezTo>
                <a:pt x="682611" y="136678"/>
                <a:pt x="680829" y="134896"/>
                <a:pt x="678156" y="134896"/>
              </a:cubicBezTo>
              <a:cubicBezTo>
                <a:pt x="675482" y="134896"/>
                <a:pt x="673700" y="137569"/>
                <a:pt x="671027" y="136678"/>
              </a:cubicBezTo>
              <a:cubicBezTo>
                <a:pt x="668353" y="135787"/>
                <a:pt x="666571" y="133114"/>
                <a:pt x="663897" y="131331"/>
              </a:cubicBezTo>
              <a:cubicBezTo>
                <a:pt x="662115" y="129549"/>
                <a:pt x="660333" y="127767"/>
                <a:pt x="662115" y="125985"/>
              </a:cubicBezTo>
              <a:cubicBezTo>
                <a:pt x="663897" y="123311"/>
                <a:pt x="667462" y="124202"/>
                <a:pt x="670135" y="123311"/>
              </a:cubicBezTo>
              <a:cubicBezTo>
                <a:pt x="672809" y="123311"/>
                <a:pt x="674591" y="120638"/>
                <a:pt x="677265" y="119747"/>
              </a:cubicBezTo>
              <a:cubicBezTo>
                <a:pt x="679047" y="119747"/>
                <a:pt x="680829" y="119747"/>
                <a:pt x="683503" y="119747"/>
              </a:cubicBezTo>
              <a:cubicBezTo>
                <a:pt x="686176" y="119747"/>
                <a:pt x="687958" y="119747"/>
                <a:pt x="690632" y="119747"/>
              </a:cubicBezTo>
              <a:cubicBezTo>
                <a:pt x="691523" y="121529"/>
                <a:pt x="690632" y="122420"/>
                <a:pt x="691523" y="124202"/>
              </a:cubicBezTo>
              <a:cubicBezTo>
                <a:pt x="691523" y="125985"/>
                <a:pt x="694196" y="125985"/>
                <a:pt x="695087" y="125985"/>
              </a:cubicBezTo>
              <a:cubicBezTo>
                <a:pt x="697761" y="125985"/>
                <a:pt x="698652" y="127767"/>
                <a:pt x="698652" y="129549"/>
              </a:cubicBezTo>
              <a:cubicBezTo>
                <a:pt x="698652" y="131331"/>
                <a:pt x="697761" y="133114"/>
                <a:pt x="697761" y="135787"/>
              </a:cubicBezTo>
              <a:cubicBezTo>
                <a:pt x="700434" y="135787"/>
                <a:pt x="703108" y="135787"/>
                <a:pt x="704890" y="134005"/>
              </a:cubicBezTo>
              <a:cubicBezTo>
                <a:pt x="705781" y="134005"/>
                <a:pt x="709345" y="126876"/>
                <a:pt x="711128" y="129549"/>
              </a:cubicBezTo>
              <a:cubicBezTo>
                <a:pt x="712910" y="132223"/>
                <a:pt x="706672" y="136678"/>
                <a:pt x="706672" y="139352"/>
              </a:cubicBezTo>
              <a:cubicBezTo>
                <a:pt x="706672" y="142025"/>
                <a:pt x="710237" y="143807"/>
                <a:pt x="706672" y="145590"/>
              </a:cubicBezTo>
              <a:cubicBezTo>
                <a:pt x="703999" y="148263"/>
                <a:pt x="701325" y="148263"/>
                <a:pt x="701325" y="151828"/>
              </a:cubicBezTo>
              <a:cubicBezTo>
                <a:pt x="703108" y="151828"/>
                <a:pt x="704890" y="151828"/>
                <a:pt x="705781" y="154501"/>
              </a:cubicBezTo>
              <a:cubicBezTo>
                <a:pt x="705781" y="156283"/>
                <a:pt x="705781" y="158957"/>
                <a:pt x="706672" y="160739"/>
              </a:cubicBezTo>
              <a:cubicBezTo>
                <a:pt x="708454" y="162521"/>
                <a:pt x="711128" y="160739"/>
                <a:pt x="712910" y="160739"/>
              </a:cubicBezTo>
              <a:cubicBezTo>
                <a:pt x="714692" y="159848"/>
                <a:pt x="717366" y="158957"/>
                <a:pt x="719148" y="158957"/>
              </a:cubicBezTo>
              <a:cubicBezTo>
                <a:pt x="719148" y="160739"/>
                <a:pt x="719148" y="160739"/>
                <a:pt x="717366" y="161630"/>
              </a:cubicBezTo>
              <a:cubicBezTo>
                <a:pt x="717366" y="162521"/>
                <a:pt x="717366" y="163412"/>
                <a:pt x="717366" y="164303"/>
              </a:cubicBezTo>
              <a:cubicBezTo>
                <a:pt x="719148" y="164303"/>
                <a:pt x="720930" y="164303"/>
                <a:pt x="721821" y="166086"/>
              </a:cubicBezTo>
              <a:cubicBezTo>
                <a:pt x="721821" y="166977"/>
                <a:pt x="721821" y="169650"/>
                <a:pt x="723604" y="169650"/>
              </a:cubicBezTo>
              <a:cubicBezTo>
                <a:pt x="726277" y="169650"/>
                <a:pt x="725386" y="163412"/>
                <a:pt x="725386" y="160739"/>
              </a:cubicBezTo>
              <a:cubicBezTo>
                <a:pt x="725386" y="158957"/>
                <a:pt x="725386" y="158066"/>
                <a:pt x="725386" y="157174"/>
              </a:cubicBezTo>
              <a:cubicBezTo>
                <a:pt x="725386" y="156283"/>
                <a:pt x="725386" y="155392"/>
                <a:pt x="725386" y="154501"/>
              </a:cubicBezTo>
              <a:cubicBezTo>
                <a:pt x="725386" y="153610"/>
                <a:pt x="724495" y="152719"/>
                <a:pt x="723604" y="151828"/>
              </a:cubicBezTo>
              <a:cubicBezTo>
                <a:pt x="723604" y="151828"/>
                <a:pt x="723604" y="150045"/>
                <a:pt x="721821" y="149154"/>
              </a:cubicBezTo>
              <a:cubicBezTo>
                <a:pt x="721821" y="149154"/>
                <a:pt x="720039" y="148263"/>
                <a:pt x="719148" y="147372"/>
              </a:cubicBezTo>
              <a:cubicBezTo>
                <a:pt x="717366" y="146481"/>
                <a:pt x="714692" y="145590"/>
                <a:pt x="713801" y="143807"/>
              </a:cubicBezTo>
              <a:cubicBezTo>
                <a:pt x="713801" y="142916"/>
                <a:pt x="713801" y="141134"/>
                <a:pt x="715583" y="141134"/>
              </a:cubicBezTo>
              <a:cubicBezTo>
                <a:pt x="717366" y="140243"/>
                <a:pt x="718257" y="139352"/>
                <a:pt x="720039" y="137569"/>
              </a:cubicBezTo>
              <a:cubicBezTo>
                <a:pt x="721821" y="135787"/>
                <a:pt x="722713" y="133114"/>
                <a:pt x="725386" y="132223"/>
              </a:cubicBezTo>
              <a:cubicBezTo>
                <a:pt x="728059" y="131331"/>
                <a:pt x="730733" y="134005"/>
                <a:pt x="732515" y="134005"/>
              </a:cubicBezTo>
              <a:cubicBezTo>
                <a:pt x="736080" y="134005"/>
                <a:pt x="736971" y="132223"/>
                <a:pt x="738753" y="130440"/>
              </a:cubicBezTo>
              <a:cubicBezTo>
                <a:pt x="740535" y="128658"/>
                <a:pt x="743209" y="126876"/>
                <a:pt x="744991" y="125093"/>
              </a:cubicBezTo>
              <a:cubicBezTo>
                <a:pt x="749447" y="121529"/>
                <a:pt x="754794" y="119747"/>
                <a:pt x="758358" y="115291"/>
              </a:cubicBezTo>
              <a:cubicBezTo>
                <a:pt x="755685" y="115291"/>
                <a:pt x="752120" y="114400"/>
                <a:pt x="752120" y="111726"/>
              </a:cubicBezTo>
              <a:cubicBezTo>
                <a:pt x="752120" y="109053"/>
                <a:pt x="755685" y="103706"/>
                <a:pt x="750338" y="102815"/>
              </a:cubicBezTo>
              <a:cubicBezTo>
                <a:pt x="748556" y="102815"/>
                <a:pt x="746773" y="102815"/>
                <a:pt x="746773" y="104597"/>
              </a:cubicBezTo>
              <a:cubicBezTo>
                <a:pt x="746773" y="106380"/>
                <a:pt x="746773" y="108162"/>
                <a:pt x="746773" y="109944"/>
              </a:cubicBezTo>
              <a:cubicBezTo>
                <a:pt x="745882" y="112618"/>
                <a:pt x="740535" y="113509"/>
                <a:pt x="737862" y="112618"/>
              </a:cubicBezTo>
              <a:cubicBezTo>
                <a:pt x="735188" y="110835"/>
                <a:pt x="737862" y="107271"/>
                <a:pt x="737862" y="105488"/>
              </a:cubicBezTo>
              <a:cubicBezTo>
                <a:pt x="738753" y="104597"/>
                <a:pt x="739644" y="103706"/>
                <a:pt x="740535" y="101924"/>
              </a:cubicBezTo>
              <a:cubicBezTo>
                <a:pt x="740535" y="101033"/>
                <a:pt x="740535" y="99250"/>
                <a:pt x="741426" y="98359"/>
              </a:cubicBezTo>
              <a:cubicBezTo>
                <a:pt x="742318" y="95686"/>
                <a:pt x="744100" y="93012"/>
                <a:pt x="747664" y="93012"/>
              </a:cubicBezTo>
              <a:cubicBezTo>
                <a:pt x="751229" y="93012"/>
                <a:pt x="754794" y="94795"/>
                <a:pt x="757467" y="91230"/>
              </a:cubicBezTo>
              <a:cubicBezTo>
                <a:pt x="761031" y="85883"/>
                <a:pt x="752120" y="86775"/>
                <a:pt x="749447" y="86775"/>
              </a:cubicBezTo>
              <a:cubicBezTo>
                <a:pt x="746773" y="86775"/>
                <a:pt x="744100" y="86775"/>
                <a:pt x="742318" y="86775"/>
              </a:cubicBezTo>
              <a:cubicBezTo>
                <a:pt x="739644" y="86775"/>
                <a:pt x="739644" y="84101"/>
                <a:pt x="738753" y="81428"/>
              </a:cubicBezTo>
              <a:cubicBezTo>
                <a:pt x="736971" y="76972"/>
                <a:pt x="733406" y="79645"/>
                <a:pt x="729842" y="80537"/>
              </a:cubicBezTo>
              <a:cubicBezTo>
                <a:pt x="727168" y="80537"/>
                <a:pt x="725386" y="80537"/>
                <a:pt x="722713" y="78754"/>
              </a:cubicBezTo>
              <a:cubicBezTo>
                <a:pt x="720930" y="77863"/>
                <a:pt x="718257" y="76972"/>
                <a:pt x="715583" y="76972"/>
              </a:cubicBezTo>
              <a:cubicBezTo>
                <a:pt x="710237" y="76972"/>
                <a:pt x="707563" y="73407"/>
                <a:pt x="704890" y="69843"/>
              </a:cubicBezTo>
              <a:cubicBezTo>
                <a:pt x="702216" y="66278"/>
                <a:pt x="699543" y="63605"/>
                <a:pt x="699543" y="59149"/>
              </a:cubicBezTo>
              <a:cubicBezTo>
                <a:pt x="699543" y="52020"/>
                <a:pt x="705781" y="46673"/>
                <a:pt x="711128" y="42218"/>
              </a:cubicBezTo>
              <a:cubicBezTo>
                <a:pt x="708454" y="43109"/>
                <a:pt x="703999" y="44891"/>
                <a:pt x="701325" y="44000"/>
              </a:cubicBezTo>
              <a:cubicBezTo>
                <a:pt x="697761" y="43109"/>
                <a:pt x="698652" y="38653"/>
                <a:pt x="698652" y="35980"/>
              </a:cubicBezTo>
              <a:cubicBezTo>
                <a:pt x="698652" y="32415"/>
                <a:pt x="698652" y="28851"/>
                <a:pt x="699543" y="26177"/>
              </a:cubicBezTo>
              <a:cubicBezTo>
                <a:pt x="699543" y="23504"/>
                <a:pt x="701325" y="21721"/>
                <a:pt x="703999" y="20830"/>
              </a:cubicBezTo>
              <a:cubicBezTo>
                <a:pt x="707563" y="20830"/>
                <a:pt x="710237" y="20830"/>
                <a:pt x="713801" y="20830"/>
              </a:cubicBezTo>
              <a:cubicBezTo>
                <a:pt x="715583" y="20830"/>
                <a:pt x="720930" y="20830"/>
                <a:pt x="719148" y="17266"/>
              </a:cubicBezTo>
              <a:cubicBezTo>
                <a:pt x="718257" y="15484"/>
                <a:pt x="716475" y="14592"/>
                <a:pt x="714692" y="14592"/>
              </a:cubicBezTo>
              <a:cubicBezTo>
                <a:pt x="713801" y="14592"/>
                <a:pt x="711128" y="13701"/>
                <a:pt x="710237" y="11919"/>
              </a:cubicBezTo>
              <a:cubicBezTo>
                <a:pt x="708454" y="9246"/>
                <a:pt x="717366" y="8354"/>
                <a:pt x="719148" y="7463"/>
              </a:cubicBezTo>
              <a:cubicBezTo>
                <a:pt x="722713" y="6572"/>
                <a:pt x="725386" y="5681"/>
                <a:pt x="727168" y="3008"/>
              </a:cubicBezTo>
              <a:cubicBezTo>
                <a:pt x="728951" y="334"/>
                <a:pt x="731624" y="-557"/>
                <a:pt x="735188" y="334"/>
              </a:cubicBezTo>
              <a:cubicBezTo>
                <a:pt x="737862" y="334"/>
                <a:pt x="739644" y="3899"/>
                <a:pt x="742318" y="3899"/>
              </a:cubicBezTo>
              <a:cubicBezTo>
                <a:pt x="745882" y="3899"/>
                <a:pt x="749447" y="3008"/>
                <a:pt x="752120" y="3899"/>
              </a:cubicBezTo>
              <a:cubicBezTo>
                <a:pt x="754794" y="5681"/>
                <a:pt x="753902" y="9246"/>
                <a:pt x="755685" y="11028"/>
              </a:cubicBezTo>
              <a:cubicBezTo>
                <a:pt x="757467" y="13701"/>
                <a:pt x="761031" y="13701"/>
                <a:pt x="763705" y="15484"/>
              </a:cubicBezTo>
              <a:cubicBezTo>
                <a:pt x="767269" y="18157"/>
                <a:pt x="766378" y="21721"/>
                <a:pt x="766378" y="25286"/>
              </a:cubicBezTo>
              <a:cubicBezTo>
                <a:pt x="766378" y="28851"/>
                <a:pt x="766378" y="31524"/>
                <a:pt x="768161" y="35089"/>
              </a:cubicBezTo>
              <a:cubicBezTo>
                <a:pt x="769052" y="37762"/>
                <a:pt x="769943" y="40435"/>
                <a:pt x="772616" y="42218"/>
              </a:cubicBezTo>
              <a:cubicBezTo>
                <a:pt x="775290" y="43109"/>
                <a:pt x="778854" y="42218"/>
                <a:pt x="781528" y="44891"/>
              </a:cubicBezTo>
              <a:cubicBezTo>
                <a:pt x="784201" y="46673"/>
                <a:pt x="784201" y="50238"/>
                <a:pt x="785092" y="52911"/>
              </a:cubicBezTo>
              <a:cubicBezTo>
                <a:pt x="785983" y="54694"/>
                <a:pt x="788657" y="55585"/>
                <a:pt x="790439" y="56476"/>
              </a:cubicBezTo>
              <a:cubicBezTo>
                <a:pt x="790439" y="56476"/>
                <a:pt x="791330" y="58258"/>
                <a:pt x="792221" y="59149"/>
              </a:cubicBezTo>
              <a:cubicBezTo>
                <a:pt x="790439" y="59149"/>
                <a:pt x="788657" y="60040"/>
                <a:pt x="786874" y="59149"/>
              </a:cubicBezTo>
              <a:cubicBezTo>
                <a:pt x="785092" y="59149"/>
                <a:pt x="783310" y="59149"/>
                <a:pt x="781528" y="59149"/>
              </a:cubicBezTo>
              <a:cubicBezTo>
                <a:pt x="780637" y="59149"/>
                <a:pt x="778854" y="59149"/>
                <a:pt x="777963" y="59149"/>
              </a:cubicBezTo>
              <a:cubicBezTo>
                <a:pt x="777963" y="59149"/>
                <a:pt x="775290" y="59149"/>
                <a:pt x="775290" y="60040"/>
              </a:cubicBezTo>
              <a:cubicBezTo>
                <a:pt x="775290" y="60932"/>
                <a:pt x="778854" y="61823"/>
                <a:pt x="779745" y="61823"/>
              </a:cubicBezTo>
              <a:cubicBezTo>
                <a:pt x="781528" y="61823"/>
                <a:pt x="785092" y="61823"/>
                <a:pt x="785092" y="64496"/>
              </a:cubicBezTo>
              <a:cubicBezTo>
                <a:pt x="785092" y="66278"/>
                <a:pt x="781528" y="68061"/>
                <a:pt x="779745" y="68952"/>
              </a:cubicBezTo>
              <a:cubicBezTo>
                <a:pt x="777963" y="69843"/>
                <a:pt x="769052" y="74299"/>
                <a:pt x="770834" y="76972"/>
              </a:cubicBezTo>
              <a:cubicBezTo>
                <a:pt x="770834" y="77863"/>
                <a:pt x="774398" y="76972"/>
                <a:pt x="776181" y="76972"/>
              </a:cubicBezTo>
              <a:cubicBezTo>
                <a:pt x="778854" y="76972"/>
                <a:pt x="780637" y="76972"/>
                <a:pt x="783310" y="77863"/>
              </a:cubicBezTo>
              <a:cubicBezTo>
                <a:pt x="785092" y="77863"/>
                <a:pt x="785983" y="78754"/>
                <a:pt x="787766" y="77863"/>
              </a:cubicBezTo>
              <a:cubicBezTo>
                <a:pt x="789548" y="77863"/>
                <a:pt x="791330" y="76081"/>
                <a:pt x="792221" y="75190"/>
              </a:cubicBezTo>
              <a:cubicBezTo>
                <a:pt x="793112" y="74299"/>
                <a:pt x="794895" y="73407"/>
                <a:pt x="796677" y="73407"/>
              </a:cubicBezTo>
              <a:cubicBezTo>
                <a:pt x="798459" y="73407"/>
                <a:pt x="799350" y="76081"/>
                <a:pt x="800241" y="76972"/>
              </a:cubicBezTo>
              <a:cubicBezTo>
                <a:pt x="802915" y="80537"/>
                <a:pt x="807371" y="77863"/>
                <a:pt x="810935" y="78754"/>
              </a:cubicBezTo>
              <a:cubicBezTo>
                <a:pt x="812717" y="78754"/>
                <a:pt x="813609" y="80537"/>
                <a:pt x="812717" y="82319"/>
              </a:cubicBezTo>
              <a:cubicBezTo>
                <a:pt x="811826" y="84101"/>
                <a:pt x="809153" y="84992"/>
                <a:pt x="806479" y="85883"/>
              </a:cubicBezTo>
              <a:cubicBezTo>
                <a:pt x="805588" y="85883"/>
                <a:pt x="795786" y="88557"/>
                <a:pt x="800241" y="90339"/>
              </a:cubicBezTo>
              <a:cubicBezTo>
                <a:pt x="802024" y="91230"/>
                <a:pt x="804697" y="91230"/>
                <a:pt x="806479" y="92121"/>
              </a:cubicBezTo>
              <a:cubicBezTo>
                <a:pt x="808262" y="92121"/>
                <a:pt x="810044" y="93904"/>
                <a:pt x="811826" y="95686"/>
              </a:cubicBezTo>
              <a:cubicBezTo>
                <a:pt x="815391" y="99250"/>
                <a:pt x="818955" y="103706"/>
                <a:pt x="816282" y="109053"/>
              </a:cubicBezTo>
              <a:cubicBezTo>
                <a:pt x="815391" y="111726"/>
                <a:pt x="812717" y="113509"/>
                <a:pt x="811826" y="115291"/>
              </a:cubicBezTo>
              <a:cubicBezTo>
                <a:pt x="811826" y="117073"/>
                <a:pt x="812717" y="117964"/>
                <a:pt x="814500" y="118855"/>
              </a:cubicBezTo>
              <a:cubicBezTo>
                <a:pt x="816282" y="118855"/>
                <a:pt x="818955" y="120638"/>
                <a:pt x="820738" y="120638"/>
              </a:cubicBezTo>
              <a:cubicBezTo>
                <a:pt x="822520" y="120638"/>
                <a:pt x="822520" y="119747"/>
                <a:pt x="823411" y="117964"/>
              </a:cubicBezTo>
              <a:cubicBezTo>
                <a:pt x="823411" y="116182"/>
                <a:pt x="824302" y="115291"/>
                <a:pt x="825193" y="114400"/>
              </a:cubicBezTo>
              <a:cubicBezTo>
                <a:pt x="826084" y="113509"/>
                <a:pt x="827867" y="112618"/>
                <a:pt x="828758" y="110835"/>
              </a:cubicBezTo>
              <a:cubicBezTo>
                <a:pt x="830540" y="107271"/>
                <a:pt x="828758" y="103706"/>
                <a:pt x="828758" y="100142"/>
              </a:cubicBezTo>
              <a:cubicBezTo>
                <a:pt x="828758" y="95686"/>
                <a:pt x="833214" y="91230"/>
                <a:pt x="837669" y="90339"/>
              </a:cubicBezTo>
              <a:cubicBezTo>
                <a:pt x="841234" y="90339"/>
                <a:pt x="844798" y="90339"/>
                <a:pt x="847472" y="92121"/>
              </a:cubicBezTo>
              <a:cubicBezTo>
                <a:pt x="847472" y="92121"/>
                <a:pt x="848363" y="92121"/>
                <a:pt x="848363" y="93904"/>
              </a:cubicBezTo>
              <a:cubicBezTo>
                <a:pt x="849254" y="95686"/>
                <a:pt x="850145" y="97468"/>
                <a:pt x="851036" y="98359"/>
              </a:cubicBezTo>
              <a:cubicBezTo>
                <a:pt x="852819" y="101033"/>
                <a:pt x="854601" y="102815"/>
                <a:pt x="857274" y="105488"/>
              </a:cubicBezTo>
              <a:cubicBezTo>
                <a:pt x="858165" y="105488"/>
                <a:pt x="859948" y="108162"/>
                <a:pt x="860839" y="108162"/>
              </a:cubicBezTo>
              <a:cubicBezTo>
                <a:pt x="862621" y="109053"/>
                <a:pt x="863512" y="109944"/>
                <a:pt x="863512" y="111726"/>
              </a:cubicBezTo>
              <a:cubicBezTo>
                <a:pt x="863512" y="114400"/>
                <a:pt x="863512" y="120638"/>
                <a:pt x="859057" y="120638"/>
              </a:cubicBezTo>
              <a:cubicBezTo>
                <a:pt x="858165" y="120638"/>
                <a:pt x="856383" y="118855"/>
                <a:pt x="855492" y="120638"/>
              </a:cubicBezTo>
              <a:cubicBezTo>
                <a:pt x="853710" y="122420"/>
                <a:pt x="853710" y="125093"/>
                <a:pt x="853710" y="127767"/>
              </a:cubicBezTo>
              <a:cubicBezTo>
                <a:pt x="853710" y="132223"/>
                <a:pt x="853710" y="136678"/>
                <a:pt x="857274" y="139352"/>
              </a:cubicBezTo>
              <a:cubicBezTo>
                <a:pt x="860839" y="142916"/>
                <a:pt x="865295" y="145590"/>
                <a:pt x="868859" y="149154"/>
              </a:cubicBezTo>
              <a:cubicBezTo>
                <a:pt x="870641" y="150936"/>
                <a:pt x="871532" y="152719"/>
                <a:pt x="873315" y="155392"/>
              </a:cubicBezTo>
              <a:cubicBezTo>
                <a:pt x="873315" y="156283"/>
                <a:pt x="875097" y="158957"/>
                <a:pt x="876879" y="158957"/>
              </a:cubicBezTo>
              <a:cubicBezTo>
                <a:pt x="878662" y="158957"/>
                <a:pt x="879553" y="156283"/>
                <a:pt x="880444" y="154501"/>
              </a:cubicBezTo>
              <a:cubicBezTo>
                <a:pt x="880444" y="153610"/>
                <a:pt x="882226" y="150045"/>
                <a:pt x="883117" y="150045"/>
              </a:cubicBezTo>
              <a:cubicBezTo>
                <a:pt x="885791" y="150045"/>
                <a:pt x="889355" y="155392"/>
                <a:pt x="891138" y="150936"/>
              </a:cubicBezTo>
              <a:cubicBezTo>
                <a:pt x="893811" y="146481"/>
                <a:pt x="890246" y="141134"/>
                <a:pt x="892029" y="136678"/>
              </a:cubicBezTo>
              <a:cubicBezTo>
                <a:pt x="892920" y="134896"/>
                <a:pt x="894702" y="133114"/>
                <a:pt x="896484" y="132223"/>
              </a:cubicBezTo>
              <a:cubicBezTo>
                <a:pt x="898267" y="130440"/>
                <a:pt x="900940" y="128658"/>
                <a:pt x="901831" y="126876"/>
              </a:cubicBezTo>
              <a:cubicBezTo>
                <a:pt x="904505" y="122420"/>
                <a:pt x="903613" y="117964"/>
                <a:pt x="903613" y="113509"/>
              </a:cubicBezTo>
              <a:cubicBezTo>
                <a:pt x="903613" y="111726"/>
                <a:pt x="903613" y="109053"/>
                <a:pt x="905396" y="108162"/>
              </a:cubicBezTo>
              <a:cubicBezTo>
                <a:pt x="907178" y="107271"/>
                <a:pt x="908069" y="108162"/>
                <a:pt x="909851" y="108162"/>
              </a:cubicBezTo>
              <a:cubicBezTo>
                <a:pt x="911634" y="108162"/>
                <a:pt x="914307" y="108162"/>
                <a:pt x="916089" y="108162"/>
              </a:cubicBezTo>
              <a:cubicBezTo>
                <a:pt x="916981" y="108162"/>
                <a:pt x="917872" y="108162"/>
                <a:pt x="918763" y="108162"/>
              </a:cubicBezTo>
              <a:cubicBezTo>
                <a:pt x="920545" y="107271"/>
                <a:pt x="921436" y="104597"/>
                <a:pt x="919654" y="103706"/>
              </a:cubicBezTo>
              <a:cubicBezTo>
                <a:pt x="918763" y="103706"/>
                <a:pt x="913416" y="101924"/>
                <a:pt x="915198" y="100142"/>
              </a:cubicBezTo>
              <a:cubicBezTo>
                <a:pt x="915198" y="100142"/>
                <a:pt x="917872" y="100142"/>
                <a:pt x="917872" y="99250"/>
              </a:cubicBezTo>
              <a:cubicBezTo>
                <a:pt x="918763" y="99250"/>
                <a:pt x="920545" y="99250"/>
                <a:pt x="921436" y="97468"/>
              </a:cubicBezTo>
              <a:cubicBezTo>
                <a:pt x="925001" y="93904"/>
                <a:pt x="914307" y="91230"/>
                <a:pt x="912525" y="90339"/>
              </a:cubicBezTo>
              <a:cubicBezTo>
                <a:pt x="910743" y="90339"/>
                <a:pt x="908960" y="90339"/>
                <a:pt x="908069" y="87666"/>
              </a:cubicBezTo>
              <a:cubicBezTo>
                <a:pt x="907178" y="85883"/>
                <a:pt x="908069" y="84101"/>
                <a:pt x="908960" y="82319"/>
              </a:cubicBezTo>
              <a:cubicBezTo>
                <a:pt x="910743" y="78754"/>
                <a:pt x="905396" y="76081"/>
                <a:pt x="907178" y="72516"/>
              </a:cubicBezTo>
              <a:cubicBezTo>
                <a:pt x="908069" y="69843"/>
                <a:pt x="913416" y="69843"/>
                <a:pt x="915198" y="69843"/>
              </a:cubicBezTo>
              <a:cubicBezTo>
                <a:pt x="916981" y="69843"/>
                <a:pt x="918763" y="69843"/>
                <a:pt x="919654" y="70734"/>
              </a:cubicBezTo>
              <a:cubicBezTo>
                <a:pt x="920545" y="70734"/>
                <a:pt x="921436" y="71625"/>
                <a:pt x="923218" y="71625"/>
              </a:cubicBezTo>
              <a:cubicBezTo>
                <a:pt x="925892" y="71625"/>
                <a:pt x="927674" y="69843"/>
                <a:pt x="929456" y="69843"/>
              </a:cubicBezTo>
              <a:cubicBezTo>
                <a:pt x="931239" y="69843"/>
                <a:pt x="933912" y="70734"/>
                <a:pt x="935694" y="71625"/>
              </a:cubicBezTo>
              <a:cubicBezTo>
                <a:pt x="938368" y="71625"/>
                <a:pt x="941041" y="71625"/>
                <a:pt x="943715" y="72516"/>
              </a:cubicBezTo>
              <a:cubicBezTo>
                <a:pt x="946388" y="72516"/>
                <a:pt x="949061" y="72516"/>
                <a:pt x="951735" y="72516"/>
              </a:cubicBezTo>
              <a:cubicBezTo>
                <a:pt x="954408" y="72516"/>
                <a:pt x="957082" y="72516"/>
                <a:pt x="959755" y="72516"/>
              </a:cubicBezTo>
              <a:cubicBezTo>
                <a:pt x="961537" y="72516"/>
                <a:pt x="965102" y="72516"/>
                <a:pt x="965993" y="74299"/>
              </a:cubicBezTo>
              <a:cubicBezTo>
                <a:pt x="967775" y="76972"/>
                <a:pt x="963320" y="77863"/>
                <a:pt x="961537" y="77863"/>
              </a:cubicBezTo>
              <a:cubicBezTo>
                <a:pt x="958864" y="77863"/>
                <a:pt x="956191" y="77863"/>
                <a:pt x="953517" y="78754"/>
              </a:cubicBezTo>
              <a:cubicBezTo>
                <a:pt x="956191" y="80537"/>
                <a:pt x="957973" y="81428"/>
                <a:pt x="960646" y="81428"/>
              </a:cubicBezTo>
              <a:cubicBezTo>
                <a:pt x="962429" y="81428"/>
                <a:pt x="965102" y="80537"/>
                <a:pt x="966884" y="81428"/>
              </a:cubicBezTo>
              <a:cubicBezTo>
                <a:pt x="968666" y="82319"/>
                <a:pt x="969558" y="84992"/>
                <a:pt x="971340" y="85883"/>
              </a:cubicBezTo>
              <a:cubicBezTo>
                <a:pt x="973122" y="87666"/>
                <a:pt x="974904" y="88557"/>
                <a:pt x="977578" y="88557"/>
              </a:cubicBezTo>
              <a:cubicBezTo>
                <a:pt x="980251" y="88557"/>
                <a:pt x="982034" y="88557"/>
                <a:pt x="984707" y="88557"/>
              </a:cubicBezTo>
              <a:cubicBezTo>
                <a:pt x="986489" y="88557"/>
                <a:pt x="990054" y="89448"/>
                <a:pt x="990054" y="91230"/>
              </a:cubicBezTo>
              <a:cubicBezTo>
                <a:pt x="991836" y="95686"/>
                <a:pt x="981142" y="99250"/>
                <a:pt x="985598" y="103706"/>
              </a:cubicBezTo>
              <a:cubicBezTo>
                <a:pt x="987380" y="105488"/>
                <a:pt x="989163" y="106380"/>
                <a:pt x="987380" y="109053"/>
              </a:cubicBezTo>
              <a:cubicBezTo>
                <a:pt x="986489" y="110835"/>
                <a:pt x="982925" y="111726"/>
                <a:pt x="981142" y="111726"/>
              </a:cubicBezTo>
              <a:cubicBezTo>
                <a:pt x="979360" y="111726"/>
                <a:pt x="977578" y="111726"/>
                <a:pt x="975796" y="112618"/>
              </a:cubicBezTo>
              <a:cubicBezTo>
                <a:pt x="973122" y="112618"/>
                <a:pt x="971340" y="112618"/>
                <a:pt x="968666" y="112618"/>
              </a:cubicBezTo>
              <a:cubicBezTo>
                <a:pt x="966884" y="112618"/>
                <a:pt x="963320" y="111726"/>
                <a:pt x="961537" y="113509"/>
              </a:cubicBezTo>
              <a:cubicBezTo>
                <a:pt x="959755" y="116182"/>
                <a:pt x="963320" y="117073"/>
                <a:pt x="964211" y="117964"/>
              </a:cubicBezTo>
              <a:cubicBezTo>
                <a:pt x="965102" y="117964"/>
                <a:pt x="965993" y="118855"/>
                <a:pt x="966884" y="120638"/>
              </a:cubicBezTo>
              <a:cubicBezTo>
                <a:pt x="966884" y="121529"/>
                <a:pt x="966884" y="122420"/>
                <a:pt x="966884" y="123311"/>
              </a:cubicBezTo>
              <a:cubicBezTo>
                <a:pt x="966884" y="125985"/>
                <a:pt x="971340" y="125093"/>
                <a:pt x="974013" y="125093"/>
              </a:cubicBezTo>
              <a:cubicBezTo>
                <a:pt x="977578" y="125093"/>
                <a:pt x="974013" y="129549"/>
                <a:pt x="973122" y="131331"/>
              </a:cubicBezTo>
              <a:cubicBezTo>
                <a:pt x="971340" y="134896"/>
                <a:pt x="975796" y="134896"/>
                <a:pt x="978469" y="135787"/>
              </a:cubicBezTo>
              <a:cubicBezTo>
                <a:pt x="982034" y="137569"/>
                <a:pt x="984707" y="140243"/>
                <a:pt x="986489" y="142916"/>
              </a:cubicBezTo>
              <a:cubicBezTo>
                <a:pt x="986489" y="144698"/>
                <a:pt x="988272" y="146481"/>
                <a:pt x="988272" y="148263"/>
              </a:cubicBezTo>
              <a:cubicBezTo>
                <a:pt x="988272" y="150045"/>
                <a:pt x="987380" y="151828"/>
                <a:pt x="986489" y="152719"/>
              </a:cubicBezTo>
              <a:cubicBezTo>
                <a:pt x="985598" y="153610"/>
                <a:pt x="984707" y="155392"/>
                <a:pt x="983816" y="157174"/>
              </a:cubicBezTo>
              <a:cubicBezTo>
                <a:pt x="983816" y="158957"/>
                <a:pt x="983816" y="160739"/>
                <a:pt x="982034" y="162521"/>
              </a:cubicBezTo>
              <a:cubicBezTo>
                <a:pt x="982034" y="164303"/>
                <a:pt x="979360" y="163412"/>
                <a:pt x="978469" y="163412"/>
              </a:cubicBezTo>
              <a:cubicBezTo>
                <a:pt x="976687" y="163412"/>
                <a:pt x="974904" y="163412"/>
                <a:pt x="974013" y="165195"/>
              </a:cubicBezTo>
              <a:cubicBezTo>
                <a:pt x="972231" y="166086"/>
                <a:pt x="971340" y="167868"/>
                <a:pt x="969558" y="168759"/>
              </a:cubicBezTo>
              <a:cubicBezTo>
                <a:pt x="967775" y="168759"/>
                <a:pt x="966884" y="168759"/>
                <a:pt x="965102" y="170541"/>
              </a:cubicBezTo>
              <a:cubicBezTo>
                <a:pt x="963320" y="170541"/>
                <a:pt x="962429" y="173215"/>
                <a:pt x="961537" y="174106"/>
              </a:cubicBezTo>
              <a:cubicBezTo>
                <a:pt x="959755" y="174997"/>
                <a:pt x="957973" y="175888"/>
                <a:pt x="956191" y="177671"/>
              </a:cubicBezTo>
              <a:cubicBezTo>
                <a:pt x="953517" y="179453"/>
                <a:pt x="951735" y="183017"/>
                <a:pt x="948170" y="183017"/>
              </a:cubicBezTo>
              <a:cubicBezTo>
                <a:pt x="946388" y="183017"/>
                <a:pt x="946388" y="181235"/>
                <a:pt x="945497" y="179453"/>
              </a:cubicBezTo>
              <a:cubicBezTo>
                <a:pt x="944606" y="177671"/>
                <a:pt x="942824" y="177671"/>
                <a:pt x="941041" y="176779"/>
              </a:cubicBezTo>
              <a:cubicBezTo>
                <a:pt x="939259" y="176779"/>
                <a:pt x="938368" y="174997"/>
                <a:pt x="937477" y="173215"/>
              </a:cubicBezTo>
              <a:cubicBezTo>
                <a:pt x="937477" y="171433"/>
                <a:pt x="937477" y="169650"/>
                <a:pt x="937477" y="167868"/>
              </a:cubicBezTo>
              <a:cubicBezTo>
                <a:pt x="936586" y="166977"/>
                <a:pt x="934803" y="167868"/>
                <a:pt x="933912" y="167868"/>
              </a:cubicBezTo>
              <a:cubicBezTo>
                <a:pt x="932130" y="167868"/>
                <a:pt x="931239" y="167868"/>
                <a:pt x="929456" y="167868"/>
              </a:cubicBezTo>
              <a:cubicBezTo>
                <a:pt x="927674" y="166977"/>
                <a:pt x="926783" y="165195"/>
                <a:pt x="925001" y="164303"/>
              </a:cubicBezTo>
              <a:cubicBezTo>
                <a:pt x="924110" y="164303"/>
                <a:pt x="922327" y="161630"/>
                <a:pt x="920545" y="160739"/>
              </a:cubicBezTo>
              <a:cubicBezTo>
                <a:pt x="919654" y="160739"/>
                <a:pt x="920545" y="161630"/>
                <a:pt x="920545" y="163412"/>
              </a:cubicBezTo>
              <a:cubicBezTo>
                <a:pt x="920545" y="165195"/>
                <a:pt x="919654" y="166086"/>
                <a:pt x="917872" y="166977"/>
              </a:cubicBezTo>
              <a:cubicBezTo>
                <a:pt x="921436" y="166977"/>
                <a:pt x="924110" y="166977"/>
                <a:pt x="926783" y="170541"/>
              </a:cubicBezTo>
              <a:cubicBezTo>
                <a:pt x="928565" y="173215"/>
                <a:pt x="930348" y="174997"/>
                <a:pt x="933912" y="175888"/>
              </a:cubicBezTo>
              <a:cubicBezTo>
                <a:pt x="936586" y="176779"/>
                <a:pt x="940150" y="178562"/>
                <a:pt x="940150" y="182126"/>
              </a:cubicBezTo>
              <a:cubicBezTo>
                <a:pt x="940150" y="185691"/>
                <a:pt x="937477" y="185691"/>
                <a:pt x="934803" y="184800"/>
              </a:cubicBezTo>
              <a:cubicBezTo>
                <a:pt x="932130" y="184800"/>
                <a:pt x="929456" y="181235"/>
                <a:pt x="926783" y="183017"/>
              </a:cubicBezTo>
              <a:cubicBezTo>
                <a:pt x="926783" y="183017"/>
                <a:pt x="925892" y="183909"/>
                <a:pt x="925001" y="184800"/>
              </a:cubicBezTo>
              <a:cubicBezTo>
                <a:pt x="925001" y="184800"/>
                <a:pt x="923218" y="184800"/>
                <a:pt x="922327" y="184800"/>
              </a:cubicBezTo>
              <a:cubicBezTo>
                <a:pt x="919654" y="184800"/>
                <a:pt x="915198" y="184800"/>
                <a:pt x="913416" y="183017"/>
              </a:cubicBezTo>
              <a:cubicBezTo>
                <a:pt x="911634" y="182126"/>
                <a:pt x="911634" y="179453"/>
                <a:pt x="909851" y="177671"/>
              </a:cubicBezTo>
              <a:cubicBezTo>
                <a:pt x="905396" y="173215"/>
                <a:pt x="896484" y="174106"/>
                <a:pt x="891138" y="175888"/>
              </a:cubicBezTo>
              <a:cubicBezTo>
                <a:pt x="889355" y="175888"/>
                <a:pt x="885791" y="178562"/>
                <a:pt x="885791" y="181235"/>
              </a:cubicBezTo>
              <a:cubicBezTo>
                <a:pt x="885791" y="183909"/>
                <a:pt x="890246" y="183909"/>
                <a:pt x="892920" y="183909"/>
              </a:cubicBezTo>
              <a:cubicBezTo>
                <a:pt x="895593" y="183909"/>
                <a:pt x="899158" y="183909"/>
                <a:pt x="900049" y="187473"/>
              </a:cubicBezTo>
              <a:cubicBezTo>
                <a:pt x="900940" y="191038"/>
                <a:pt x="898267" y="192820"/>
                <a:pt x="895593" y="193711"/>
              </a:cubicBezTo>
              <a:cubicBezTo>
                <a:pt x="892029" y="195493"/>
                <a:pt x="889355" y="197276"/>
                <a:pt x="887573" y="199949"/>
              </a:cubicBezTo>
              <a:cubicBezTo>
                <a:pt x="884900" y="203514"/>
                <a:pt x="883117" y="206187"/>
                <a:pt x="879553" y="207969"/>
              </a:cubicBezTo>
              <a:cubicBezTo>
                <a:pt x="875988" y="209751"/>
                <a:pt x="872424" y="211534"/>
                <a:pt x="868859" y="212425"/>
              </a:cubicBezTo>
              <a:cubicBezTo>
                <a:pt x="866186" y="212425"/>
                <a:pt x="863512" y="213316"/>
                <a:pt x="861730" y="212425"/>
              </a:cubicBezTo>
              <a:cubicBezTo>
                <a:pt x="859948" y="211534"/>
                <a:pt x="858165" y="208860"/>
                <a:pt x="856383" y="207969"/>
              </a:cubicBezTo>
              <a:cubicBezTo>
                <a:pt x="853710" y="206187"/>
                <a:pt x="851036" y="204405"/>
                <a:pt x="847472" y="203514"/>
              </a:cubicBezTo>
              <a:cubicBezTo>
                <a:pt x="847472" y="203514"/>
                <a:pt x="845690" y="203514"/>
                <a:pt x="844798" y="202622"/>
              </a:cubicBezTo>
              <a:cubicBezTo>
                <a:pt x="843907" y="202622"/>
                <a:pt x="843016" y="201731"/>
                <a:pt x="841234" y="201731"/>
              </a:cubicBezTo>
              <a:cubicBezTo>
                <a:pt x="838560" y="201731"/>
                <a:pt x="835887" y="200840"/>
                <a:pt x="834105" y="199949"/>
              </a:cubicBezTo>
              <a:cubicBezTo>
                <a:pt x="834105" y="199949"/>
                <a:pt x="834105" y="199949"/>
                <a:pt x="834105" y="199949"/>
              </a:cubicBezTo>
              <a:cubicBezTo>
                <a:pt x="833214" y="199949"/>
                <a:pt x="832322" y="199949"/>
                <a:pt x="831431" y="199058"/>
              </a:cubicBezTo>
              <a:cubicBezTo>
                <a:pt x="831431" y="199058"/>
                <a:pt x="829649" y="199058"/>
                <a:pt x="828758" y="199058"/>
              </a:cubicBezTo>
              <a:cubicBezTo>
                <a:pt x="826976" y="199058"/>
                <a:pt x="826084" y="199058"/>
                <a:pt x="824302" y="199058"/>
              </a:cubicBezTo>
              <a:cubicBezTo>
                <a:pt x="820738" y="199058"/>
                <a:pt x="817173" y="198167"/>
                <a:pt x="813609" y="198167"/>
              </a:cubicBezTo>
              <a:lnTo>
                <a:pt x="802915" y="198167"/>
              </a:lnTo>
              <a:cubicBezTo>
                <a:pt x="802915" y="198167"/>
                <a:pt x="796677" y="198167"/>
                <a:pt x="794004" y="198167"/>
              </a:cubicBezTo>
              <a:cubicBezTo>
                <a:pt x="800241" y="204405"/>
                <a:pt x="810044" y="200840"/>
                <a:pt x="818064" y="201731"/>
              </a:cubicBezTo>
              <a:cubicBezTo>
                <a:pt x="826084" y="202622"/>
                <a:pt x="829649" y="211534"/>
                <a:pt x="835887" y="215098"/>
              </a:cubicBezTo>
              <a:cubicBezTo>
                <a:pt x="837669" y="215989"/>
                <a:pt x="840343" y="216881"/>
                <a:pt x="842125" y="216881"/>
              </a:cubicBezTo>
              <a:cubicBezTo>
                <a:pt x="843907" y="216881"/>
                <a:pt x="846581" y="216881"/>
                <a:pt x="848363" y="216881"/>
              </a:cubicBezTo>
              <a:cubicBezTo>
                <a:pt x="851927" y="216881"/>
                <a:pt x="856383" y="216881"/>
                <a:pt x="859948" y="216881"/>
              </a:cubicBezTo>
              <a:cubicBezTo>
                <a:pt x="864403" y="216881"/>
                <a:pt x="867968" y="216881"/>
                <a:pt x="872424" y="216881"/>
              </a:cubicBezTo>
              <a:cubicBezTo>
                <a:pt x="874206" y="216881"/>
                <a:pt x="875988" y="216881"/>
                <a:pt x="875988" y="218663"/>
              </a:cubicBezTo>
              <a:cubicBezTo>
                <a:pt x="875988" y="220445"/>
                <a:pt x="875988" y="221336"/>
                <a:pt x="874206" y="223119"/>
              </a:cubicBezTo>
              <a:cubicBezTo>
                <a:pt x="871532" y="226683"/>
                <a:pt x="867077" y="229357"/>
                <a:pt x="864403" y="233812"/>
              </a:cubicBezTo>
              <a:cubicBezTo>
                <a:pt x="862621" y="236486"/>
                <a:pt x="861730" y="240050"/>
                <a:pt x="859948" y="242724"/>
              </a:cubicBezTo>
              <a:cubicBezTo>
                <a:pt x="859948" y="244506"/>
                <a:pt x="859057" y="245397"/>
                <a:pt x="857274" y="246288"/>
              </a:cubicBezTo>
              <a:cubicBezTo>
                <a:pt x="856383" y="247179"/>
                <a:pt x="854601" y="248070"/>
                <a:pt x="852819" y="249853"/>
              </a:cubicBezTo>
              <a:cubicBezTo>
                <a:pt x="850145" y="249853"/>
                <a:pt x="846581" y="251635"/>
                <a:pt x="844798" y="253417"/>
              </a:cubicBezTo>
              <a:cubicBezTo>
                <a:pt x="843016" y="253417"/>
                <a:pt x="842125" y="255200"/>
                <a:pt x="840343" y="255200"/>
              </a:cubicBezTo>
              <a:cubicBezTo>
                <a:pt x="840343" y="255200"/>
                <a:pt x="839452" y="255200"/>
                <a:pt x="838560" y="255200"/>
              </a:cubicBezTo>
              <a:cubicBezTo>
                <a:pt x="836778" y="255200"/>
                <a:pt x="834996" y="255200"/>
                <a:pt x="833214" y="255200"/>
              </a:cubicBezTo>
              <a:cubicBezTo>
                <a:pt x="831431" y="255200"/>
                <a:pt x="830540" y="255200"/>
                <a:pt x="828758" y="255200"/>
              </a:cubicBezTo>
              <a:cubicBezTo>
                <a:pt x="826976" y="255200"/>
                <a:pt x="826084" y="253417"/>
                <a:pt x="825193" y="252526"/>
              </a:cubicBezTo>
              <a:cubicBezTo>
                <a:pt x="823411" y="250744"/>
                <a:pt x="821629" y="247179"/>
                <a:pt x="818955" y="248962"/>
              </a:cubicBezTo>
              <a:cubicBezTo>
                <a:pt x="817173" y="249853"/>
                <a:pt x="818955" y="251635"/>
                <a:pt x="817173" y="252526"/>
              </a:cubicBezTo>
              <a:cubicBezTo>
                <a:pt x="816282" y="253417"/>
                <a:pt x="814500" y="253417"/>
                <a:pt x="812717" y="254308"/>
              </a:cubicBezTo>
              <a:cubicBezTo>
                <a:pt x="812717" y="256982"/>
                <a:pt x="816282" y="257873"/>
                <a:pt x="815391" y="260546"/>
              </a:cubicBezTo>
              <a:cubicBezTo>
                <a:pt x="813609" y="263220"/>
                <a:pt x="809153" y="264111"/>
                <a:pt x="806479" y="264111"/>
              </a:cubicBezTo>
              <a:cubicBezTo>
                <a:pt x="802024" y="264111"/>
                <a:pt x="797568" y="265002"/>
                <a:pt x="793112" y="264111"/>
              </a:cubicBezTo>
              <a:cubicBezTo>
                <a:pt x="790439" y="264111"/>
                <a:pt x="787766" y="262329"/>
                <a:pt x="785983" y="260546"/>
              </a:cubicBezTo>
              <a:cubicBezTo>
                <a:pt x="784201" y="259655"/>
                <a:pt x="781528" y="259655"/>
                <a:pt x="779745" y="259655"/>
              </a:cubicBezTo>
              <a:cubicBezTo>
                <a:pt x="776181" y="259655"/>
                <a:pt x="772616" y="259655"/>
                <a:pt x="769052" y="259655"/>
              </a:cubicBezTo>
              <a:cubicBezTo>
                <a:pt x="766378" y="259655"/>
                <a:pt x="763705" y="259655"/>
                <a:pt x="761031" y="257873"/>
              </a:cubicBezTo>
              <a:cubicBezTo>
                <a:pt x="759249" y="256091"/>
                <a:pt x="757467" y="256091"/>
                <a:pt x="754794" y="256091"/>
              </a:cubicBezTo>
              <a:cubicBezTo>
                <a:pt x="752120" y="256091"/>
                <a:pt x="750338" y="253417"/>
                <a:pt x="747664" y="251635"/>
              </a:cubicBezTo>
              <a:cubicBezTo>
                <a:pt x="747664" y="251635"/>
                <a:pt x="745882" y="249853"/>
                <a:pt x="744991" y="249853"/>
              </a:cubicBezTo>
              <a:cubicBezTo>
                <a:pt x="744991" y="249853"/>
                <a:pt x="744991" y="249853"/>
                <a:pt x="744991" y="249853"/>
              </a:cubicBezTo>
              <a:cubicBezTo>
                <a:pt x="744991" y="249853"/>
                <a:pt x="744100" y="249853"/>
                <a:pt x="743209" y="249853"/>
              </a:cubicBezTo>
              <a:cubicBezTo>
                <a:pt x="742318" y="249853"/>
                <a:pt x="741426" y="249853"/>
                <a:pt x="741426" y="251635"/>
              </a:cubicBezTo>
              <a:cubicBezTo>
                <a:pt x="741426" y="253417"/>
                <a:pt x="743209" y="254308"/>
                <a:pt x="744100" y="255200"/>
              </a:cubicBezTo>
              <a:cubicBezTo>
                <a:pt x="746773" y="256091"/>
                <a:pt x="748556" y="257873"/>
                <a:pt x="751229" y="258764"/>
              </a:cubicBezTo>
              <a:cubicBezTo>
                <a:pt x="752120" y="258764"/>
                <a:pt x="753011" y="259655"/>
                <a:pt x="753902" y="259655"/>
              </a:cubicBezTo>
              <a:cubicBezTo>
                <a:pt x="754794" y="259655"/>
                <a:pt x="755685" y="259655"/>
                <a:pt x="756576" y="259655"/>
              </a:cubicBezTo>
              <a:cubicBezTo>
                <a:pt x="759249" y="259655"/>
                <a:pt x="761031" y="261437"/>
                <a:pt x="763705" y="262329"/>
              </a:cubicBezTo>
              <a:cubicBezTo>
                <a:pt x="764596" y="262329"/>
                <a:pt x="769052" y="262329"/>
                <a:pt x="769052" y="265002"/>
              </a:cubicBezTo>
              <a:cubicBezTo>
                <a:pt x="769052" y="265002"/>
                <a:pt x="768161" y="266784"/>
                <a:pt x="768161" y="267675"/>
              </a:cubicBezTo>
              <a:cubicBezTo>
                <a:pt x="768161" y="269458"/>
                <a:pt x="768161" y="270349"/>
                <a:pt x="769943" y="271240"/>
              </a:cubicBezTo>
              <a:cubicBezTo>
                <a:pt x="773507" y="273022"/>
                <a:pt x="776181" y="268567"/>
                <a:pt x="778854" y="267675"/>
              </a:cubicBezTo>
              <a:cubicBezTo>
                <a:pt x="780637" y="267675"/>
                <a:pt x="783310" y="265893"/>
                <a:pt x="785092" y="267675"/>
              </a:cubicBezTo>
              <a:cubicBezTo>
                <a:pt x="785983" y="267675"/>
                <a:pt x="786874" y="269458"/>
                <a:pt x="787766" y="270349"/>
              </a:cubicBezTo>
              <a:cubicBezTo>
                <a:pt x="788657" y="271240"/>
                <a:pt x="789548" y="272131"/>
                <a:pt x="790439" y="272131"/>
              </a:cubicBezTo>
              <a:cubicBezTo>
                <a:pt x="792221" y="272131"/>
                <a:pt x="794004" y="272131"/>
                <a:pt x="795786" y="272131"/>
              </a:cubicBezTo>
              <a:cubicBezTo>
                <a:pt x="798459" y="272131"/>
                <a:pt x="799350" y="274805"/>
                <a:pt x="801133" y="276587"/>
              </a:cubicBezTo>
              <a:cubicBezTo>
                <a:pt x="802024" y="278369"/>
                <a:pt x="804697" y="280151"/>
                <a:pt x="802915" y="282825"/>
              </a:cubicBezTo>
              <a:cubicBezTo>
                <a:pt x="802915" y="284607"/>
                <a:pt x="798459" y="286389"/>
                <a:pt x="796677" y="287280"/>
              </a:cubicBezTo>
              <a:cubicBezTo>
                <a:pt x="795786" y="287280"/>
                <a:pt x="794004" y="287280"/>
                <a:pt x="793112" y="287280"/>
              </a:cubicBezTo>
              <a:cubicBezTo>
                <a:pt x="792221" y="287280"/>
                <a:pt x="791330" y="289063"/>
                <a:pt x="790439" y="289954"/>
              </a:cubicBezTo>
              <a:cubicBezTo>
                <a:pt x="789548" y="290845"/>
                <a:pt x="786874" y="292627"/>
                <a:pt x="785983" y="293518"/>
              </a:cubicBezTo>
              <a:cubicBezTo>
                <a:pt x="783310" y="293518"/>
                <a:pt x="781528" y="291736"/>
                <a:pt x="778854" y="291736"/>
              </a:cubicBezTo>
              <a:cubicBezTo>
                <a:pt x="776181" y="291736"/>
                <a:pt x="773507" y="290845"/>
                <a:pt x="770834" y="291736"/>
              </a:cubicBezTo>
              <a:cubicBezTo>
                <a:pt x="769052" y="291736"/>
                <a:pt x="763705" y="291736"/>
                <a:pt x="767269" y="295301"/>
              </a:cubicBezTo>
              <a:cubicBezTo>
                <a:pt x="769052" y="297083"/>
                <a:pt x="770834" y="297083"/>
                <a:pt x="773507" y="297083"/>
              </a:cubicBezTo>
              <a:cubicBezTo>
                <a:pt x="775290" y="297083"/>
                <a:pt x="777072" y="298865"/>
                <a:pt x="777963" y="299756"/>
              </a:cubicBezTo>
              <a:cubicBezTo>
                <a:pt x="774398" y="299756"/>
                <a:pt x="769943" y="299756"/>
                <a:pt x="767269" y="300648"/>
              </a:cubicBezTo>
              <a:cubicBezTo>
                <a:pt x="767269" y="300648"/>
                <a:pt x="766378" y="300648"/>
                <a:pt x="765487" y="301539"/>
              </a:cubicBezTo>
              <a:cubicBezTo>
                <a:pt x="763705" y="303321"/>
                <a:pt x="762814" y="305103"/>
                <a:pt x="761031" y="305994"/>
              </a:cubicBezTo>
              <a:cubicBezTo>
                <a:pt x="759249" y="305994"/>
                <a:pt x="757467" y="305994"/>
                <a:pt x="756576" y="305994"/>
              </a:cubicBezTo>
              <a:cubicBezTo>
                <a:pt x="756576" y="305994"/>
                <a:pt x="756576" y="307777"/>
                <a:pt x="756576" y="308668"/>
              </a:cubicBezTo>
              <a:cubicBezTo>
                <a:pt x="756576" y="309559"/>
                <a:pt x="756576" y="311341"/>
                <a:pt x="755685" y="312232"/>
              </a:cubicBezTo>
              <a:cubicBezTo>
                <a:pt x="754794" y="314015"/>
                <a:pt x="752120" y="315797"/>
                <a:pt x="751229" y="317579"/>
              </a:cubicBezTo>
              <a:cubicBezTo>
                <a:pt x="751229" y="319361"/>
                <a:pt x="751229" y="322035"/>
                <a:pt x="750338" y="323817"/>
              </a:cubicBezTo>
              <a:cubicBezTo>
                <a:pt x="748556" y="326491"/>
                <a:pt x="744100" y="327382"/>
                <a:pt x="741426" y="329164"/>
              </a:cubicBezTo>
              <a:cubicBezTo>
                <a:pt x="738753" y="330946"/>
                <a:pt x="737862" y="332728"/>
                <a:pt x="738753" y="335402"/>
              </a:cubicBezTo>
              <a:cubicBezTo>
                <a:pt x="738753" y="338075"/>
                <a:pt x="739644" y="340749"/>
                <a:pt x="738753" y="343422"/>
              </a:cubicBezTo>
              <a:cubicBezTo>
                <a:pt x="736971" y="346096"/>
                <a:pt x="734297" y="347878"/>
                <a:pt x="731624" y="350551"/>
              </a:cubicBezTo>
              <a:cubicBezTo>
                <a:pt x="729842" y="353225"/>
                <a:pt x="728059" y="356789"/>
                <a:pt x="726277" y="359463"/>
              </a:cubicBezTo>
              <a:cubicBezTo>
                <a:pt x="724495" y="362136"/>
                <a:pt x="724495" y="363918"/>
                <a:pt x="724495" y="367483"/>
              </a:cubicBezTo>
              <a:cubicBezTo>
                <a:pt x="724495" y="370156"/>
                <a:pt x="726277" y="372830"/>
                <a:pt x="724495" y="375503"/>
              </a:cubicBezTo>
              <a:cubicBezTo>
                <a:pt x="723604" y="378176"/>
                <a:pt x="721821" y="380850"/>
                <a:pt x="722713" y="383523"/>
              </a:cubicBezTo>
              <a:cubicBezTo>
                <a:pt x="722713" y="387088"/>
                <a:pt x="726277" y="389761"/>
                <a:pt x="727168" y="393326"/>
              </a:cubicBezTo>
              <a:cubicBezTo>
                <a:pt x="727168" y="396890"/>
                <a:pt x="726277" y="398673"/>
                <a:pt x="724495" y="401346"/>
              </a:cubicBezTo>
              <a:cubicBezTo>
                <a:pt x="723604" y="404911"/>
                <a:pt x="727168" y="406693"/>
                <a:pt x="729842" y="407584"/>
              </a:cubicBezTo>
              <a:cubicBezTo>
                <a:pt x="733406" y="409366"/>
                <a:pt x="736971" y="411149"/>
                <a:pt x="741426" y="411149"/>
              </a:cubicBezTo>
              <a:cubicBezTo>
                <a:pt x="744100" y="411149"/>
                <a:pt x="746773" y="410257"/>
                <a:pt x="750338" y="410257"/>
              </a:cubicBezTo>
              <a:cubicBezTo>
                <a:pt x="750338" y="410257"/>
                <a:pt x="751229" y="410257"/>
                <a:pt x="752120" y="410257"/>
              </a:cubicBezTo>
              <a:cubicBezTo>
                <a:pt x="754794" y="410257"/>
                <a:pt x="758358" y="412040"/>
                <a:pt x="759249" y="415604"/>
              </a:cubicBezTo>
              <a:cubicBezTo>
                <a:pt x="760140" y="417387"/>
                <a:pt x="760140" y="420060"/>
                <a:pt x="761031" y="421842"/>
              </a:cubicBezTo>
              <a:cubicBezTo>
                <a:pt x="761923" y="424516"/>
                <a:pt x="762814" y="426298"/>
                <a:pt x="763705" y="428971"/>
              </a:cubicBezTo>
              <a:cubicBezTo>
                <a:pt x="763705" y="429862"/>
                <a:pt x="763705" y="430754"/>
                <a:pt x="763705" y="431645"/>
              </a:cubicBezTo>
              <a:cubicBezTo>
                <a:pt x="763705" y="434318"/>
                <a:pt x="766378" y="436992"/>
                <a:pt x="768161" y="439665"/>
              </a:cubicBezTo>
              <a:cubicBezTo>
                <a:pt x="769052" y="442338"/>
                <a:pt x="769943" y="445903"/>
                <a:pt x="769943" y="448576"/>
              </a:cubicBezTo>
              <a:cubicBezTo>
                <a:pt x="769943" y="450359"/>
                <a:pt x="769943" y="451250"/>
                <a:pt x="769052" y="453032"/>
              </a:cubicBezTo>
              <a:cubicBezTo>
                <a:pt x="769052" y="454814"/>
                <a:pt x="766378" y="455705"/>
                <a:pt x="766378" y="457488"/>
              </a:cubicBezTo>
              <a:cubicBezTo>
                <a:pt x="766378" y="461052"/>
                <a:pt x="771725" y="457488"/>
                <a:pt x="773507" y="457488"/>
              </a:cubicBezTo>
              <a:cubicBezTo>
                <a:pt x="777963" y="456597"/>
                <a:pt x="781528" y="455705"/>
                <a:pt x="785983" y="454814"/>
              </a:cubicBezTo>
              <a:cubicBezTo>
                <a:pt x="790439" y="453923"/>
                <a:pt x="793112" y="451250"/>
                <a:pt x="797568" y="451250"/>
              </a:cubicBezTo>
              <a:cubicBezTo>
                <a:pt x="799350" y="451250"/>
                <a:pt x="800241" y="451250"/>
                <a:pt x="802024" y="451250"/>
              </a:cubicBezTo>
              <a:cubicBezTo>
                <a:pt x="803806" y="451250"/>
                <a:pt x="805588" y="451250"/>
                <a:pt x="807371" y="452141"/>
              </a:cubicBezTo>
              <a:cubicBezTo>
                <a:pt x="812717" y="453923"/>
                <a:pt x="817173" y="456597"/>
                <a:pt x="821629" y="459270"/>
              </a:cubicBezTo>
              <a:cubicBezTo>
                <a:pt x="825193" y="461052"/>
                <a:pt x="829649" y="461052"/>
                <a:pt x="833214" y="462835"/>
              </a:cubicBezTo>
              <a:cubicBezTo>
                <a:pt x="835887" y="463726"/>
                <a:pt x="838560" y="464617"/>
                <a:pt x="840343" y="466399"/>
              </a:cubicBezTo>
              <a:cubicBezTo>
                <a:pt x="842125" y="466399"/>
                <a:pt x="843016" y="467290"/>
                <a:pt x="844798" y="468181"/>
              </a:cubicBezTo>
              <a:cubicBezTo>
                <a:pt x="846581" y="468181"/>
                <a:pt x="849254" y="469073"/>
                <a:pt x="851036" y="469964"/>
              </a:cubicBezTo>
              <a:cubicBezTo>
                <a:pt x="852819" y="469964"/>
                <a:pt x="853710" y="472637"/>
                <a:pt x="855492" y="473528"/>
              </a:cubicBezTo>
              <a:cubicBezTo>
                <a:pt x="857274" y="475310"/>
                <a:pt x="859057" y="477984"/>
                <a:pt x="859948" y="479766"/>
              </a:cubicBezTo>
              <a:cubicBezTo>
                <a:pt x="860839" y="481548"/>
                <a:pt x="861730" y="483331"/>
                <a:pt x="862621" y="484222"/>
              </a:cubicBezTo>
              <a:cubicBezTo>
                <a:pt x="865295" y="486895"/>
                <a:pt x="867968" y="487786"/>
                <a:pt x="871532" y="487786"/>
              </a:cubicBezTo>
              <a:cubicBezTo>
                <a:pt x="875988" y="487786"/>
                <a:pt x="880444" y="487786"/>
                <a:pt x="884900" y="489569"/>
              </a:cubicBezTo>
              <a:cubicBezTo>
                <a:pt x="890246" y="491351"/>
                <a:pt x="894702" y="493133"/>
                <a:pt x="899158" y="495807"/>
              </a:cubicBezTo>
              <a:cubicBezTo>
                <a:pt x="900940" y="495807"/>
                <a:pt x="902722" y="497589"/>
                <a:pt x="904505" y="498480"/>
              </a:cubicBezTo>
              <a:cubicBezTo>
                <a:pt x="905396" y="498480"/>
                <a:pt x="907178" y="499371"/>
                <a:pt x="907178" y="500262"/>
              </a:cubicBezTo>
              <a:cubicBezTo>
                <a:pt x="907178" y="502045"/>
                <a:pt x="907178" y="506500"/>
                <a:pt x="905396" y="508283"/>
              </a:cubicBezTo>
              <a:cubicBezTo>
                <a:pt x="905396" y="508283"/>
                <a:pt x="905396" y="509174"/>
                <a:pt x="905396" y="510065"/>
              </a:cubicBezTo>
              <a:cubicBezTo>
                <a:pt x="905396" y="510956"/>
                <a:pt x="905396" y="512738"/>
                <a:pt x="905396" y="513629"/>
              </a:cubicBezTo>
              <a:cubicBezTo>
                <a:pt x="908960" y="511847"/>
                <a:pt x="910743" y="509174"/>
                <a:pt x="913416" y="506500"/>
              </a:cubicBezTo>
              <a:cubicBezTo>
                <a:pt x="916089" y="503827"/>
                <a:pt x="919654" y="504718"/>
                <a:pt x="924110" y="506500"/>
              </a:cubicBezTo>
              <a:cubicBezTo>
                <a:pt x="927674" y="506500"/>
                <a:pt x="930348" y="506500"/>
                <a:pt x="933021" y="506500"/>
              </a:cubicBezTo>
              <a:cubicBezTo>
                <a:pt x="936586" y="506500"/>
                <a:pt x="940150" y="506500"/>
                <a:pt x="943715" y="505609"/>
              </a:cubicBezTo>
              <a:cubicBezTo>
                <a:pt x="947279" y="505609"/>
                <a:pt x="950844" y="504718"/>
                <a:pt x="953517" y="507391"/>
              </a:cubicBezTo>
              <a:cubicBezTo>
                <a:pt x="956191" y="510065"/>
                <a:pt x="957973" y="511847"/>
                <a:pt x="961537" y="511847"/>
              </a:cubicBezTo>
              <a:cubicBezTo>
                <a:pt x="965102" y="511847"/>
                <a:pt x="966884" y="513629"/>
                <a:pt x="966884" y="517194"/>
              </a:cubicBezTo>
              <a:cubicBezTo>
                <a:pt x="966884" y="520758"/>
                <a:pt x="965102" y="523432"/>
                <a:pt x="964211" y="526996"/>
              </a:cubicBezTo>
              <a:cubicBezTo>
                <a:pt x="962429" y="531452"/>
                <a:pt x="964211" y="536799"/>
                <a:pt x="965993" y="541255"/>
              </a:cubicBezTo>
              <a:cubicBezTo>
                <a:pt x="966884" y="543037"/>
                <a:pt x="968666" y="545710"/>
                <a:pt x="968666" y="548384"/>
              </a:cubicBezTo>
              <a:cubicBezTo>
                <a:pt x="968666" y="551057"/>
                <a:pt x="968666" y="553731"/>
                <a:pt x="968666" y="556404"/>
              </a:cubicBezTo>
              <a:cubicBezTo>
                <a:pt x="967775" y="559077"/>
                <a:pt x="965993" y="562642"/>
                <a:pt x="965993" y="566207"/>
              </a:cubicBezTo>
              <a:cubicBezTo>
                <a:pt x="965993" y="571553"/>
                <a:pt x="970449" y="574227"/>
                <a:pt x="974904" y="576009"/>
              </a:cubicBezTo>
              <a:cubicBezTo>
                <a:pt x="976687" y="576900"/>
                <a:pt x="978469" y="577791"/>
                <a:pt x="979360" y="579574"/>
              </a:cubicBezTo>
              <a:cubicBezTo>
                <a:pt x="980251" y="581356"/>
                <a:pt x="979360" y="582247"/>
                <a:pt x="978469" y="583138"/>
              </a:cubicBezTo>
              <a:cubicBezTo>
                <a:pt x="977578" y="584920"/>
                <a:pt x="978469" y="585812"/>
                <a:pt x="980251" y="585812"/>
              </a:cubicBezTo>
              <a:cubicBezTo>
                <a:pt x="982034" y="585812"/>
                <a:pt x="983816" y="586703"/>
                <a:pt x="985598" y="587594"/>
              </a:cubicBezTo>
              <a:cubicBezTo>
                <a:pt x="988272" y="589376"/>
                <a:pt x="990945" y="592941"/>
                <a:pt x="992727" y="595614"/>
              </a:cubicBezTo>
              <a:cubicBezTo>
                <a:pt x="993618" y="597396"/>
                <a:pt x="994509" y="599179"/>
                <a:pt x="995401" y="600961"/>
              </a:cubicBezTo>
              <a:cubicBezTo>
                <a:pt x="995401" y="601852"/>
                <a:pt x="997183" y="602743"/>
                <a:pt x="998074" y="603634"/>
              </a:cubicBezTo>
              <a:cubicBezTo>
                <a:pt x="998965" y="603634"/>
                <a:pt x="999856" y="605417"/>
                <a:pt x="999856" y="607199"/>
              </a:cubicBezTo>
              <a:cubicBezTo>
                <a:pt x="999856" y="608981"/>
                <a:pt x="997183" y="608981"/>
                <a:pt x="996292" y="609872"/>
              </a:cubicBezTo>
              <a:cubicBezTo>
                <a:pt x="995401" y="609872"/>
                <a:pt x="994509" y="612546"/>
                <a:pt x="996292" y="612546"/>
              </a:cubicBezTo>
              <a:cubicBezTo>
                <a:pt x="998074" y="612546"/>
                <a:pt x="999856" y="611655"/>
                <a:pt x="1001639" y="610763"/>
              </a:cubicBezTo>
              <a:cubicBezTo>
                <a:pt x="1005203" y="608090"/>
                <a:pt x="1009659" y="609872"/>
                <a:pt x="1014115" y="611655"/>
              </a:cubicBezTo>
              <a:cubicBezTo>
                <a:pt x="1015897" y="611655"/>
                <a:pt x="1017679" y="613437"/>
                <a:pt x="1018570" y="615219"/>
              </a:cubicBezTo>
              <a:cubicBezTo>
                <a:pt x="1019461" y="616110"/>
                <a:pt x="1020352" y="617893"/>
                <a:pt x="1021244" y="618784"/>
              </a:cubicBezTo>
              <a:cubicBezTo>
                <a:pt x="1021244" y="616110"/>
                <a:pt x="1020352" y="613437"/>
                <a:pt x="1018570" y="610763"/>
              </a:cubicBezTo>
              <a:cubicBezTo>
                <a:pt x="1018570" y="608981"/>
                <a:pt x="1018570" y="607199"/>
                <a:pt x="1018570" y="605417"/>
              </a:cubicBezTo>
              <a:cubicBezTo>
                <a:pt x="1018570" y="603634"/>
                <a:pt x="1018570" y="602743"/>
                <a:pt x="1020352" y="601852"/>
              </a:cubicBezTo>
              <a:cubicBezTo>
                <a:pt x="1021244" y="600961"/>
                <a:pt x="1023026" y="598287"/>
                <a:pt x="1024808" y="599179"/>
              </a:cubicBezTo>
              <a:cubicBezTo>
                <a:pt x="1026590" y="599179"/>
                <a:pt x="1027482" y="602743"/>
                <a:pt x="1028373" y="604525"/>
              </a:cubicBezTo>
              <a:cubicBezTo>
                <a:pt x="1028373" y="605417"/>
                <a:pt x="1030155" y="608981"/>
                <a:pt x="1031937" y="608090"/>
              </a:cubicBezTo>
              <a:cubicBezTo>
                <a:pt x="1033720" y="608090"/>
                <a:pt x="1032828" y="605417"/>
                <a:pt x="1033720" y="604525"/>
              </a:cubicBezTo>
              <a:cubicBezTo>
                <a:pt x="1035502" y="603634"/>
                <a:pt x="1036393" y="603634"/>
                <a:pt x="1036393" y="600961"/>
              </a:cubicBezTo>
              <a:cubicBezTo>
                <a:pt x="1036393" y="599179"/>
                <a:pt x="1034611" y="597396"/>
                <a:pt x="1032828" y="595614"/>
              </a:cubicBezTo>
              <a:cubicBezTo>
                <a:pt x="1031937" y="594723"/>
                <a:pt x="1030155" y="592050"/>
                <a:pt x="1030155" y="590267"/>
              </a:cubicBezTo>
              <a:cubicBezTo>
                <a:pt x="1030155" y="586703"/>
                <a:pt x="1036393" y="586703"/>
                <a:pt x="1038175" y="584029"/>
              </a:cubicBezTo>
              <a:cubicBezTo>
                <a:pt x="1040849" y="582247"/>
                <a:pt x="1039958" y="577791"/>
                <a:pt x="1038175" y="575118"/>
              </a:cubicBezTo>
              <a:cubicBezTo>
                <a:pt x="1036393" y="572444"/>
                <a:pt x="1034611" y="571553"/>
                <a:pt x="1033720" y="568880"/>
              </a:cubicBezTo>
              <a:cubicBezTo>
                <a:pt x="1033720" y="567098"/>
                <a:pt x="1032828" y="566207"/>
                <a:pt x="1031937" y="564424"/>
              </a:cubicBezTo>
              <a:cubicBezTo>
                <a:pt x="1031937" y="562642"/>
                <a:pt x="1031937" y="561751"/>
                <a:pt x="1031937" y="559969"/>
              </a:cubicBezTo>
              <a:cubicBezTo>
                <a:pt x="1031937" y="558186"/>
                <a:pt x="1029264" y="557295"/>
                <a:pt x="1029264" y="555513"/>
              </a:cubicBezTo>
              <a:cubicBezTo>
                <a:pt x="1029264" y="553731"/>
                <a:pt x="1031046" y="551948"/>
                <a:pt x="1029264" y="550166"/>
              </a:cubicBezTo>
              <a:cubicBezTo>
                <a:pt x="1028373" y="548384"/>
                <a:pt x="1026590" y="548384"/>
                <a:pt x="1026590" y="545710"/>
              </a:cubicBezTo>
              <a:cubicBezTo>
                <a:pt x="1028373" y="543928"/>
                <a:pt x="1027482" y="543037"/>
                <a:pt x="1026590" y="541255"/>
              </a:cubicBezTo>
              <a:cubicBezTo>
                <a:pt x="1026590" y="539472"/>
                <a:pt x="1026590" y="537690"/>
                <a:pt x="1026590" y="535908"/>
              </a:cubicBezTo>
              <a:cubicBezTo>
                <a:pt x="1026590" y="534126"/>
                <a:pt x="1026590" y="532343"/>
                <a:pt x="1024808" y="531452"/>
              </a:cubicBezTo>
              <a:cubicBezTo>
                <a:pt x="1023026" y="529670"/>
                <a:pt x="1022135" y="528779"/>
                <a:pt x="1021244" y="526996"/>
              </a:cubicBezTo>
              <a:cubicBezTo>
                <a:pt x="1019461" y="524323"/>
                <a:pt x="1016788" y="521650"/>
                <a:pt x="1016788" y="518085"/>
              </a:cubicBezTo>
              <a:cubicBezTo>
                <a:pt x="1016788" y="515412"/>
                <a:pt x="1020352" y="513629"/>
                <a:pt x="1022135" y="513629"/>
              </a:cubicBezTo>
              <a:cubicBezTo>
                <a:pt x="1023026" y="513629"/>
                <a:pt x="1023917" y="513629"/>
                <a:pt x="1024808" y="513629"/>
              </a:cubicBezTo>
              <a:cubicBezTo>
                <a:pt x="1026590" y="513629"/>
                <a:pt x="1028373" y="513629"/>
                <a:pt x="1029264" y="512738"/>
              </a:cubicBezTo>
              <a:cubicBezTo>
                <a:pt x="1035502" y="510065"/>
                <a:pt x="1041740" y="508283"/>
                <a:pt x="1047978" y="505609"/>
              </a:cubicBezTo>
              <a:cubicBezTo>
                <a:pt x="1051542" y="503827"/>
                <a:pt x="1055107" y="502045"/>
                <a:pt x="1057780" y="499371"/>
              </a:cubicBezTo>
              <a:cubicBezTo>
                <a:pt x="1065801" y="493133"/>
                <a:pt x="1072038" y="484222"/>
                <a:pt x="1073821" y="473528"/>
              </a:cubicBezTo>
              <a:cubicBezTo>
                <a:pt x="1075603" y="464617"/>
                <a:pt x="1075603" y="453923"/>
                <a:pt x="1073821" y="445012"/>
              </a:cubicBezTo>
              <a:cubicBezTo>
                <a:pt x="1072038" y="436100"/>
                <a:pt x="1066692" y="428971"/>
                <a:pt x="1059563" y="423624"/>
              </a:cubicBezTo>
              <a:cubicBezTo>
                <a:pt x="1055998" y="420951"/>
                <a:pt x="1051542" y="418278"/>
                <a:pt x="1047087" y="415604"/>
              </a:cubicBezTo>
              <a:cubicBezTo>
                <a:pt x="1045304" y="414713"/>
                <a:pt x="1043522" y="412931"/>
                <a:pt x="1040849" y="412040"/>
              </a:cubicBezTo>
              <a:cubicBezTo>
                <a:pt x="1039066" y="412040"/>
                <a:pt x="1038175" y="409366"/>
                <a:pt x="1036393" y="408475"/>
              </a:cubicBezTo>
              <a:cubicBezTo>
                <a:pt x="1036393" y="405802"/>
                <a:pt x="1035502" y="402237"/>
                <a:pt x="1037284" y="399564"/>
              </a:cubicBezTo>
              <a:cubicBezTo>
                <a:pt x="1038175" y="398673"/>
                <a:pt x="1039958" y="397782"/>
                <a:pt x="1040849" y="395999"/>
              </a:cubicBezTo>
              <a:cubicBezTo>
                <a:pt x="1041740" y="395108"/>
                <a:pt x="1042631" y="393326"/>
                <a:pt x="1044413" y="392435"/>
              </a:cubicBezTo>
              <a:cubicBezTo>
                <a:pt x="1045304" y="391544"/>
                <a:pt x="1046195" y="390652"/>
                <a:pt x="1047978" y="389761"/>
              </a:cubicBezTo>
              <a:cubicBezTo>
                <a:pt x="1048869" y="388870"/>
                <a:pt x="1048869" y="387088"/>
                <a:pt x="1048869" y="385306"/>
              </a:cubicBezTo>
              <a:cubicBezTo>
                <a:pt x="1048869" y="384414"/>
                <a:pt x="1048869" y="381741"/>
                <a:pt x="1050651" y="381741"/>
              </a:cubicBezTo>
              <a:cubicBezTo>
                <a:pt x="1051542" y="381741"/>
                <a:pt x="1053325" y="382632"/>
                <a:pt x="1054216" y="381741"/>
              </a:cubicBezTo>
              <a:cubicBezTo>
                <a:pt x="1055107" y="381741"/>
                <a:pt x="1054216" y="378176"/>
                <a:pt x="1054216" y="377285"/>
              </a:cubicBezTo>
              <a:cubicBezTo>
                <a:pt x="1054216" y="375503"/>
                <a:pt x="1054216" y="374612"/>
                <a:pt x="1055998" y="372830"/>
              </a:cubicBezTo>
              <a:cubicBezTo>
                <a:pt x="1058671" y="369265"/>
                <a:pt x="1055998" y="367483"/>
                <a:pt x="1053325" y="364809"/>
              </a:cubicBezTo>
              <a:cubicBezTo>
                <a:pt x="1053325" y="364809"/>
                <a:pt x="1052433" y="363918"/>
                <a:pt x="1051542" y="363027"/>
              </a:cubicBezTo>
              <a:cubicBezTo>
                <a:pt x="1051542" y="362136"/>
                <a:pt x="1049760" y="360354"/>
                <a:pt x="1049760" y="359463"/>
              </a:cubicBezTo>
              <a:cubicBezTo>
                <a:pt x="1049760" y="357680"/>
                <a:pt x="1050651" y="356789"/>
                <a:pt x="1052433" y="355898"/>
              </a:cubicBezTo>
              <a:cubicBezTo>
                <a:pt x="1053325" y="355898"/>
                <a:pt x="1055107" y="355007"/>
                <a:pt x="1055998" y="353225"/>
              </a:cubicBezTo>
              <a:cubicBezTo>
                <a:pt x="1055998" y="352334"/>
                <a:pt x="1055998" y="351442"/>
                <a:pt x="1055107" y="351442"/>
              </a:cubicBezTo>
              <a:cubicBezTo>
                <a:pt x="1054216" y="351442"/>
                <a:pt x="1052433" y="351442"/>
                <a:pt x="1051542" y="351442"/>
              </a:cubicBezTo>
              <a:cubicBezTo>
                <a:pt x="1051542" y="350551"/>
                <a:pt x="1051542" y="349660"/>
                <a:pt x="1052433" y="349660"/>
              </a:cubicBezTo>
              <a:cubicBezTo>
                <a:pt x="1053325" y="349660"/>
                <a:pt x="1055107" y="348769"/>
                <a:pt x="1055107" y="347878"/>
              </a:cubicBezTo>
              <a:cubicBezTo>
                <a:pt x="1055107" y="346987"/>
                <a:pt x="1053325" y="346987"/>
                <a:pt x="1053325" y="346987"/>
              </a:cubicBezTo>
              <a:cubicBezTo>
                <a:pt x="1052433" y="346987"/>
                <a:pt x="1050651" y="346987"/>
                <a:pt x="1049760" y="346987"/>
              </a:cubicBezTo>
              <a:cubicBezTo>
                <a:pt x="1048869" y="346987"/>
                <a:pt x="1047978" y="346987"/>
                <a:pt x="1047087" y="346987"/>
              </a:cubicBezTo>
              <a:cubicBezTo>
                <a:pt x="1047087" y="346987"/>
                <a:pt x="1047087" y="346987"/>
                <a:pt x="1046195" y="346987"/>
              </a:cubicBezTo>
              <a:cubicBezTo>
                <a:pt x="1045304" y="346987"/>
                <a:pt x="1046195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987"/>
              </a:cubicBezTo>
              <a:cubicBezTo>
                <a:pt x="1045304" y="346987"/>
                <a:pt x="1045304" y="346987"/>
                <a:pt x="1045304" y="346096"/>
              </a:cubicBezTo>
              <a:cubicBezTo>
                <a:pt x="1046195" y="345204"/>
                <a:pt x="1047087" y="344313"/>
                <a:pt x="1048869" y="343422"/>
              </a:cubicBezTo>
              <a:cubicBezTo>
                <a:pt x="1049760" y="343422"/>
                <a:pt x="1050651" y="342531"/>
                <a:pt x="1050651" y="340749"/>
              </a:cubicBezTo>
              <a:cubicBezTo>
                <a:pt x="1050651" y="339858"/>
                <a:pt x="1050651" y="338075"/>
                <a:pt x="1050651" y="336293"/>
              </a:cubicBezTo>
              <a:cubicBezTo>
                <a:pt x="1050651" y="335402"/>
                <a:pt x="1050651" y="333620"/>
                <a:pt x="1050651" y="332728"/>
              </a:cubicBezTo>
              <a:cubicBezTo>
                <a:pt x="1050651" y="331837"/>
                <a:pt x="1051542" y="330946"/>
                <a:pt x="1052433" y="330055"/>
              </a:cubicBezTo>
              <a:cubicBezTo>
                <a:pt x="1052433" y="330055"/>
                <a:pt x="1052433" y="328273"/>
                <a:pt x="1052433" y="327382"/>
              </a:cubicBezTo>
              <a:cubicBezTo>
                <a:pt x="1052433" y="327382"/>
                <a:pt x="1052433" y="326491"/>
                <a:pt x="1052433" y="325599"/>
              </a:cubicBezTo>
              <a:cubicBezTo>
                <a:pt x="1052433" y="325599"/>
                <a:pt x="1051542" y="323817"/>
                <a:pt x="1050651" y="322926"/>
              </a:cubicBezTo>
              <a:cubicBezTo>
                <a:pt x="1050651" y="322926"/>
                <a:pt x="1050651" y="322926"/>
                <a:pt x="1050651" y="322926"/>
              </a:cubicBezTo>
              <a:cubicBezTo>
                <a:pt x="1050651" y="322926"/>
                <a:pt x="1050651" y="322926"/>
                <a:pt x="1050651" y="322035"/>
              </a:cubicBezTo>
              <a:cubicBezTo>
                <a:pt x="1050651" y="322035"/>
                <a:pt x="1050651" y="320253"/>
                <a:pt x="1049760" y="319361"/>
              </a:cubicBezTo>
              <a:cubicBezTo>
                <a:pt x="1048869" y="317579"/>
                <a:pt x="1047978" y="316688"/>
                <a:pt x="1047087" y="314906"/>
              </a:cubicBezTo>
              <a:cubicBezTo>
                <a:pt x="1046195" y="312232"/>
                <a:pt x="1046195" y="309559"/>
                <a:pt x="1046195" y="306885"/>
              </a:cubicBezTo>
              <a:cubicBezTo>
                <a:pt x="1046195" y="303321"/>
                <a:pt x="1048869" y="301539"/>
                <a:pt x="1051542" y="299756"/>
              </a:cubicBezTo>
              <a:cubicBezTo>
                <a:pt x="1055107" y="297974"/>
                <a:pt x="1058671" y="295301"/>
                <a:pt x="1063127" y="297083"/>
              </a:cubicBezTo>
              <a:cubicBezTo>
                <a:pt x="1065801" y="297083"/>
                <a:pt x="1067583" y="298865"/>
                <a:pt x="1070256" y="299756"/>
              </a:cubicBezTo>
              <a:cubicBezTo>
                <a:pt x="1072930" y="299756"/>
                <a:pt x="1075603" y="300648"/>
                <a:pt x="1078276" y="300648"/>
              </a:cubicBezTo>
              <a:cubicBezTo>
                <a:pt x="1080059" y="300648"/>
                <a:pt x="1082732" y="300648"/>
                <a:pt x="1084514" y="301539"/>
              </a:cubicBezTo>
              <a:cubicBezTo>
                <a:pt x="1086297" y="301539"/>
                <a:pt x="1087188" y="304212"/>
                <a:pt x="1088079" y="305103"/>
              </a:cubicBezTo>
              <a:cubicBezTo>
                <a:pt x="1090752" y="307777"/>
                <a:pt x="1093426" y="305994"/>
                <a:pt x="1096099" y="305103"/>
              </a:cubicBezTo>
              <a:cubicBezTo>
                <a:pt x="1100555" y="305103"/>
                <a:pt x="1103228" y="306885"/>
                <a:pt x="1107684" y="307777"/>
              </a:cubicBezTo>
              <a:cubicBezTo>
                <a:pt x="1111249" y="308668"/>
                <a:pt x="1113031" y="306885"/>
                <a:pt x="1115704" y="305103"/>
              </a:cubicBezTo>
              <a:cubicBezTo>
                <a:pt x="1119269" y="303321"/>
                <a:pt x="1122833" y="301539"/>
                <a:pt x="1126398" y="300648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2</xdr:col>
      <xdr:colOff>464820</xdr:colOff>
      <xdr:row>11</xdr:row>
      <xdr:rowOff>124925</xdr:rowOff>
    </xdr:from>
    <xdr:to>
      <xdr:col>3</xdr:col>
      <xdr:colOff>518789</xdr:colOff>
      <xdr:row>17</xdr:row>
      <xdr:rowOff>152400</xdr:rowOff>
    </xdr:to>
    <xdr:sp macro="" textlink="">
      <xdr:nvSpPr>
        <xdr:cNvPr id="4" name="Forma Livre: Forma 3">
          <a:extLst>
            <a:ext uri="{FF2B5EF4-FFF2-40B4-BE49-F238E27FC236}">
              <a16:creationId xmlns:a16="http://schemas.microsoft.com/office/drawing/2014/main" id="{1E1C4DD8-74AD-40BF-9241-152B1601E595}"/>
            </a:ext>
          </a:extLst>
        </xdr:cNvPr>
        <xdr:cNvSpPr/>
      </xdr:nvSpPr>
      <xdr:spPr>
        <a:xfrm>
          <a:off x="1684020" y="2136605"/>
          <a:ext cx="663569" cy="1124755"/>
        </a:xfrm>
        <a:custGeom>
          <a:avLst/>
          <a:gdLst>
            <a:gd name="connsiteX0" fmla="*/ 432202 w 432201"/>
            <a:gd name="connsiteY0" fmla="*/ 51686 h 627360"/>
            <a:gd name="connsiteX1" fmla="*/ 432202 w 432201"/>
            <a:gd name="connsiteY1" fmla="*/ 627361 h 627360"/>
            <a:gd name="connsiteX2" fmla="*/ 346653 w 432201"/>
            <a:gd name="connsiteY2" fmla="*/ 627361 h 627360"/>
            <a:gd name="connsiteX3" fmla="*/ 346653 w 432201"/>
            <a:gd name="connsiteY3" fmla="*/ 627361 h 627360"/>
            <a:gd name="connsiteX4" fmla="*/ 344870 w 432201"/>
            <a:gd name="connsiteY4" fmla="*/ 620232 h 627360"/>
            <a:gd name="connsiteX5" fmla="*/ 344870 w 432201"/>
            <a:gd name="connsiteY5" fmla="*/ 618449 h 627360"/>
            <a:gd name="connsiteX6" fmla="*/ 343088 w 432201"/>
            <a:gd name="connsiteY6" fmla="*/ 618449 h 627360"/>
            <a:gd name="connsiteX7" fmla="*/ 340415 w 432201"/>
            <a:gd name="connsiteY7" fmla="*/ 617558 h 627360"/>
            <a:gd name="connsiteX8" fmla="*/ 337741 w 432201"/>
            <a:gd name="connsiteY8" fmla="*/ 613994 h 627360"/>
            <a:gd name="connsiteX9" fmla="*/ 337741 w 432201"/>
            <a:gd name="connsiteY9" fmla="*/ 612212 h 627360"/>
            <a:gd name="connsiteX10" fmla="*/ 335959 w 432201"/>
            <a:gd name="connsiteY10" fmla="*/ 613103 h 627360"/>
            <a:gd name="connsiteX11" fmla="*/ 333285 w 432201"/>
            <a:gd name="connsiteY11" fmla="*/ 614885 h 627360"/>
            <a:gd name="connsiteX12" fmla="*/ 329721 w 432201"/>
            <a:gd name="connsiteY12" fmla="*/ 614885 h 627360"/>
            <a:gd name="connsiteX13" fmla="*/ 329721 w 432201"/>
            <a:gd name="connsiteY13" fmla="*/ 606865 h 627360"/>
            <a:gd name="connsiteX14" fmla="*/ 326156 w 432201"/>
            <a:gd name="connsiteY14" fmla="*/ 605974 h 627360"/>
            <a:gd name="connsiteX15" fmla="*/ 326156 w 432201"/>
            <a:gd name="connsiteY15" fmla="*/ 601518 h 627360"/>
            <a:gd name="connsiteX16" fmla="*/ 327047 w 432201"/>
            <a:gd name="connsiteY16" fmla="*/ 597062 h 627360"/>
            <a:gd name="connsiteX17" fmla="*/ 323483 w 432201"/>
            <a:gd name="connsiteY17" fmla="*/ 600627 h 627360"/>
            <a:gd name="connsiteX18" fmla="*/ 321701 w 432201"/>
            <a:gd name="connsiteY18" fmla="*/ 606865 h 627360"/>
            <a:gd name="connsiteX19" fmla="*/ 312789 w 432201"/>
            <a:gd name="connsiteY19" fmla="*/ 600627 h 627360"/>
            <a:gd name="connsiteX20" fmla="*/ 312789 w 432201"/>
            <a:gd name="connsiteY20" fmla="*/ 595280 h 627360"/>
            <a:gd name="connsiteX21" fmla="*/ 312789 w 432201"/>
            <a:gd name="connsiteY21" fmla="*/ 591715 h 627360"/>
            <a:gd name="connsiteX22" fmla="*/ 308334 w 432201"/>
            <a:gd name="connsiteY22" fmla="*/ 592606 h 627360"/>
            <a:gd name="connsiteX23" fmla="*/ 306551 w 432201"/>
            <a:gd name="connsiteY23" fmla="*/ 589933 h 627360"/>
            <a:gd name="connsiteX24" fmla="*/ 308334 w 432201"/>
            <a:gd name="connsiteY24" fmla="*/ 585477 h 627360"/>
            <a:gd name="connsiteX25" fmla="*/ 306551 w 432201"/>
            <a:gd name="connsiteY25" fmla="*/ 581913 h 627360"/>
            <a:gd name="connsiteX26" fmla="*/ 305660 w 432201"/>
            <a:gd name="connsiteY26" fmla="*/ 587260 h 627360"/>
            <a:gd name="connsiteX27" fmla="*/ 302096 w 432201"/>
            <a:gd name="connsiteY27" fmla="*/ 590824 h 627360"/>
            <a:gd name="connsiteX28" fmla="*/ 297640 w 432201"/>
            <a:gd name="connsiteY28" fmla="*/ 589042 h 627360"/>
            <a:gd name="connsiteX29" fmla="*/ 294967 w 432201"/>
            <a:gd name="connsiteY29" fmla="*/ 585477 h 627360"/>
            <a:gd name="connsiteX30" fmla="*/ 294967 w 432201"/>
            <a:gd name="connsiteY30" fmla="*/ 579239 h 627360"/>
            <a:gd name="connsiteX31" fmla="*/ 294967 w 432201"/>
            <a:gd name="connsiteY31" fmla="*/ 576566 h 627360"/>
            <a:gd name="connsiteX32" fmla="*/ 292293 w 432201"/>
            <a:gd name="connsiteY32" fmla="*/ 576566 h 627360"/>
            <a:gd name="connsiteX33" fmla="*/ 291402 w 432201"/>
            <a:gd name="connsiteY33" fmla="*/ 580131 h 627360"/>
            <a:gd name="connsiteX34" fmla="*/ 286055 w 432201"/>
            <a:gd name="connsiteY34" fmla="*/ 583695 h 627360"/>
            <a:gd name="connsiteX35" fmla="*/ 281599 w 432201"/>
            <a:gd name="connsiteY35" fmla="*/ 579239 h 627360"/>
            <a:gd name="connsiteX36" fmla="*/ 279817 w 432201"/>
            <a:gd name="connsiteY36" fmla="*/ 574784 h 627360"/>
            <a:gd name="connsiteX37" fmla="*/ 278035 w 432201"/>
            <a:gd name="connsiteY37" fmla="*/ 574784 h 627360"/>
            <a:gd name="connsiteX38" fmla="*/ 276253 w 432201"/>
            <a:gd name="connsiteY38" fmla="*/ 575675 h 627360"/>
            <a:gd name="connsiteX39" fmla="*/ 271797 w 432201"/>
            <a:gd name="connsiteY39" fmla="*/ 575675 h 627360"/>
            <a:gd name="connsiteX40" fmla="*/ 271797 w 432201"/>
            <a:gd name="connsiteY40" fmla="*/ 571219 h 627360"/>
            <a:gd name="connsiteX41" fmla="*/ 268232 w 432201"/>
            <a:gd name="connsiteY41" fmla="*/ 575675 h 627360"/>
            <a:gd name="connsiteX42" fmla="*/ 263777 w 432201"/>
            <a:gd name="connsiteY42" fmla="*/ 576566 h 627360"/>
            <a:gd name="connsiteX43" fmla="*/ 261994 w 432201"/>
            <a:gd name="connsiteY43" fmla="*/ 574784 h 627360"/>
            <a:gd name="connsiteX44" fmla="*/ 259321 w 432201"/>
            <a:gd name="connsiteY44" fmla="*/ 573893 h 627360"/>
            <a:gd name="connsiteX45" fmla="*/ 256648 w 432201"/>
            <a:gd name="connsiteY45" fmla="*/ 572110 h 627360"/>
            <a:gd name="connsiteX46" fmla="*/ 258430 w 432201"/>
            <a:gd name="connsiteY46" fmla="*/ 568546 h 627360"/>
            <a:gd name="connsiteX47" fmla="*/ 258430 w 432201"/>
            <a:gd name="connsiteY47" fmla="*/ 568546 h 627360"/>
            <a:gd name="connsiteX48" fmla="*/ 259321 w 432201"/>
            <a:gd name="connsiteY48" fmla="*/ 565872 h 627360"/>
            <a:gd name="connsiteX49" fmla="*/ 254865 w 432201"/>
            <a:gd name="connsiteY49" fmla="*/ 565872 h 627360"/>
            <a:gd name="connsiteX50" fmla="*/ 257539 w 432201"/>
            <a:gd name="connsiteY50" fmla="*/ 561417 h 627360"/>
            <a:gd name="connsiteX51" fmla="*/ 266450 w 432201"/>
            <a:gd name="connsiteY51" fmla="*/ 561417 h 627360"/>
            <a:gd name="connsiteX52" fmla="*/ 270015 w 432201"/>
            <a:gd name="connsiteY52" fmla="*/ 557852 h 627360"/>
            <a:gd name="connsiteX53" fmla="*/ 259321 w 432201"/>
            <a:gd name="connsiteY53" fmla="*/ 557852 h 627360"/>
            <a:gd name="connsiteX54" fmla="*/ 255756 w 432201"/>
            <a:gd name="connsiteY54" fmla="*/ 557852 h 627360"/>
            <a:gd name="connsiteX55" fmla="*/ 251301 w 432201"/>
            <a:gd name="connsiteY55" fmla="*/ 560526 h 627360"/>
            <a:gd name="connsiteX56" fmla="*/ 246845 w 432201"/>
            <a:gd name="connsiteY56" fmla="*/ 555179 h 627360"/>
            <a:gd name="connsiteX57" fmla="*/ 252192 w 432201"/>
            <a:gd name="connsiteY57" fmla="*/ 551614 h 627360"/>
            <a:gd name="connsiteX58" fmla="*/ 256648 w 432201"/>
            <a:gd name="connsiteY58" fmla="*/ 546267 h 627360"/>
            <a:gd name="connsiteX59" fmla="*/ 262886 w 432201"/>
            <a:gd name="connsiteY59" fmla="*/ 546267 h 627360"/>
            <a:gd name="connsiteX60" fmla="*/ 269124 w 432201"/>
            <a:gd name="connsiteY60" fmla="*/ 550723 h 627360"/>
            <a:gd name="connsiteX61" fmla="*/ 269124 w 432201"/>
            <a:gd name="connsiteY61" fmla="*/ 548050 h 627360"/>
            <a:gd name="connsiteX62" fmla="*/ 266450 w 432201"/>
            <a:gd name="connsiteY62" fmla="*/ 545376 h 627360"/>
            <a:gd name="connsiteX63" fmla="*/ 269124 w 432201"/>
            <a:gd name="connsiteY63" fmla="*/ 543594 h 627360"/>
            <a:gd name="connsiteX64" fmla="*/ 261103 w 432201"/>
            <a:gd name="connsiteY64" fmla="*/ 540920 h 627360"/>
            <a:gd name="connsiteX65" fmla="*/ 264668 w 432201"/>
            <a:gd name="connsiteY65" fmla="*/ 531118 h 627360"/>
            <a:gd name="connsiteX66" fmla="*/ 261103 w 432201"/>
            <a:gd name="connsiteY66" fmla="*/ 532009 h 627360"/>
            <a:gd name="connsiteX67" fmla="*/ 258430 w 432201"/>
            <a:gd name="connsiteY67" fmla="*/ 538247 h 627360"/>
            <a:gd name="connsiteX68" fmla="*/ 253083 w 432201"/>
            <a:gd name="connsiteY68" fmla="*/ 541812 h 627360"/>
            <a:gd name="connsiteX69" fmla="*/ 248627 w 432201"/>
            <a:gd name="connsiteY69" fmla="*/ 546267 h 627360"/>
            <a:gd name="connsiteX70" fmla="*/ 246845 w 432201"/>
            <a:gd name="connsiteY70" fmla="*/ 541812 h 627360"/>
            <a:gd name="connsiteX71" fmla="*/ 244172 w 432201"/>
            <a:gd name="connsiteY71" fmla="*/ 539138 h 627360"/>
            <a:gd name="connsiteX72" fmla="*/ 244172 w 432201"/>
            <a:gd name="connsiteY72" fmla="*/ 531118 h 627360"/>
            <a:gd name="connsiteX73" fmla="*/ 237043 w 432201"/>
            <a:gd name="connsiteY73" fmla="*/ 532009 h 627360"/>
            <a:gd name="connsiteX74" fmla="*/ 237043 w 432201"/>
            <a:gd name="connsiteY74" fmla="*/ 525771 h 627360"/>
            <a:gd name="connsiteX75" fmla="*/ 235260 w 432201"/>
            <a:gd name="connsiteY75" fmla="*/ 521315 h 627360"/>
            <a:gd name="connsiteX76" fmla="*/ 229913 w 432201"/>
            <a:gd name="connsiteY76" fmla="*/ 520424 h 627360"/>
            <a:gd name="connsiteX77" fmla="*/ 231696 w 432201"/>
            <a:gd name="connsiteY77" fmla="*/ 514186 h 627360"/>
            <a:gd name="connsiteX78" fmla="*/ 235260 w 432201"/>
            <a:gd name="connsiteY78" fmla="*/ 514186 h 627360"/>
            <a:gd name="connsiteX79" fmla="*/ 239716 w 432201"/>
            <a:gd name="connsiteY79" fmla="*/ 513295 h 627360"/>
            <a:gd name="connsiteX80" fmla="*/ 242389 w 432201"/>
            <a:gd name="connsiteY80" fmla="*/ 511513 h 627360"/>
            <a:gd name="connsiteX81" fmla="*/ 237934 w 432201"/>
            <a:gd name="connsiteY81" fmla="*/ 510622 h 627360"/>
            <a:gd name="connsiteX82" fmla="*/ 230805 w 432201"/>
            <a:gd name="connsiteY82" fmla="*/ 507057 h 627360"/>
            <a:gd name="connsiteX83" fmla="*/ 234369 w 432201"/>
            <a:gd name="connsiteY83" fmla="*/ 499037 h 627360"/>
            <a:gd name="connsiteX84" fmla="*/ 229022 w 432201"/>
            <a:gd name="connsiteY84" fmla="*/ 499037 h 627360"/>
            <a:gd name="connsiteX85" fmla="*/ 226349 w 432201"/>
            <a:gd name="connsiteY85" fmla="*/ 503493 h 627360"/>
            <a:gd name="connsiteX86" fmla="*/ 222784 w 432201"/>
            <a:gd name="connsiteY86" fmla="*/ 507057 h 627360"/>
            <a:gd name="connsiteX87" fmla="*/ 220111 w 432201"/>
            <a:gd name="connsiteY87" fmla="*/ 510622 h 627360"/>
            <a:gd name="connsiteX88" fmla="*/ 215655 w 432201"/>
            <a:gd name="connsiteY88" fmla="*/ 510622 h 627360"/>
            <a:gd name="connsiteX89" fmla="*/ 213873 w 432201"/>
            <a:gd name="connsiteY89" fmla="*/ 505275 h 627360"/>
            <a:gd name="connsiteX90" fmla="*/ 210308 w 432201"/>
            <a:gd name="connsiteY90" fmla="*/ 504384 h 627360"/>
            <a:gd name="connsiteX91" fmla="*/ 205853 w 432201"/>
            <a:gd name="connsiteY91" fmla="*/ 501710 h 627360"/>
            <a:gd name="connsiteX92" fmla="*/ 210308 w 432201"/>
            <a:gd name="connsiteY92" fmla="*/ 498146 h 627360"/>
            <a:gd name="connsiteX93" fmla="*/ 212091 w 432201"/>
            <a:gd name="connsiteY93" fmla="*/ 494581 h 627360"/>
            <a:gd name="connsiteX94" fmla="*/ 218329 w 432201"/>
            <a:gd name="connsiteY94" fmla="*/ 492799 h 627360"/>
            <a:gd name="connsiteX95" fmla="*/ 212091 w 432201"/>
            <a:gd name="connsiteY95" fmla="*/ 491908 h 627360"/>
            <a:gd name="connsiteX96" fmla="*/ 207635 w 432201"/>
            <a:gd name="connsiteY96" fmla="*/ 493690 h 627360"/>
            <a:gd name="connsiteX97" fmla="*/ 204070 w 432201"/>
            <a:gd name="connsiteY97" fmla="*/ 491017 h 627360"/>
            <a:gd name="connsiteX98" fmla="*/ 206744 w 432201"/>
            <a:gd name="connsiteY98" fmla="*/ 486561 h 627360"/>
            <a:gd name="connsiteX99" fmla="*/ 206744 w 432201"/>
            <a:gd name="connsiteY99" fmla="*/ 482997 h 627360"/>
            <a:gd name="connsiteX100" fmla="*/ 206744 w 432201"/>
            <a:gd name="connsiteY100" fmla="*/ 479432 h 627360"/>
            <a:gd name="connsiteX101" fmla="*/ 214764 w 432201"/>
            <a:gd name="connsiteY101" fmla="*/ 474976 h 627360"/>
            <a:gd name="connsiteX102" fmla="*/ 211200 w 432201"/>
            <a:gd name="connsiteY102" fmla="*/ 471412 h 627360"/>
            <a:gd name="connsiteX103" fmla="*/ 212091 w 432201"/>
            <a:gd name="connsiteY103" fmla="*/ 467847 h 627360"/>
            <a:gd name="connsiteX104" fmla="*/ 217438 w 432201"/>
            <a:gd name="connsiteY104" fmla="*/ 459827 h 627360"/>
            <a:gd name="connsiteX105" fmla="*/ 211200 w 432201"/>
            <a:gd name="connsiteY105" fmla="*/ 456262 h 627360"/>
            <a:gd name="connsiteX106" fmla="*/ 211200 w 432201"/>
            <a:gd name="connsiteY106" fmla="*/ 461609 h 627360"/>
            <a:gd name="connsiteX107" fmla="*/ 211200 w 432201"/>
            <a:gd name="connsiteY107" fmla="*/ 466065 h 627360"/>
            <a:gd name="connsiteX108" fmla="*/ 209417 w 432201"/>
            <a:gd name="connsiteY108" fmla="*/ 455371 h 627360"/>
            <a:gd name="connsiteX109" fmla="*/ 207635 w 432201"/>
            <a:gd name="connsiteY109" fmla="*/ 442004 h 627360"/>
            <a:gd name="connsiteX110" fmla="*/ 173772 w 432201"/>
            <a:gd name="connsiteY110" fmla="*/ 425964 h 627360"/>
            <a:gd name="connsiteX111" fmla="*/ 166643 w 432201"/>
            <a:gd name="connsiteY111" fmla="*/ 408141 h 627360"/>
            <a:gd name="connsiteX112" fmla="*/ 148820 w 432201"/>
            <a:gd name="connsiteY112" fmla="*/ 383189 h 627360"/>
            <a:gd name="connsiteX113" fmla="*/ 146147 w 432201"/>
            <a:gd name="connsiteY113" fmla="*/ 380516 h 627360"/>
            <a:gd name="connsiteX114" fmla="*/ 128324 w 432201"/>
            <a:gd name="connsiteY114" fmla="*/ 365366 h 627360"/>
            <a:gd name="connsiteX115" fmla="*/ 100699 w 432201"/>
            <a:gd name="connsiteY115" fmla="*/ 342197 h 627360"/>
            <a:gd name="connsiteX116" fmla="*/ 88223 w 432201"/>
            <a:gd name="connsiteY116" fmla="*/ 350217 h 627360"/>
            <a:gd name="connsiteX117" fmla="*/ 81985 w 432201"/>
            <a:gd name="connsiteY117" fmla="*/ 360020 h 627360"/>
            <a:gd name="connsiteX118" fmla="*/ 67726 w 432201"/>
            <a:gd name="connsiteY118" fmla="*/ 363584 h 627360"/>
            <a:gd name="connsiteX119" fmla="*/ 61488 w 432201"/>
            <a:gd name="connsiteY119" fmla="*/ 353782 h 627360"/>
            <a:gd name="connsiteX120" fmla="*/ 40101 w 432201"/>
            <a:gd name="connsiteY120" fmla="*/ 335068 h 627360"/>
            <a:gd name="connsiteX121" fmla="*/ 34754 w 432201"/>
            <a:gd name="connsiteY121" fmla="*/ 325265 h 627360"/>
            <a:gd name="connsiteX122" fmla="*/ 18714 w 432201"/>
            <a:gd name="connsiteY122" fmla="*/ 329721 h 627360"/>
            <a:gd name="connsiteX123" fmla="*/ 0 w 432201"/>
            <a:gd name="connsiteY123" fmla="*/ 329721 h 627360"/>
            <a:gd name="connsiteX124" fmla="*/ 0 w 432201"/>
            <a:gd name="connsiteY124" fmla="*/ 34754 h 627360"/>
            <a:gd name="connsiteX125" fmla="*/ 8911 w 432201"/>
            <a:gd name="connsiteY125" fmla="*/ 36537 h 627360"/>
            <a:gd name="connsiteX126" fmla="*/ 15149 w 432201"/>
            <a:gd name="connsiteY126" fmla="*/ 38319 h 627360"/>
            <a:gd name="connsiteX127" fmla="*/ 21387 w 432201"/>
            <a:gd name="connsiteY127" fmla="*/ 38319 h 627360"/>
            <a:gd name="connsiteX128" fmla="*/ 30299 w 432201"/>
            <a:gd name="connsiteY128" fmla="*/ 39210 h 627360"/>
            <a:gd name="connsiteX129" fmla="*/ 37428 w 432201"/>
            <a:gd name="connsiteY129" fmla="*/ 39210 h 627360"/>
            <a:gd name="connsiteX130" fmla="*/ 39210 w 432201"/>
            <a:gd name="connsiteY130" fmla="*/ 40101 h 627360"/>
            <a:gd name="connsiteX131" fmla="*/ 42775 w 432201"/>
            <a:gd name="connsiteY131" fmla="*/ 41883 h 627360"/>
            <a:gd name="connsiteX132" fmla="*/ 45448 w 432201"/>
            <a:gd name="connsiteY132" fmla="*/ 43666 h 627360"/>
            <a:gd name="connsiteX133" fmla="*/ 52577 w 432201"/>
            <a:gd name="connsiteY133" fmla="*/ 47230 h 627360"/>
            <a:gd name="connsiteX134" fmla="*/ 77529 w 432201"/>
            <a:gd name="connsiteY134" fmla="*/ 52577 h 627360"/>
            <a:gd name="connsiteX135" fmla="*/ 83767 w 432201"/>
            <a:gd name="connsiteY135" fmla="*/ 57033 h 627360"/>
            <a:gd name="connsiteX136" fmla="*/ 90896 w 432201"/>
            <a:gd name="connsiteY136" fmla="*/ 57924 h 627360"/>
            <a:gd name="connsiteX137" fmla="*/ 98916 w 432201"/>
            <a:gd name="connsiteY137" fmla="*/ 58815 h 627360"/>
            <a:gd name="connsiteX138" fmla="*/ 101590 w 432201"/>
            <a:gd name="connsiteY138" fmla="*/ 61488 h 627360"/>
            <a:gd name="connsiteX139" fmla="*/ 105154 w 432201"/>
            <a:gd name="connsiteY139" fmla="*/ 63271 h 627360"/>
            <a:gd name="connsiteX140" fmla="*/ 108719 w 432201"/>
            <a:gd name="connsiteY140" fmla="*/ 63271 h 627360"/>
            <a:gd name="connsiteX141" fmla="*/ 112283 w 432201"/>
            <a:gd name="connsiteY141" fmla="*/ 63271 h 627360"/>
            <a:gd name="connsiteX142" fmla="*/ 112283 w 432201"/>
            <a:gd name="connsiteY142" fmla="*/ 58815 h 627360"/>
            <a:gd name="connsiteX143" fmla="*/ 115848 w 432201"/>
            <a:gd name="connsiteY143" fmla="*/ 57033 h 627360"/>
            <a:gd name="connsiteX144" fmla="*/ 122977 w 432201"/>
            <a:gd name="connsiteY144" fmla="*/ 61488 h 627360"/>
            <a:gd name="connsiteX145" fmla="*/ 127433 w 432201"/>
            <a:gd name="connsiteY145" fmla="*/ 64162 h 627360"/>
            <a:gd name="connsiteX146" fmla="*/ 130106 w 432201"/>
            <a:gd name="connsiteY146" fmla="*/ 59706 h 627360"/>
            <a:gd name="connsiteX147" fmla="*/ 127433 w 432201"/>
            <a:gd name="connsiteY147" fmla="*/ 54359 h 627360"/>
            <a:gd name="connsiteX148" fmla="*/ 129215 w 432201"/>
            <a:gd name="connsiteY148" fmla="*/ 49904 h 627360"/>
            <a:gd name="connsiteX149" fmla="*/ 139017 w 432201"/>
            <a:gd name="connsiteY149" fmla="*/ 44557 h 627360"/>
            <a:gd name="connsiteX150" fmla="*/ 141691 w 432201"/>
            <a:gd name="connsiteY150" fmla="*/ 40101 h 627360"/>
            <a:gd name="connsiteX151" fmla="*/ 147038 w 432201"/>
            <a:gd name="connsiteY151" fmla="*/ 34754 h 627360"/>
            <a:gd name="connsiteX152" fmla="*/ 147038 w 432201"/>
            <a:gd name="connsiteY152" fmla="*/ 34754 h 627360"/>
            <a:gd name="connsiteX153" fmla="*/ 154167 w 432201"/>
            <a:gd name="connsiteY153" fmla="*/ 30299 h 627360"/>
            <a:gd name="connsiteX154" fmla="*/ 159514 w 432201"/>
            <a:gd name="connsiteY154" fmla="*/ 29408 h 627360"/>
            <a:gd name="connsiteX155" fmla="*/ 169316 w 432201"/>
            <a:gd name="connsiteY155" fmla="*/ 29408 h 627360"/>
            <a:gd name="connsiteX156" fmla="*/ 172881 w 432201"/>
            <a:gd name="connsiteY156" fmla="*/ 26734 h 627360"/>
            <a:gd name="connsiteX157" fmla="*/ 176445 w 432201"/>
            <a:gd name="connsiteY157" fmla="*/ 23170 h 627360"/>
            <a:gd name="connsiteX158" fmla="*/ 181792 w 432201"/>
            <a:gd name="connsiteY158" fmla="*/ 24061 h 627360"/>
            <a:gd name="connsiteX159" fmla="*/ 187139 w 432201"/>
            <a:gd name="connsiteY159" fmla="*/ 24061 h 627360"/>
            <a:gd name="connsiteX160" fmla="*/ 190703 w 432201"/>
            <a:gd name="connsiteY160" fmla="*/ 20496 h 627360"/>
            <a:gd name="connsiteX161" fmla="*/ 190703 w 432201"/>
            <a:gd name="connsiteY161" fmla="*/ 20496 h 627360"/>
            <a:gd name="connsiteX162" fmla="*/ 194268 w 432201"/>
            <a:gd name="connsiteY162" fmla="*/ 16040 h 627360"/>
            <a:gd name="connsiteX163" fmla="*/ 200506 w 432201"/>
            <a:gd name="connsiteY163" fmla="*/ 16040 h 627360"/>
            <a:gd name="connsiteX164" fmla="*/ 206744 w 432201"/>
            <a:gd name="connsiteY164" fmla="*/ 16040 h 627360"/>
            <a:gd name="connsiteX165" fmla="*/ 212091 w 432201"/>
            <a:gd name="connsiteY165" fmla="*/ 13367 h 627360"/>
            <a:gd name="connsiteX166" fmla="*/ 219220 w 432201"/>
            <a:gd name="connsiteY166" fmla="*/ 16040 h 627360"/>
            <a:gd name="connsiteX167" fmla="*/ 208526 w 432201"/>
            <a:gd name="connsiteY167" fmla="*/ 25843 h 627360"/>
            <a:gd name="connsiteX168" fmla="*/ 202288 w 432201"/>
            <a:gd name="connsiteY168" fmla="*/ 27625 h 627360"/>
            <a:gd name="connsiteX169" fmla="*/ 198724 w 432201"/>
            <a:gd name="connsiteY169" fmla="*/ 31190 h 627360"/>
            <a:gd name="connsiteX170" fmla="*/ 188030 w 432201"/>
            <a:gd name="connsiteY170" fmla="*/ 36537 h 627360"/>
            <a:gd name="connsiteX171" fmla="*/ 176445 w 432201"/>
            <a:gd name="connsiteY171" fmla="*/ 36537 h 627360"/>
            <a:gd name="connsiteX172" fmla="*/ 167534 w 432201"/>
            <a:gd name="connsiteY172" fmla="*/ 43666 h 627360"/>
            <a:gd name="connsiteX173" fmla="*/ 158622 w 432201"/>
            <a:gd name="connsiteY173" fmla="*/ 49013 h 627360"/>
            <a:gd name="connsiteX174" fmla="*/ 147038 w 432201"/>
            <a:gd name="connsiteY174" fmla="*/ 54359 h 627360"/>
            <a:gd name="connsiteX175" fmla="*/ 147038 w 432201"/>
            <a:gd name="connsiteY175" fmla="*/ 54359 h 627360"/>
            <a:gd name="connsiteX176" fmla="*/ 146147 w 432201"/>
            <a:gd name="connsiteY176" fmla="*/ 62380 h 627360"/>
            <a:gd name="connsiteX177" fmla="*/ 147038 w 432201"/>
            <a:gd name="connsiteY177" fmla="*/ 62380 h 627360"/>
            <a:gd name="connsiteX178" fmla="*/ 158622 w 432201"/>
            <a:gd name="connsiteY178" fmla="*/ 62380 h 627360"/>
            <a:gd name="connsiteX179" fmla="*/ 162187 w 432201"/>
            <a:gd name="connsiteY179" fmla="*/ 59706 h 627360"/>
            <a:gd name="connsiteX180" fmla="*/ 160405 w 432201"/>
            <a:gd name="connsiteY180" fmla="*/ 57033 h 627360"/>
            <a:gd name="connsiteX181" fmla="*/ 158622 w 432201"/>
            <a:gd name="connsiteY181" fmla="*/ 54359 h 627360"/>
            <a:gd name="connsiteX182" fmla="*/ 163078 w 432201"/>
            <a:gd name="connsiteY182" fmla="*/ 51686 h 627360"/>
            <a:gd name="connsiteX183" fmla="*/ 174663 w 432201"/>
            <a:gd name="connsiteY183" fmla="*/ 43666 h 627360"/>
            <a:gd name="connsiteX184" fmla="*/ 184465 w 432201"/>
            <a:gd name="connsiteY184" fmla="*/ 40101 h 627360"/>
            <a:gd name="connsiteX185" fmla="*/ 188921 w 432201"/>
            <a:gd name="connsiteY185" fmla="*/ 44557 h 627360"/>
            <a:gd name="connsiteX186" fmla="*/ 191595 w 432201"/>
            <a:gd name="connsiteY186" fmla="*/ 48121 h 627360"/>
            <a:gd name="connsiteX187" fmla="*/ 194268 w 432201"/>
            <a:gd name="connsiteY187" fmla="*/ 44557 h 627360"/>
            <a:gd name="connsiteX188" fmla="*/ 198724 w 432201"/>
            <a:gd name="connsiteY188" fmla="*/ 36537 h 627360"/>
            <a:gd name="connsiteX189" fmla="*/ 210308 w 432201"/>
            <a:gd name="connsiteY189" fmla="*/ 26734 h 627360"/>
            <a:gd name="connsiteX190" fmla="*/ 223676 w 432201"/>
            <a:gd name="connsiteY190" fmla="*/ 24061 h 627360"/>
            <a:gd name="connsiteX191" fmla="*/ 229913 w 432201"/>
            <a:gd name="connsiteY191" fmla="*/ 22278 h 627360"/>
            <a:gd name="connsiteX192" fmla="*/ 224567 w 432201"/>
            <a:gd name="connsiteY192" fmla="*/ 28516 h 627360"/>
            <a:gd name="connsiteX193" fmla="*/ 226349 w 432201"/>
            <a:gd name="connsiteY193" fmla="*/ 32972 h 627360"/>
            <a:gd name="connsiteX194" fmla="*/ 239716 w 432201"/>
            <a:gd name="connsiteY194" fmla="*/ 23170 h 627360"/>
            <a:gd name="connsiteX195" fmla="*/ 245063 w 432201"/>
            <a:gd name="connsiteY195" fmla="*/ 16932 h 627360"/>
            <a:gd name="connsiteX196" fmla="*/ 251301 w 432201"/>
            <a:gd name="connsiteY196" fmla="*/ 15149 h 627360"/>
            <a:gd name="connsiteX197" fmla="*/ 253974 w 432201"/>
            <a:gd name="connsiteY197" fmla="*/ 11585 h 627360"/>
            <a:gd name="connsiteX198" fmla="*/ 247736 w 432201"/>
            <a:gd name="connsiteY198" fmla="*/ 8020 h 627360"/>
            <a:gd name="connsiteX199" fmla="*/ 245954 w 432201"/>
            <a:gd name="connsiteY199" fmla="*/ 2673 h 627360"/>
            <a:gd name="connsiteX200" fmla="*/ 251301 w 432201"/>
            <a:gd name="connsiteY200" fmla="*/ 0 h 627360"/>
            <a:gd name="connsiteX201" fmla="*/ 264668 w 432201"/>
            <a:gd name="connsiteY201" fmla="*/ 12476 h 627360"/>
            <a:gd name="connsiteX202" fmla="*/ 271797 w 432201"/>
            <a:gd name="connsiteY202" fmla="*/ 23170 h 627360"/>
            <a:gd name="connsiteX203" fmla="*/ 274470 w 432201"/>
            <a:gd name="connsiteY203" fmla="*/ 29408 h 627360"/>
            <a:gd name="connsiteX204" fmla="*/ 279817 w 432201"/>
            <a:gd name="connsiteY204" fmla="*/ 33863 h 627360"/>
            <a:gd name="connsiteX205" fmla="*/ 293184 w 432201"/>
            <a:gd name="connsiteY205" fmla="*/ 42775 h 627360"/>
            <a:gd name="connsiteX206" fmla="*/ 298531 w 432201"/>
            <a:gd name="connsiteY206" fmla="*/ 42775 h 627360"/>
            <a:gd name="connsiteX207" fmla="*/ 302096 w 432201"/>
            <a:gd name="connsiteY207" fmla="*/ 36537 h 627360"/>
            <a:gd name="connsiteX208" fmla="*/ 300313 w 432201"/>
            <a:gd name="connsiteY208" fmla="*/ 33863 h 627360"/>
            <a:gd name="connsiteX209" fmla="*/ 298531 w 432201"/>
            <a:gd name="connsiteY209" fmla="*/ 32081 h 627360"/>
            <a:gd name="connsiteX210" fmla="*/ 302987 w 432201"/>
            <a:gd name="connsiteY210" fmla="*/ 29408 h 627360"/>
            <a:gd name="connsiteX211" fmla="*/ 302987 w 432201"/>
            <a:gd name="connsiteY211" fmla="*/ 25843 h 627360"/>
            <a:gd name="connsiteX212" fmla="*/ 302987 w 432201"/>
            <a:gd name="connsiteY212" fmla="*/ 20496 h 627360"/>
            <a:gd name="connsiteX213" fmla="*/ 308334 w 432201"/>
            <a:gd name="connsiteY213" fmla="*/ 17823 h 627360"/>
            <a:gd name="connsiteX214" fmla="*/ 313680 w 432201"/>
            <a:gd name="connsiteY214" fmla="*/ 15149 h 627360"/>
            <a:gd name="connsiteX215" fmla="*/ 314572 w 432201"/>
            <a:gd name="connsiteY215" fmla="*/ 25843 h 627360"/>
            <a:gd name="connsiteX216" fmla="*/ 314572 w 432201"/>
            <a:gd name="connsiteY216" fmla="*/ 32081 h 627360"/>
            <a:gd name="connsiteX217" fmla="*/ 321701 w 432201"/>
            <a:gd name="connsiteY217" fmla="*/ 32081 h 627360"/>
            <a:gd name="connsiteX218" fmla="*/ 319918 w 432201"/>
            <a:gd name="connsiteY218" fmla="*/ 37428 h 627360"/>
            <a:gd name="connsiteX219" fmla="*/ 316354 w 432201"/>
            <a:gd name="connsiteY219" fmla="*/ 42775 h 627360"/>
            <a:gd name="connsiteX220" fmla="*/ 319918 w 432201"/>
            <a:gd name="connsiteY220" fmla="*/ 42775 h 627360"/>
            <a:gd name="connsiteX221" fmla="*/ 324374 w 432201"/>
            <a:gd name="connsiteY221" fmla="*/ 40992 h 627360"/>
            <a:gd name="connsiteX222" fmla="*/ 330612 w 432201"/>
            <a:gd name="connsiteY222" fmla="*/ 39210 h 627360"/>
            <a:gd name="connsiteX223" fmla="*/ 338632 w 432201"/>
            <a:gd name="connsiteY223" fmla="*/ 35645 h 627360"/>
            <a:gd name="connsiteX224" fmla="*/ 340415 w 432201"/>
            <a:gd name="connsiteY224" fmla="*/ 30299 h 627360"/>
            <a:gd name="connsiteX225" fmla="*/ 353782 w 432201"/>
            <a:gd name="connsiteY225" fmla="*/ 25843 h 627360"/>
            <a:gd name="connsiteX226" fmla="*/ 370713 w 432201"/>
            <a:gd name="connsiteY226" fmla="*/ 29408 h 627360"/>
            <a:gd name="connsiteX227" fmla="*/ 376060 w 432201"/>
            <a:gd name="connsiteY227" fmla="*/ 32972 h 627360"/>
            <a:gd name="connsiteX228" fmla="*/ 382298 w 432201"/>
            <a:gd name="connsiteY228" fmla="*/ 36537 h 627360"/>
            <a:gd name="connsiteX229" fmla="*/ 392101 w 432201"/>
            <a:gd name="connsiteY229" fmla="*/ 40101 h 627360"/>
            <a:gd name="connsiteX230" fmla="*/ 397447 w 432201"/>
            <a:gd name="connsiteY230" fmla="*/ 41883 h 627360"/>
            <a:gd name="connsiteX231" fmla="*/ 402794 w 432201"/>
            <a:gd name="connsiteY231" fmla="*/ 44557 h 627360"/>
            <a:gd name="connsiteX232" fmla="*/ 409923 w 432201"/>
            <a:gd name="connsiteY232" fmla="*/ 45448 h 627360"/>
            <a:gd name="connsiteX233" fmla="*/ 415270 w 432201"/>
            <a:gd name="connsiteY233" fmla="*/ 45448 h 627360"/>
            <a:gd name="connsiteX234" fmla="*/ 423290 w 432201"/>
            <a:gd name="connsiteY234" fmla="*/ 47230 h 627360"/>
            <a:gd name="connsiteX235" fmla="*/ 430419 w 432201"/>
            <a:gd name="connsiteY235" fmla="*/ 50795 h 6273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</a:cxnLst>
          <a:rect l="l" t="t" r="r" b="b"/>
          <a:pathLst>
            <a:path w="432201" h="627360">
              <a:moveTo>
                <a:pt x="432202" y="51686"/>
              </a:moveTo>
              <a:lnTo>
                <a:pt x="432202" y="627361"/>
              </a:lnTo>
              <a:lnTo>
                <a:pt x="346653" y="627361"/>
              </a:lnTo>
              <a:cubicBezTo>
                <a:pt x="346653" y="627361"/>
                <a:pt x="346653" y="627361"/>
                <a:pt x="346653" y="627361"/>
              </a:cubicBezTo>
              <a:cubicBezTo>
                <a:pt x="343979" y="625579"/>
                <a:pt x="343088" y="622905"/>
                <a:pt x="344870" y="620232"/>
              </a:cubicBezTo>
              <a:cubicBezTo>
                <a:pt x="344870" y="620232"/>
                <a:pt x="345761" y="619341"/>
                <a:pt x="344870" y="618449"/>
              </a:cubicBezTo>
              <a:cubicBezTo>
                <a:pt x="344870" y="618449"/>
                <a:pt x="343979" y="618449"/>
                <a:pt x="343088" y="618449"/>
              </a:cubicBezTo>
              <a:cubicBezTo>
                <a:pt x="343088" y="618449"/>
                <a:pt x="341306" y="618449"/>
                <a:pt x="340415" y="617558"/>
              </a:cubicBezTo>
              <a:cubicBezTo>
                <a:pt x="338632" y="617558"/>
                <a:pt x="337741" y="615776"/>
                <a:pt x="337741" y="613994"/>
              </a:cubicBezTo>
              <a:cubicBezTo>
                <a:pt x="337741" y="613994"/>
                <a:pt x="337741" y="612212"/>
                <a:pt x="337741" y="612212"/>
              </a:cubicBezTo>
              <a:cubicBezTo>
                <a:pt x="337741" y="612212"/>
                <a:pt x="336850" y="612212"/>
                <a:pt x="335959" y="613103"/>
              </a:cubicBezTo>
              <a:cubicBezTo>
                <a:pt x="335959" y="613103"/>
                <a:pt x="334177" y="613994"/>
                <a:pt x="333285" y="614885"/>
              </a:cubicBezTo>
              <a:cubicBezTo>
                <a:pt x="332394" y="614885"/>
                <a:pt x="330612" y="616667"/>
                <a:pt x="329721" y="614885"/>
              </a:cubicBezTo>
              <a:cubicBezTo>
                <a:pt x="327939" y="613103"/>
                <a:pt x="332394" y="608647"/>
                <a:pt x="329721" y="606865"/>
              </a:cubicBezTo>
              <a:cubicBezTo>
                <a:pt x="329721" y="605974"/>
                <a:pt x="327047" y="606865"/>
                <a:pt x="326156" y="605974"/>
              </a:cubicBezTo>
              <a:cubicBezTo>
                <a:pt x="326156" y="604191"/>
                <a:pt x="324374" y="602409"/>
                <a:pt x="326156" y="601518"/>
              </a:cubicBezTo>
              <a:cubicBezTo>
                <a:pt x="326156" y="599736"/>
                <a:pt x="328830" y="597953"/>
                <a:pt x="327047" y="597062"/>
              </a:cubicBezTo>
              <a:cubicBezTo>
                <a:pt x="325265" y="595280"/>
                <a:pt x="324374" y="599736"/>
                <a:pt x="323483" y="600627"/>
              </a:cubicBezTo>
              <a:cubicBezTo>
                <a:pt x="323483" y="602409"/>
                <a:pt x="323483" y="605974"/>
                <a:pt x="321701" y="606865"/>
              </a:cubicBezTo>
              <a:cubicBezTo>
                <a:pt x="317245" y="608647"/>
                <a:pt x="313680" y="605082"/>
                <a:pt x="312789" y="600627"/>
              </a:cubicBezTo>
              <a:cubicBezTo>
                <a:pt x="312789" y="598844"/>
                <a:pt x="312789" y="597062"/>
                <a:pt x="312789" y="595280"/>
              </a:cubicBezTo>
              <a:cubicBezTo>
                <a:pt x="312789" y="594389"/>
                <a:pt x="314572" y="592606"/>
                <a:pt x="312789" y="591715"/>
              </a:cubicBezTo>
              <a:cubicBezTo>
                <a:pt x="311007" y="591715"/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"589933"/>
              </a:cubicBezTo>
              <a:cubicBezTo>
                <a:pt x="306551" y="588151"/>
                <a:pt x="307442" y="587260"/>
                <a:pt x="308334" y="585477"/>
              </a:cubicBezTo>
              <a:cubicBezTo>
                <a:pt x="308334" y="584586"/>
                <a:pt x="308334" y="580131"/>
                <a:pt x="306551" y="581913"/>
              </a:cubicBezTo>
              <a:cubicBezTo>
                <a:pt x="304769" y="582804"/>
                <a:pt x="306551" y="585477"/>
                <a:pt x="305660" y="587260"/>
              </a:cubicBezTo>
              <a:cubicBezTo>
                <a:pt x="305660" y="589042"/>
                <a:pt x="303878" y="589933"/>
                <a:pt x="302096" y="590824"/>
              </a:cubicBezTo>
              <a:cubicBezTo>
                <a:pt x="300313" y="590824"/>
                <a:pt x="299422" y="589933"/>
                <a:pt x="297640" y="589042"/>
              </a:cubicBezTo>
              <a:cubicBezTo>
                <a:pt x="296749" y="588151"/>
                <a:pt x="294967" y="587260"/>
                <a:pt x="294967" y="585477"/>
              </a:cubicBezTo>
              <a:cubicBezTo>
                <a:pt x="294967" y="583695"/>
                <a:pt x="294967" y="581913"/>
                <a:pt x="294967" y="579239"/>
              </a:cubicBezTo>
              <a:cubicBezTo>
                <a:pt x="294967" y="579239"/>
                <a:pt x="294967" y="577457"/>
                <a:pt x="294967" y="576566"/>
              </a:cubicBezTo>
              <a:cubicBezTo>
                <a:pt x="294967" y="576566"/>
                <a:pt x="293184" y="576566"/>
                <a:pt x="292293" y="576566"/>
              </a:cubicBezTo>
              <a:cubicBezTo>
                <a:pt x="292293" y="576566"/>
                <a:pt x="292293" y="578348"/>
                <a:pt x="291402" y="580131"/>
              </a:cubicBezTo>
              <a:cubicBezTo>
                <a:pt x="291402" y="582804"/>
                <a:pt x="288729" y="583695"/>
                <a:pt x="286055" y="583695"/>
              </a:cubicBezTo>
              <a:cubicBezTo>
                <a:pt x="283382" y="583695"/>
                <a:pt x="282491" y="581022"/>
                <a:pt x="281599" y="579239"/>
              </a:cubicBezTo>
              <a:cubicBezTo>
                <a:pt x="282491" y="579239"/>
                <a:pt x="280708" y="575675"/>
                <a:pt x="279817" y="574784"/>
              </a:cubicBezTo>
              <a:cubicBezTo>
                <a:pt x="279817" y="574784"/>
                <a:pt x="279817" y="574784"/>
                <a:pt x="278035" y="574784"/>
              </a:cubicBezTo>
              <a:cubicBezTo>
                <a:pt x="277144" y="574784"/>
                <a:pt x="277144" y="574784"/>
                <a:pt x="276253" y="575675"/>
              </a:cubicBezTo>
              <a:cubicBezTo>
                <a:pt x="275361" y="576566"/>
                <a:pt x="273579" y="577457"/>
                <a:pt x="271797" y="575675"/>
              </a:cubicBezTo>
              <a:cubicBezTo>
                <a:pt x="271797" y="574784"/>
                <a:pt x="271797" y="573001"/>
                <a:pt x="271797" y="571219"/>
              </a:cubicBezTo>
              <a:cubicBezTo>
                <a:pt x="269124" y="571219"/>
                <a:pt x="270015" y="573893"/>
                <a:pt x="268232" y="575675"/>
              </a:cubicBezTo>
              <a:cubicBezTo>
                <a:pt x="267341" y="576566"/>
                <a:pt x="265559" y="578348"/>
                <a:pt x="263777" y="576566"/>
              </a:cubicBezTo>
              <a:cubicBezTo>
                <a:pt x="263777" y="576566"/>
                <a:pt x="263777" y="574784"/>
                <a:pt x="261994" y="574784"/>
              </a:cubicBezTo>
              <a:cubicBezTo>
                <a:pt x="261994" y="574784"/>
                <a:pt x="260212" y="574784"/>
                <a:pt x="259321" y="573893"/>
              </a:cubicBezTo>
              <a:cubicBezTo>
                <a:pt x="258430" y="573893"/>
                <a:pt x="256648" y="573893"/>
                <a:pt x="256648" y="572110"/>
              </a:cubicBezTo>
              <a:cubicBezTo>
                <a:pt x="256648" y="571219"/>
                <a:pt x="257539" y="569437"/>
                <a:pt x="258430" y="568546"/>
              </a:cubicBezTo>
              <a:cubicBezTo>
                <a:pt x="258430" y="568546"/>
                <a:pt x="258430" y="568546"/>
                <a:pt x="258430" y="568546"/>
              </a:cubicBezTo>
              <a:cubicBezTo>
                <a:pt x="259321" y="568546"/>
                <a:pt x="260212" y="566763"/>
                <a:pt x="259321" y="565872"/>
              </a:cubicBezTo>
              <a:cubicBezTo>
                <a:pt x="259321" y="564981"/>
                <a:pt x="255756" y="565872"/>
                <a:pt x="254865" y="565872"/>
              </a:cubicBezTo>
              <a:cubicBezTo>
                <a:pt x="250410" y="564981"/>
                <a:pt x="255756" y="562308"/>
                <a:pt x="257539" y="561417"/>
              </a:cubicBezTo>
              <a:cubicBezTo>
                <a:pt x="260212" y="560526"/>
                <a:pt x="263777" y="561417"/>
                <a:pt x="266450" y="561417"/>
              </a:cubicBezTo>
              <a:cubicBezTo>
                <a:pt x="269124" y="561417"/>
                <a:pt x="270906" y="560526"/>
                <a:pt x="270015" y="557852"/>
              </a:cubicBezTo>
              <a:cubicBezTo>
                <a:pt x="266450" y="557852"/>
                <a:pt x="261994" y="560526"/>
                <a:pt x="259321" y="557852"/>
              </a:cubicBezTo>
              <a:cubicBezTo>
                <a:pt x="258430" y="556961"/>
                <a:pt x="257539" y="556070"/>
                <a:pt x="255756" y="557852"/>
              </a:cubicBezTo>
              <a:cubicBezTo>
                <a:pt x="253974" y="557852"/>
                <a:pt x="253083" y="560526"/>
                <a:pt x="251301" y="560526"/>
              </a:cubicBezTo>
              <a:cubicBezTo>
                <a:pt x="248627" y="560526"/>
                <a:pt x="245063" y="557852"/>
                <a:pt x="246845" y="555179"/>
              </a:cubicBezTo>
              <a:cubicBezTo>
                <a:pt x="248627" y="553396"/>
                <a:pt x="250410" y="552505"/>
                <a:pt x="252192" y="551614"/>
              </a:cubicBezTo>
              <a:cubicBezTo>
                <a:pt x="253974" y="550723"/>
                <a:pt x="254865" y="548050"/>
                <a:pt x="256648" y="546267"/>
              </a:cubicBezTo>
              <a:cubicBezTo>
                <a:pt x="258430" y="543594"/>
                <a:pt x="260212" y="545376"/>
                <a:pt x="262886" y="546267"/>
              </a:cubicBezTo>
              <a:cubicBezTo>
                <a:pt x="264668" y="548050"/>
                <a:pt x="266450" y="549832"/>
                <a:pt x="269124" y="550723"/>
              </a:cubicBezTo>
              <a:cubicBezTo>
                <a:pt x="269124" y="549832"/>
                <a:pt x="269124" y="548941"/>
                <a:pt x="269124" y="548050"/>
              </a:cubicBezTo>
              <a:cubicBezTo>
                <a:pt x="269124" y="547158"/>
                <a:pt x="267341" y="546267"/>
                <a:pt x="266450" y="545376"/>
              </a:cubicBezTo>
              <a:cubicBezTo>
                <a:pt x="265559" y="543594"/>
                <a:pt x="268232" y="543594"/>
                <a:pt x="269124" y="543594"/>
              </a:cubicBezTo>
              <a:cubicBezTo>
                <a:pt x="269124" y="538247"/>
                <a:pt x="263777" y="543594"/>
                <a:pt x="261103" y="540920"/>
              </a:cubicBezTo>
              <a:cubicBezTo>
                <a:pt x="257539" y="537356"/>
                <a:pt x="267341" y="534683"/>
                <a:pt x="264668" y="531118"/>
              </a:cubicBezTo>
              <a:cubicBezTo>
                <a:pt x="263777" y="529336"/>
                <a:pt x="261994" y="530227"/>
                <a:pt x="261103" y="532009"/>
              </a:cubicBezTo>
              <a:cubicBezTo>
                <a:pt x="261103" y="534683"/>
                <a:pt x="261103" y="536465"/>
                <a:pt x="258430" y="538247"/>
              </a:cubicBezTo>
              <a:cubicBezTo>
                <a:pt x="256648" y="540029"/>
                <a:pt x="254865" y="540920"/>
                <a:pt x="253083" y="541812"/>
              </a:cubicBezTo>
              <a:cubicBezTo>
                <a:pt x="251301" y="542703"/>
                <a:pt x="250410" y="545376"/>
                <a:pt x="248627" y="546267"/>
              </a:cubicBezTo>
              <a:cubicBezTo>
                <a:pt x="246845" y="547158"/>
                <a:pt x="246845" y="542703"/>
                <a:pt x="246845" y="541812"/>
              </a:cubicBezTo>
              <a:cubicBezTo>
                <a:pt x="246845" y="539138"/>
                <a:pt x="246845" y="538247"/>
                <a:pt x="244172" y="539138"/>
              </a:cubicBezTo>
              <a:cubicBezTo>
                <a:pt x="238825" y="540029"/>
                <a:pt x="244172" y="533791"/>
                <a:pt x="244172" y="531118"/>
              </a:cubicBezTo>
              <a:cubicBezTo>
                <a:pt x="244172" y="526662"/>
                <a:pt x="237934" y="535574"/>
                <a:pt x="237043" y="532009"/>
              </a:cubicBezTo>
              <a:cubicBezTo>
                <a:pt x="237043" y="530227"/>
                <a:pt x="237043" y="527553"/>
                <a:pt x="237043" y="525771"/>
              </a:cubicBezTo>
              <a:cubicBezTo>
                <a:pt x="237043" y="523989"/>
                <a:pt x="236151" y="522207"/>
                <a:pt x="235260" y="521315"/>
              </a:cubicBezTo>
              <a:cubicBezTo>
                <a:pt x="233478" y="519533"/>
                <a:pt x="231696" y="521315"/>
                <a:pt x="229913" y="520424"/>
              </a:cubicBezTo>
              <a:cubicBezTo>
                <a:pt x="225458" y="519533"/>
                <a:pt x="229913" y="515077"/>
                <a:pt x="231696" y="514186"/>
              </a:cubicBezTo>
              <a:cubicBezTo>
                <a:pt x="232587" y="514186"/>
                <a:pt x="234369" y="514186"/>
                <a:pt x="235260" y="514186"/>
              </a:cubicBezTo>
              <a:cubicBezTo>
                <a:pt x="237043" y="514186"/>
                <a:pt x="237934" y="514186"/>
                <a:pt x="239716" y="513295"/>
              </a:cubicBezTo>
              <a:cubicBezTo>
                <a:pt x="239716" y="513295"/>
                <a:pt x="242389" y="513295"/>
                <a:pt x="242389" y="511513"/>
              </a:cubicBezTo>
              <a:cubicBezTo>
                <a:pt x="242389" y="510622"/>
                <a:pt x="238825" y="510622"/>
                <a:pt x="237934" y="510622"/>
              </a:cubicBezTo>
              <a:cubicBezTo>
                <a:pt x="235260" y="510622"/>
                <a:pt x="230805" y="510622"/>
                <a:pt x="230805" y="507057"/>
              </a:cubicBezTo>
              <a:cubicBezTo>
                <a:pt x="230805" y="504384"/>
                <a:pt x="237934" y="501710"/>
                <a:pt x="234369" y="499037"/>
              </a:cubicBezTo>
              <a:cubicBezTo>
                <a:pt x="232587" y="497255"/>
                <a:pt x="230805" y="499037"/>
                <a:pt x="229022" y="499037"/>
              </a:cubicBezTo>
              <a:cubicBezTo>
                <a:pt x="228131" y="499928"/>
                <a:pt x="227240" y="501710"/>
                <a:pt x="226349" y="503493"/>
              </a:cubicBezTo>
              <a:cubicBezTo>
                <a:pt x="225458" y="505275"/>
                <a:pt x="223676" y="505275"/>
                <a:pt x="222784" y="507057"/>
              </a:cubicBezTo>
              <a:cubicBezTo>
                <a:pt x="221893" y="507948"/>
                <a:pt x="221002" y="509731"/>
                <a:pt x="220111" y="510622"/>
              </a:cubicBezTo>
              <a:cubicBezTo>
                <a:pt x="219220" y="511513"/>
                <a:pt x="216546" y="512404"/>
                <a:pt x="215655" y="510622"/>
              </a:cubicBezTo>
              <a:cubicBezTo>
                <a:pt x="213873" y="509731"/>
                <a:pt x="214764" y="507057"/>
                <a:pt x="213873" y="505275"/>
              </a:cubicBezTo>
              <a:cubicBezTo>
                <a:pt x="213873" y="503493"/>
                <a:pt x="212091" y="504384"/>
                <a:pt x="210308" y="504384"/>
              </a:cubicBezTo>
              <a:cubicBezTo>
                <a:pt x="208526" y="504384"/>
                <a:pt x="206744" y="503493"/>
                <a:pt x="205853" y="501710"/>
              </a:cubicBezTo>
              <a:cubicBezTo>
                <a:pt x="203179" y="497255"/>
                <a:pt x="210308" y="501710"/>
                <a:pt x="210308" y="498146"/>
              </a:cubicBezTo>
              <a:cubicBezTo>
                <a:pt x="210308" y="496364"/>
                <a:pt x="209417" y="495472"/>
                <a:pt x="212091" y="494581"/>
              </a:cubicBezTo>
              <a:cubicBezTo>
                <a:pt x="212982" y="494581"/>
                <a:pt x="218329" y="494581"/>
                <a:pt x="218329" y="492799"/>
              </a:cubicBezTo>
              <a:cubicBezTo>
                <a:pt x="218329" y="491017"/>
                <a:pt x="212982" y="491017"/>
                <a:pt x="212091" y="491908"/>
              </a:cubicBezTo>
              <a:cubicBezTo>
                <a:pt x="210308" y="491908"/>
                <a:pt x="208526" y="493690"/>
                <a:pt x="207635" y="493690"/>
              </a:cubicBezTo>
              <a:cubicBezTo>
                <a:pt x="205853" y="493690"/>
                <a:pt x="204070" y="491908"/>
                <a:pt x="204070" y="491017"/>
              </a:cubicBezTo>
              <a:cubicBezTo>
                <a:pt x="204070" y="489235"/>
                <a:pt x="204962" y="487452"/>
                <a:pt x="206744" y="486561"/>
              </a:cubicBezTo>
              <a:cubicBezTo>
                <a:pt x="207635" y="484779"/>
                <a:pt x="207635" y="483888"/>
                <a:pt x="206744" y="482997"/>
              </a:cubicBezTo>
              <a:cubicBezTo>
                <a:pt x="206744" y="482105"/>
                <a:pt x="205853" y="480323"/>
                <a:pt x="206744" y="479432"/>
              </a:cubicBezTo>
              <a:cubicBezTo>
                <a:pt x="208526" y="477650"/>
                <a:pt x="214764" y="477650"/>
                <a:pt x="214764" y="474976"/>
              </a:cubicBezTo>
              <a:cubicBezTo>
                <a:pt x="214764" y="473194"/>
                <a:pt x="212091" y="472303"/>
                <a:pt x="211200" y="471412"/>
              </a:cubicBezTo>
              <a:cubicBezTo>
                <a:pt x="209417" y="469629"/>
                <a:pt x="211200" y="468738"/>
                <a:pt x="212091" y="467847"/>
              </a:cubicBezTo>
              <a:cubicBezTo>
                <a:pt x="214764" y="466065"/>
                <a:pt x="219220" y="464283"/>
                <a:pt x="217438" y="459827"/>
              </a:cubicBezTo>
              <a:cubicBezTo>
                <a:pt x="217438" y="458045"/>
                <a:pt x="212982" y="453589"/>
                <a:pt x="211200" y="456262"/>
              </a:cubicBezTo>
              <a:cubicBezTo>
                <a:pt x="210308" y="458045"/>
                <a:pt x="211200" y="459827"/>
                <a:pt x="211200" y="461609"/>
              </a:cubicBezTo>
              <a:cubicBezTo>
                <a:pt x="211200" y="463392"/>
                <a:pt x="211200" y="464283"/>
                <a:pt x="211200" y="466065"/>
              </a:cubicBezTo>
              <a:cubicBezTo>
                <a:pt x="211200" y="466065"/>
                <a:pt x="211200" y="458045"/>
                <a:pt x="209417" y="455371"/>
              </a:cubicBezTo>
              <a:cubicBezTo>
                <a:pt x="207635" y="452698"/>
                <a:pt x="211200" y="442895"/>
                <a:pt x="207635" y="442004"/>
              </a:cubicBezTo>
              <a:cubicBezTo>
                <a:pt x="203179" y="442004"/>
                <a:pt x="177336" y="431311"/>
                <a:pt x="173772" y="425964"/>
              </a:cubicBezTo>
              <a:cubicBezTo>
                <a:pt x="169316" y="420617"/>
                <a:pt x="171098" y="413488"/>
                <a:pt x="166643" y="408141"/>
              </a:cubicBezTo>
              <a:cubicBezTo>
                <a:pt x="163078" y="403685"/>
                <a:pt x="154167" y="389427"/>
                <a:pt x="148820" y="383189"/>
              </a:cubicBezTo>
              <a:cubicBezTo>
                <a:pt x="147929" y="382298"/>
                <a:pt x="147038" y="381407"/>
                <a:pt x="146147" y="380516"/>
              </a:cubicBezTo>
              <a:cubicBezTo>
                <a:pt x="140800" y="376060"/>
                <a:pt x="132779" y="369822"/>
                <a:pt x="128324" y="365366"/>
              </a:cubicBezTo>
              <a:cubicBezTo>
                <a:pt x="123868" y="360911"/>
                <a:pt x="106045" y="339523"/>
                <a:pt x="100699" y="342197"/>
              </a:cubicBezTo>
              <a:cubicBezTo>
                <a:pt x="95352" y="343979"/>
                <a:pt x="90005" y="345761"/>
                <a:pt x="88223" y="350217"/>
              </a:cubicBezTo>
              <a:cubicBezTo>
                <a:pt x="86440" y="354673"/>
                <a:pt x="86440" y="360020"/>
                <a:pt x="81985" y="360020"/>
              </a:cubicBezTo>
              <a:cubicBezTo>
                <a:pt x="77529" y="360020"/>
                <a:pt x="69509" y="368931"/>
                <a:pt x="67726" y="363584"/>
              </a:cubicBezTo>
              <a:cubicBezTo>
                <a:pt x="65944" y="358237"/>
                <a:pt x="67726" y="358237"/>
                <a:pt x="61488" y="353782"/>
              </a:cubicBezTo>
              <a:cubicBezTo>
                <a:pt x="54359" y="349326"/>
                <a:pt x="42775" y="340415"/>
                <a:pt x="40101" y="335068"/>
              </a:cubicBezTo>
              <a:cubicBezTo>
                <a:pt x="36537" y="329721"/>
                <a:pt x="39210" y="324374"/>
                <a:pt x="34754" y="325265"/>
              </a:cubicBezTo>
              <a:cubicBezTo>
                <a:pt x="31190" y="326156"/>
                <a:pt x="26734" y="329721"/>
                <a:pt x="18714" y="329721"/>
              </a:cubicBezTo>
              <a:cubicBezTo>
                <a:pt x="10694" y="329721"/>
                <a:pt x="0" y="329721"/>
                <a:pt x="0" y="329721"/>
              </a:cubicBezTo>
              <a:lnTo>
                <a:pt x="0" y="34754"/>
              </a:lnTo>
              <a:cubicBezTo>
                <a:pt x="0" y="34754"/>
                <a:pt x="5347" y="35645"/>
                <a:pt x="8911" y="36537"/>
              </a:cubicBezTo>
              <a:cubicBezTo>
                <a:pt x="10694" y="36537"/>
                <a:pt x="12476" y="38319"/>
                <a:pt x="15149" y="38319"/>
              </a:cubicBezTo>
              <a:cubicBezTo>
                <a:pt x="16932" y="38319"/>
                <a:pt x="19605" y="38319"/>
                <a:pt x="21387" y="38319"/>
              </a:cubicBezTo>
              <a:cubicBezTo>
                <a:pt x="24061" y="38319"/>
                <a:pt x="27625" y="39210"/>
                <a:pt x="30299" y="39210"/>
              </a:cubicBezTo>
              <a:cubicBezTo>
                <a:pt x="32972" y="39210"/>
                <a:pt x="35646" y="39210"/>
                <a:pt x="37428" y="39210"/>
              </a:cubicBezTo>
              <a:cubicBezTo>
                <a:pt x="37428" y="39210"/>
                <a:pt x="38319" y="39210"/>
                <a:pt x="39210" y="40101"/>
              </a:cubicBezTo>
              <a:cubicBezTo>
                <a:pt x="40992" y="40101"/>
                <a:pt x="41883" y="40992"/>
                <a:pt x="42775" y="41883"/>
              </a:cubicBezTo>
              <a:cubicBezTo>
                <a:pt x="43666" y="41883"/>
                <a:pt x="44557" y="42775"/>
                <a:pt x="45448" y="43666"/>
              </a:cubicBezTo>
              <a:cubicBezTo>
                <a:pt x="48121" y="43666"/>
                <a:pt x="49904" y="46339"/>
                <a:pt x="52577" y="47230"/>
              </a:cubicBezTo>
              <a:cubicBezTo>
                <a:pt x="60597" y="50795"/>
                <a:pt x="69509" y="47230"/>
                <a:pt x="77529" y="52577"/>
              </a:cubicBezTo>
              <a:cubicBezTo>
                <a:pt x="79311" y="54359"/>
                <a:pt x="81985" y="56142"/>
                <a:pt x="83767" y="57033"/>
              </a:cubicBezTo>
              <a:cubicBezTo>
                <a:pt x="83767" y="55251"/>
                <a:pt x="90005" y="57924"/>
                <a:pt x="90896" y="57924"/>
              </a:cubicBezTo>
              <a:cubicBezTo>
                <a:pt x="93569" y="57924"/>
                <a:pt x="96243" y="57924"/>
                <a:pt x="98916" y="58815"/>
              </a:cubicBezTo>
              <a:cubicBezTo>
                <a:pt x="99807" y="58815"/>
                <a:pt x="100699" y="60597"/>
                <a:pt x="101590" y="61488"/>
              </a:cubicBezTo>
              <a:cubicBezTo>
                <a:pt x="102481" y="62380"/>
                <a:pt x="103372" y="62380"/>
                <a:pt x="105154" y="63271"/>
              </a:cubicBezTo>
              <a:cubicBezTo>
                <a:pt x="106045" y="63271"/>
                <a:pt x="107828" y="63271"/>
                <a:pt x="108719" y="63271"/>
              </a:cubicBezTo>
              <a:cubicBezTo>
                <a:pt x="109610" y="63271"/>
                <a:pt x="111392" y="63271"/>
                <a:pt x="112283" y="63271"/>
              </a:cubicBezTo>
              <a:cubicBezTo>
                <a:pt x="112283" y="61488"/>
                <a:pt x="112283" y="60597"/>
                <a:pt x="112283" y="58815"/>
              </a:cubicBezTo>
              <a:cubicBezTo>
                <a:pt x="112283" y="57033"/>
                <a:pt x="114957" y="57033"/>
                <a:pt x="115848" y="57033"/>
              </a:cubicBezTo>
              <a:cubicBezTo>
                <a:pt x="119412" y="57033"/>
                <a:pt x="121195" y="58815"/>
                <a:pt x="122977" y="61488"/>
              </a:cubicBezTo>
              <a:cubicBezTo>
                <a:pt x="123868" y="62380"/>
                <a:pt x="125650" y="64162"/>
                <a:pt x="127433" y="64162"/>
              </a:cubicBezTo>
              <a:cubicBezTo>
                <a:pt x="129215" y="64162"/>
                <a:pt x="130106" y="62380"/>
                <a:pt x="130106" y="59706"/>
              </a:cubicBezTo>
              <a:cubicBezTo>
                <a:pt x="130106" y="57924"/>
                <a:pt x="127433" y="56142"/>
                <a:pt x="127433" y="54359"/>
              </a:cubicBezTo>
              <a:cubicBezTo>
                <a:pt x="127433" y="52577"/>
                <a:pt x="127433" y="50795"/>
                <a:pt x="129215" y="49904"/>
              </a:cubicBezTo>
              <a:cubicBezTo>
                <a:pt x="131888" y="47230"/>
                <a:pt x="136344" y="47230"/>
                <a:pt x="139017" y="44557"/>
              </a:cubicBezTo>
              <a:cubicBezTo>
                <a:pt x="140800" y="43666"/>
                <a:pt x="140800" y="41883"/>
                <a:pt x="141691" y="40101"/>
              </a:cubicBezTo>
              <a:cubicBezTo>
                <a:pt x="143473" y="38319"/>
                <a:pt x="145255" y="36537"/>
                <a:pt x="147038" y="34754"/>
              </a:cubicBezTo>
              <a:cubicBezTo>
                <a:pt x="147038" y="34754"/>
                <a:pt x="147038" y="34754"/>
                <a:pt x="147038" y="34754"/>
              </a:cubicBezTo>
              <a:cubicBezTo>
                <a:pt x="149711" y="32972"/>
                <a:pt x="151493" y="32081"/>
                <a:pt x="154167" y="30299"/>
              </a:cubicBezTo>
              <a:cubicBezTo>
                <a:pt x="155949" y="29408"/>
                <a:pt x="157731" y="28516"/>
                <a:pt x="159514" y="29408"/>
              </a:cubicBezTo>
              <a:cubicBezTo>
                <a:pt x="163078" y="29408"/>
                <a:pt x="165752" y="30299"/>
                <a:pt x="169316" y="29408"/>
              </a:cubicBezTo>
              <a:cubicBezTo>
                <a:pt x="171098" y="29408"/>
                <a:pt x="171990" y="28516"/>
                <a:pt x="172881" y="26734"/>
              </a:cubicBezTo>
              <a:cubicBezTo>
                <a:pt x="173772" y="24952"/>
                <a:pt x="174663" y="23170"/>
                <a:pt x="176445" y="23170"/>
              </a:cubicBezTo>
              <a:cubicBezTo>
                <a:pt x="178228" y="23170"/>
                <a:pt x="180010" y="23170"/>
                <a:pt x="181792" y="24061"/>
              </a:cubicBezTo>
              <a:cubicBezTo>
                <a:pt x="183574" y="24061"/>
                <a:pt x="185357" y="24952"/>
                <a:pt x="187139" y="24061"/>
              </a:cubicBezTo>
              <a:cubicBezTo>
                <a:pt x="188921" y="24061"/>
                <a:pt x="189812" y="21387"/>
                <a:pt x="190703" y="20496"/>
              </a:cubicBezTo>
              <a:cubicBezTo>
                <a:pt x="190703" y="20496"/>
                <a:pt x="190703" y="20496"/>
                <a:pt x="190703" y="20496"/>
              </a:cubicBezTo>
              <a:cubicBezTo>
                <a:pt x="191595" y="18714"/>
                <a:pt x="192486" y="16932"/>
                <a:pt x="194268" y="16040"/>
              </a:cubicBezTo>
              <a:cubicBezTo>
                <a:pt x="196050" y="15149"/>
                <a:pt x="197833" y="16040"/>
                <a:pt x="200506" y="16040"/>
              </a:cubicBezTo>
              <a:cubicBezTo>
                <a:pt x="202288" y="16040"/>
                <a:pt x="204962" y="16040"/>
                <a:pt x="206744" y="16040"/>
              </a:cubicBezTo>
              <a:cubicBezTo>
                <a:pt x="208526" y="16040"/>
                <a:pt x="210308" y="14258"/>
                <a:pt x="212091" y="13367"/>
              </a:cubicBezTo>
              <a:cubicBezTo>
                <a:pt x="214764" y="11585"/>
                <a:pt x="219220" y="10694"/>
                <a:pt x="219220" y="16040"/>
              </a:cubicBezTo>
              <a:cubicBezTo>
                <a:pt x="219220" y="21387"/>
                <a:pt x="212982" y="24952"/>
                <a:pt x="208526" y="25843"/>
              </a:cubicBezTo>
              <a:cubicBezTo>
                <a:pt x="206744" y="25843"/>
                <a:pt x="204070" y="26734"/>
                <a:pt x="202288" y="27625"/>
              </a:cubicBezTo>
              <a:cubicBezTo>
                <a:pt x="200506" y="27625"/>
                <a:pt x="199615" y="29408"/>
                <a:pt x="198724" y="31190"/>
              </a:cubicBezTo>
              <a:cubicBezTo>
                <a:pt x="196050" y="33863"/>
                <a:pt x="192486" y="36537"/>
                <a:pt x="188030" y="36537"/>
              </a:cubicBezTo>
              <a:cubicBezTo>
                <a:pt x="184465" y="36537"/>
                <a:pt x="180901" y="34754"/>
                <a:pt x="176445" y="36537"/>
              </a:cubicBezTo>
              <a:cubicBezTo>
                <a:pt x="172881" y="37428"/>
                <a:pt x="170207" y="40992"/>
                <a:pt x="167534" y="43666"/>
              </a:cubicBezTo>
              <a:cubicBezTo>
                <a:pt x="164860" y="47230"/>
                <a:pt x="163078" y="48121"/>
                <a:pt x="158622" y="49013"/>
              </a:cubicBezTo>
              <a:cubicBezTo>
                <a:pt x="154167" y="49904"/>
                <a:pt x="149711" y="50795"/>
                <a:pt x="147038" y="54359"/>
              </a:cubicBezTo>
              <a:cubicBezTo>
                <a:pt x="147038" y="54359"/>
                <a:pt x="147038" y="54359"/>
                <a:pt x="147038" y="54359"/>
              </a:cubicBezTo>
              <a:cubicBezTo>
                <a:pt x="145255" y="56142"/>
                <a:pt x="143473" y="60597"/>
                <a:pt x="146147" y="62380"/>
              </a:cubicBezTo>
              <a:cubicBezTo>
                <a:pt x="146147" y="62380"/>
                <a:pt x="146147" y="62380"/>
                <a:pt x="147038" y="62380"/>
              </a:cubicBezTo>
              <a:cubicBezTo>
                <a:pt x="150602" y="64162"/>
                <a:pt x="155949" y="62380"/>
                <a:pt x="158622" y="62380"/>
              </a:cubicBezTo>
              <a:cubicBezTo>
                <a:pt x="159514" y="62380"/>
                <a:pt x="162187" y="61488"/>
                <a:pt x="162187" y="59706"/>
              </a:cubicBezTo>
              <a:cubicBezTo>
                <a:pt x="162187" y="58815"/>
                <a:pt x="160405" y="57924"/>
                <a:pt x="160405" y="57033"/>
              </a:cubicBezTo>
              <a:cubicBezTo>
                <a:pt x="160405" y="57033"/>
                <a:pt x="158622" y="55251"/>
                <a:pt x="158622" y="54359"/>
              </a:cubicBezTo>
              <a:cubicBezTo>
                <a:pt x="158622" y="52577"/>
                <a:pt x="161296" y="51686"/>
                <a:pt x="163078" y="51686"/>
              </a:cubicBezTo>
              <a:cubicBezTo>
                <a:pt x="167534" y="49904"/>
                <a:pt x="171098" y="47230"/>
                <a:pt x="174663" y="43666"/>
              </a:cubicBezTo>
              <a:cubicBezTo>
                <a:pt x="177336" y="40992"/>
                <a:pt x="180901" y="38319"/>
                <a:pt x="184465" y="40101"/>
              </a:cubicBezTo>
              <a:cubicBezTo>
                <a:pt x="186248" y="40992"/>
                <a:pt x="188030" y="42775"/>
                <a:pt x="188921" y="44557"/>
              </a:cubicBezTo>
              <a:cubicBezTo>
                <a:pt x="188921" y="44557"/>
                <a:pt x="190703" y="48121"/>
                <a:pt x="191595" y="48121"/>
              </a:cubicBezTo>
              <a:cubicBezTo>
                <a:pt x="192486" y="48121"/>
                <a:pt x="193377" y="45448"/>
                <a:pt x="194268" y="44557"/>
              </a:cubicBezTo>
              <a:cubicBezTo>
                <a:pt x="195159" y="41883"/>
                <a:pt x="196941" y="39210"/>
                <a:pt x="198724" y="36537"/>
              </a:cubicBezTo>
              <a:cubicBezTo>
                <a:pt x="201397" y="32081"/>
                <a:pt x="204962" y="28516"/>
                <a:pt x="210308" y="26734"/>
              </a:cubicBezTo>
              <a:cubicBezTo>
                <a:pt x="214764" y="25843"/>
                <a:pt x="219220" y="25843"/>
                <a:pt x="223676" y="24061"/>
              </a:cubicBezTo>
              <a:cubicBezTo>
                <a:pt x="225458" y="24061"/>
                <a:pt x="228131" y="22278"/>
                <a:pt x="229913" y="22278"/>
              </a:cubicBezTo>
              <a:cubicBezTo>
                <a:pt x="229022" y="24952"/>
                <a:pt x="226349" y="26734"/>
                <a:pt x="224567" y="28516"/>
              </a:cubicBezTo>
              <a:cubicBezTo>
                <a:pt x="222784" y="30299"/>
                <a:pt x="222784" y="32972"/>
                <a:pt x="226349" y="32972"/>
              </a:cubicBezTo>
              <a:cubicBezTo>
                <a:pt x="232587" y="32972"/>
                <a:pt x="235260" y="26734"/>
                <a:pt x="239716" y="23170"/>
              </a:cubicBezTo>
              <a:cubicBezTo>
                <a:pt x="241498" y="21387"/>
                <a:pt x="243281" y="18714"/>
                <a:pt x="245063" y="16932"/>
              </a:cubicBezTo>
              <a:cubicBezTo>
                <a:pt x="246845" y="15149"/>
                <a:pt x="249519" y="16040"/>
                <a:pt x="251301" y="15149"/>
              </a:cubicBezTo>
              <a:cubicBezTo>
                <a:pt x="253083" y="15149"/>
                <a:pt x="255756" y="13367"/>
                <a:pt x="253974" y="11585"/>
              </a:cubicBezTo>
              <a:cubicBezTo>
                <a:pt x="252192" y="9803"/>
                <a:pt x="249519" y="9803"/>
                <a:pt x="247736" y="8020"/>
              </a:cubicBezTo>
              <a:cubicBezTo>
                <a:pt x="245954" y="7129"/>
                <a:pt x="245954" y="4456"/>
                <a:pt x="245954" y="2673"/>
              </a:cubicBezTo>
              <a:cubicBezTo>
                <a:pt x="245954" y="0"/>
                <a:pt x="248627" y="0"/>
                <a:pt x="251301" y="0"/>
              </a:cubicBezTo>
              <a:cubicBezTo>
                <a:pt x="257539" y="1782"/>
                <a:pt x="260212" y="8020"/>
                <a:pt x="264668" y="12476"/>
              </a:cubicBezTo>
              <a:cubicBezTo>
                <a:pt x="267341" y="16040"/>
                <a:pt x="270015" y="18714"/>
                <a:pt x="271797" y="23170"/>
              </a:cubicBezTo>
              <a:cubicBezTo>
                <a:pt x="271797" y="25843"/>
                <a:pt x="272688" y="27625"/>
                <a:pt x="274470" y="29408"/>
              </a:cubicBezTo>
              <a:cubicBezTo>
                <a:pt x="276253" y="31190"/>
                <a:pt x="278035" y="32972"/>
                <a:pt x="279817" y="33863"/>
              </a:cubicBezTo>
              <a:cubicBezTo>
                <a:pt x="284273" y="36537"/>
                <a:pt x="288729" y="40101"/>
                <a:pt x="293184" y="42775"/>
              </a:cubicBezTo>
              <a:cubicBezTo>
                <a:pt x="294967" y="43666"/>
                <a:pt x="296749" y="43666"/>
                <a:pt x="298531" y="42775"/>
              </a:cubicBezTo>
              <a:cubicBezTo>
                <a:pt x="300313" y="41883"/>
                <a:pt x="302987" y="38319"/>
                <a:pt x="302096" y="36537"/>
              </a:cubicBezTo>
              <a:cubicBezTo>
                <a:pt x="302096" y="35645"/>
                <a:pt x="301205" y="34754"/>
                <a:pt x="300313" y="33863"/>
              </a:cubicBezTo>
              <a:cubicBezTo>
                <a:pt x="300313" y="33863"/>
                <a:pt x="298531" y="32972"/>
                <a:pt x="298531" y="32081"/>
              </a:cubicBezTo>
              <a:cubicBezTo>
                <a:pt x="298531" y="30299"/>
                <a:pt x="302096" y="30299"/>
                <a:pt x="302987" y="29408"/>
              </a:cubicBezTo>
              <a:cubicBezTo>
                <a:pt x="304769" y="28516"/>
                <a:pt x="302987" y="26734"/>
                <a:pt x="302987" y="25843"/>
              </a:cubicBezTo>
              <a:cubicBezTo>
                <a:pt x="302096" y="24061"/>
                <a:pt x="301205" y="22278"/>
                <a:pt x="302987" y="20496"/>
              </a:cubicBezTo>
              <a:cubicBezTo>
                <a:pt x="304769" y="19605"/>
                <a:pt x="306551" y="19605"/>
                <a:pt x="308334" y="17823"/>
              </a:cubicBezTo>
              <a:cubicBezTo>
                <a:pt x="310116" y="16040"/>
                <a:pt x="311007" y="15149"/>
                <a:pt x="313680" y="15149"/>
              </a:cubicBezTo>
              <a:cubicBezTo>
                <a:pt x="319918" y="15149"/>
                <a:pt x="315463" y="22278"/>
                <a:pt x="314572" y="25843"/>
              </a:cubicBezTo>
              <a:cubicBezTo>
                <a:pt x="314572" y="27625"/>
                <a:pt x="313680" y="30299"/>
                <a:pt x="314572" y="32081"/>
              </a:cubicBezTo>
              <a:cubicBezTo>
                <a:pt x="316354" y="33863"/>
                <a:pt x="319027" y="32081"/>
                <a:pt x="321701" y="32081"/>
              </a:cubicBezTo>
              <a:cubicBezTo>
                <a:pt x="325265" y="32081"/>
                <a:pt x="321701" y="36537"/>
                <a:pt x="319918" y="37428"/>
              </a:cubicBezTo>
              <a:cubicBezTo>
                <a:pt x="319918" y="37428"/>
                <a:pt x="313680" y="41883"/>
                <a:pt x="316354" y="42775"/>
              </a:cubicBezTo>
              <a:cubicBezTo>
                <a:pt x="317245" y="42775"/>
                <a:pt x="319027" y="42775"/>
                <a:pt x="319918" y="42775"/>
              </a:cubicBezTo>
              <a:cubicBezTo>
                <a:pt x="321701" y="42775"/>
                <a:pt x="322592" y="42775"/>
                <a:pt x="324374" y="40992"/>
              </a:cubicBezTo>
              <a:cubicBezTo>
                <a:pt x="326156" y="40992"/>
                <a:pt x="328830" y="40101"/>
                <a:pt x="330612" y="39210"/>
              </a:cubicBezTo>
              <a:cubicBezTo>
                <a:pt x="333285" y="39210"/>
                <a:pt x="336850" y="38319"/>
                <a:pt x="338632" y="35645"/>
              </a:cubicBezTo>
              <a:cubicBezTo>
                <a:pt x="340415" y="33863"/>
                <a:pt x="339523" y="32081"/>
                <a:pt x="340415" y="30299"/>
              </a:cubicBezTo>
              <a:cubicBezTo>
                <a:pt x="342197" y="24952"/>
                <a:pt x="349326" y="24952"/>
                <a:pt x="353782" y="25843"/>
              </a:cubicBezTo>
              <a:cubicBezTo>
                <a:pt x="360020" y="26734"/>
                <a:pt x="365366" y="27625"/>
                <a:pt x="370713" y="29408"/>
              </a:cubicBezTo>
              <a:cubicBezTo>
                <a:pt x="372495" y="29408"/>
                <a:pt x="374278" y="31190"/>
                <a:pt x="376060" y="32972"/>
              </a:cubicBezTo>
              <a:cubicBezTo>
                <a:pt x="377842" y="34754"/>
                <a:pt x="379625" y="35645"/>
                <a:pt x="382298" y="36537"/>
              </a:cubicBezTo>
              <a:cubicBezTo>
                <a:pt x="385863" y="37428"/>
                <a:pt x="388536" y="39210"/>
                <a:pt x="392101" y="40101"/>
              </a:cubicBezTo>
              <a:cubicBezTo>
                <a:pt x="393883" y="40101"/>
                <a:pt x="395665" y="40992"/>
                <a:pt x="397447" y="41883"/>
              </a:cubicBezTo>
              <a:cubicBezTo>
                <a:pt x="399230" y="41883"/>
                <a:pt x="401012" y="43666"/>
                <a:pt x="402794" y="44557"/>
              </a:cubicBezTo>
              <a:cubicBezTo>
                <a:pt x="404576" y="44557"/>
                <a:pt x="407250" y="45448"/>
                <a:pt x="409923" y="45448"/>
              </a:cubicBezTo>
              <a:cubicBezTo>
                <a:pt x="411706" y="45448"/>
                <a:pt x="413488" y="45448"/>
                <a:pt x="415270" y="45448"/>
              </a:cubicBezTo>
              <a:cubicBezTo>
                <a:pt x="417944" y="45448"/>
                <a:pt x="420617" y="45448"/>
                <a:pt x="423290" y="47230"/>
              </a:cubicBezTo>
              <a:cubicBezTo>
                <a:pt x="425964" y="47230"/>
                <a:pt x="427746" y="49013"/>
                <a:pt x="430419" y="50795"/>
              </a:cubicBez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5</xdr:col>
      <xdr:colOff>377868</xdr:colOff>
      <xdr:row>14</xdr:row>
      <xdr:rowOff>12250</xdr:rowOff>
    </xdr:from>
    <xdr:to>
      <xdr:col>7</xdr:col>
      <xdr:colOff>220980</xdr:colOff>
      <xdr:row>19</xdr:row>
      <xdr:rowOff>76200</xdr:rowOff>
    </xdr:to>
    <xdr:sp macro="" textlink="">
      <xdr:nvSpPr>
        <xdr:cNvPr id="5" name="Forma Livre: Forma 4">
          <a:extLst>
            <a:ext uri="{FF2B5EF4-FFF2-40B4-BE49-F238E27FC236}">
              <a16:creationId xmlns:a16="http://schemas.microsoft.com/office/drawing/2014/main" id="{E2E3AAA8-3550-49A8-A195-AF1ED5076F1C}"/>
            </a:ext>
          </a:extLst>
        </xdr:cNvPr>
        <xdr:cNvSpPr/>
      </xdr:nvSpPr>
      <xdr:spPr>
        <a:xfrm>
          <a:off x="3425868" y="2572570"/>
          <a:ext cx="1062312" cy="978350"/>
        </a:xfrm>
        <a:custGeom>
          <a:avLst/>
          <a:gdLst>
            <a:gd name="connsiteX0" fmla="*/ 622014 w 631934"/>
            <a:gd name="connsiteY0" fmla="*/ 303575 h 536161"/>
            <a:gd name="connsiteX1" fmla="*/ 605082 w 631934"/>
            <a:gd name="connsiteY1" fmla="*/ 311595 h 536161"/>
            <a:gd name="connsiteX2" fmla="*/ 597062 w 631934"/>
            <a:gd name="connsiteY2" fmla="*/ 311595 h 536161"/>
            <a:gd name="connsiteX3" fmla="*/ 587260 w 631934"/>
            <a:gd name="connsiteY3" fmla="*/ 314268 h 536161"/>
            <a:gd name="connsiteX4" fmla="*/ 578348 w 631934"/>
            <a:gd name="connsiteY4" fmla="*/ 318724 h 536161"/>
            <a:gd name="connsiteX5" fmla="*/ 572110 w 631934"/>
            <a:gd name="connsiteY5" fmla="*/ 324962 h 536161"/>
            <a:gd name="connsiteX6" fmla="*/ 556961 w 631934"/>
            <a:gd name="connsiteY6" fmla="*/ 338329 h 536161"/>
            <a:gd name="connsiteX7" fmla="*/ 548050 w 631934"/>
            <a:gd name="connsiteY7" fmla="*/ 343676 h 536161"/>
            <a:gd name="connsiteX8" fmla="*/ 537356 w 631934"/>
            <a:gd name="connsiteY8" fmla="*/ 345458 h 536161"/>
            <a:gd name="connsiteX9" fmla="*/ 515077 w 631934"/>
            <a:gd name="connsiteY9" fmla="*/ 343676 h 536161"/>
            <a:gd name="connsiteX10" fmla="*/ 502602 w 631934"/>
            <a:gd name="connsiteY10" fmla="*/ 341002 h 536161"/>
            <a:gd name="connsiteX11" fmla="*/ 488343 w 631934"/>
            <a:gd name="connsiteY11" fmla="*/ 341002 h 536161"/>
            <a:gd name="connsiteX12" fmla="*/ 481214 w 631934"/>
            <a:gd name="connsiteY12" fmla="*/ 341002 h 536161"/>
            <a:gd name="connsiteX13" fmla="*/ 474085 w 631934"/>
            <a:gd name="connsiteY13" fmla="*/ 342785 h 536161"/>
            <a:gd name="connsiteX14" fmla="*/ 471412 w 631934"/>
            <a:gd name="connsiteY14" fmla="*/ 342785 h 536161"/>
            <a:gd name="connsiteX15" fmla="*/ 471412 w 631934"/>
            <a:gd name="connsiteY15" fmla="*/ 342785 h 536161"/>
            <a:gd name="connsiteX16" fmla="*/ 470521 w 631934"/>
            <a:gd name="connsiteY16" fmla="*/ 342785 h 536161"/>
            <a:gd name="connsiteX17" fmla="*/ 467847 w 631934"/>
            <a:gd name="connsiteY17" fmla="*/ 342785 h 536161"/>
            <a:gd name="connsiteX18" fmla="*/ 466065 w 631934"/>
            <a:gd name="connsiteY18" fmla="*/ 342785 h 536161"/>
            <a:gd name="connsiteX19" fmla="*/ 462500 w 631934"/>
            <a:gd name="connsiteY19" fmla="*/ 342785 h 536161"/>
            <a:gd name="connsiteX20" fmla="*/ 458936 w 631934"/>
            <a:gd name="connsiteY20" fmla="*/ 342785 h 536161"/>
            <a:gd name="connsiteX21" fmla="*/ 450916 w 631934"/>
            <a:gd name="connsiteY21" fmla="*/ 342785 h 536161"/>
            <a:gd name="connsiteX22" fmla="*/ 446460 w 631934"/>
            <a:gd name="connsiteY22" fmla="*/ 342785 h 536161"/>
            <a:gd name="connsiteX23" fmla="*/ 442895 w 631934"/>
            <a:gd name="connsiteY23" fmla="*/ 342785 h 536161"/>
            <a:gd name="connsiteX24" fmla="*/ 436657 w 631934"/>
            <a:gd name="connsiteY24" fmla="*/ 342785 h 536161"/>
            <a:gd name="connsiteX25" fmla="*/ 431310 w 631934"/>
            <a:gd name="connsiteY25" fmla="*/ 341002 h 536161"/>
            <a:gd name="connsiteX26" fmla="*/ 425073 w 631934"/>
            <a:gd name="connsiteY26" fmla="*/ 342785 h 536161"/>
            <a:gd name="connsiteX27" fmla="*/ 418835 w 631934"/>
            <a:gd name="connsiteY27" fmla="*/ 348131 h 536161"/>
            <a:gd name="connsiteX28" fmla="*/ 415270 w 631934"/>
            <a:gd name="connsiteY28" fmla="*/ 353478 h 536161"/>
            <a:gd name="connsiteX29" fmla="*/ 414379 w 631934"/>
            <a:gd name="connsiteY29" fmla="*/ 358825 h 536161"/>
            <a:gd name="connsiteX30" fmla="*/ 409923 w 631934"/>
            <a:gd name="connsiteY30" fmla="*/ 361498 h 536161"/>
            <a:gd name="connsiteX31" fmla="*/ 405468 w 631934"/>
            <a:gd name="connsiteY31" fmla="*/ 363281 h 536161"/>
            <a:gd name="connsiteX32" fmla="*/ 402794 w 631934"/>
            <a:gd name="connsiteY32" fmla="*/ 363281 h 536161"/>
            <a:gd name="connsiteX33" fmla="*/ 397447 w 631934"/>
            <a:gd name="connsiteY33" fmla="*/ 365063 h 536161"/>
            <a:gd name="connsiteX34" fmla="*/ 391209 w 631934"/>
            <a:gd name="connsiteY34" fmla="*/ 368628 h 536161"/>
            <a:gd name="connsiteX35" fmla="*/ 383189 w 631934"/>
            <a:gd name="connsiteY35" fmla="*/ 375757 h 536161"/>
            <a:gd name="connsiteX36" fmla="*/ 376951 w 631934"/>
            <a:gd name="connsiteY36" fmla="*/ 381103 h 536161"/>
            <a:gd name="connsiteX37" fmla="*/ 370713 w 631934"/>
            <a:gd name="connsiteY37" fmla="*/ 387341 h 536161"/>
            <a:gd name="connsiteX38" fmla="*/ 363584 w 631934"/>
            <a:gd name="connsiteY38" fmla="*/ 391797 h 536161"/>
            <a:gd name="connsiteX39" fmla="*/ 355564 w 631934"/>
            <a:gd name="connsiteY39" fmla="*/ 390015 h 536161"/>
            <a:gd name="connsiteX40" fmla="*/ 349326 w 631934"/>
            <a:gd name="connsiteY40" fmla="*/ 387341 h 536161"/>
            <a:gd name="connsiteX41" fmla="*/ 345761 w 631934"/>
            <a:gd name="connsiteY41" fmla="*/ 387341 h 536161"/>
            <a:gd name="connsiteX42" fmla="*/ 342197 w 631934"/>
            <a:gd name="connsiteY42" fmla="*/ 387341 h 536161"/>
            <a:gd name="connsiteX43" fmla="*/ 348435 w 631934"/>
            <a:gd name="connsiteY43" fmla="*/ 390906 h 536161"/>
            <a:gd name="connsiteX44" fmla="*/ 355564 w 631934"/>
            <a:gd name="connsiteY44" fmla="*/ 392688 h 536161"/>
            <a:gd name="connsiteX45" fmla="*/ 362693 w 631934"/>
            <a:gd name="connsiteY45" fmla="*/ 395362 h 536161"/>
            <a:gd name="connsiteX46" fmla="*/ 360911 w 631934"/>
            <a:gd name="connsiteY46" fmla="*/ 401600 h 536161"/>
            <a:gd name="connsiteX47" fmla="*/ 353782 w 631934"/>
            <a:gd name="connsiteY47" fmla="*/ 406946 h 536161"/>
            <a:gd name="connsiteX48" fmla="*/ 349326 w 631934"/>
            <a:gd name="connsiteY48" fmla="*/ 412293 h 536161"/>
            <a:gd name="connsiteX49" fmla="*/ 345761 w 631934"/>
            <a:gd name="connsiteY49" fmla="*/ 416749 h 536161"/>
            <a:gd name="connsiteX50" fmla="*/ 341306 w 631934"/>
            <a:gd name="connsiteY50" fmla="*/ 420314 h 536161"/>
            <a:gd name="connsiteX51" fmla="*/ 336850 w 631934"/>
            <a:gd name="connsiteY51" fmla="*/ 422987 h 536161"/>
            <a:gd name="connsiteX52" fmla="*/ 333285 w 631934"/>
            <a:gd name="connsiteY52" fmla="*/ 426552 h 536161"/>
            <a:gd name="connsiteX53" fmla="*/ 338632 w 631934"/>
            <a:gd name="connsiteY53" fmla="*/ 425660 h 536161"/>
            <a:gd name="connsiteX54" fmla="*/ 344870 w 631934"/>
            <a:gd name="connsiteY54" fmla="*/ 423878 h 536161"/>
            <a:gd name="connsiteX55" fmla="*/ 353782 w 631934"/>
            <a:gd name="connsiteY55" fmla="*/ 417640 h 536161"/>
            <a:gd name="connsiteX56" fmla="*/ 356455 w 631934"/>
            <a:gd name="connsiteY56" fmla="*/ 413184 h 536161"/>
            <a:gd name="connsiteX57" fmla="*/ 359128 w 631934"/>
            <a:gd name="connsiteY57" fmla="*/ 410511 h 536161"/>
            <a:gd name="connsiteX58" fmla="*/ 367149 w 631934"/>
            <a:gd name="connsiteY58" fmla="*/ 401600 h 536161"/>
            <a:gd name="connsiteX59" fmla="*/ 371604 w 631934"/>
            <a:gd name="connsiteY59" fmla="*/ 396253 h 536161"/>
            <a:gd name="connsiteX60" fmla="*/ 382298 w 631934"/>
            <a:gd name="connsiteY60" fmla="*/ 387341 h 536161"/>
            <a:gd name="connsiteX61" fmla="*/ 395665 w 631934"/>
            <a:gd name="connsiteY61" fmla="*/ 380212 h 536161"/>
            <a:gd name="connsiteX62" fmla="*/ 409923 w 631934"/>
            <a:gd name="connsiteY62" fmla="*/ 373083 h 536161"/>
            <a:gd name="connsiteX63" fmla="*/ 440222 w 631934"/>
            <a:gd name="connsiteY63" fmla="*/ 365954 h 536161"/>
            <a:gd name="connsiteX64" fmla="*/ 464283 w 631934"/>
            <a:gd name="connsiteY64" fmla="*/ 373974 h 536161"/>
            <a:gd name="connsiteX65" fmla="*/ 466065 w 631934"/>
            <a:gd name="connsiteY65" fmla="*/ 382886 h 536161"/>
            <a:gd name="connsiteX66" fmla="*/ 458045 w 631934"/>
            <a:gd name="connsiteY66" fmla="*/ 391797 h 536161"/>
            <a:gd name="connsiteX67" fmla="*/ 447351 w 631934"/>
            <a:gd name="connsiteY67" fmla="*/ 398035 h 536161"/>
            <a:gd name="connsiteX68" fmla="*/ 436657 w 631934"/>
            <a:gd name="connsiteY68" fmla="*/ 394471 h 536161"/>
            <a:gd name="connsiteX69" fmla="*/ 433984 w 631934"/>
            <a:gd name="connsiteY69" fmla="*/ 398926 h 536161"/>
            <a:gd name="connsiteX70" fmla="*/ 445569 w 631934"/>
            <a:gd name="connsiteY70" fmla="*/ 404273 h 536161"/>
            <a:gd name="connsiteX71" fmla="*/ 452698 w 631934"/>
            <a:gd name="connsiteY71" fmla="*/ 402491 h 536161"/>
            <a:gd name="connsiteX72" fmla="*/ 457154 w 631934"/>
            <a:gd name="connsiteY72" fmla="*/ 400709 h 536161"/>
            <a:gd name="connsiteX73" fmla="*/ 454480 w 631934"/>
            <a:gd name="connsiteY73" fmla="*/ 409620 h 536161"/>
            <a:gd name="connsiteX74" fmla="*/ 451807 w 631934"/>
            <a:gd name="connsiteY74" fmla="*/ 420314 h 536161"/>
            <a:gd name="connsiteX75" fmla="*/ 454480 w 631934"/>
            <a:gd name="connsiteY75" fmla="*/ 422987 h 536161"/>
            <a:gd name="connsiteX76" fmla="*/ 457154 w 631934"/>
            <a:gd name="connsiteY76" fmla="*/ 426552 h 536161"/>
            <a:gd name="connsiteX77" fmla="*/ 463391 w 631934"/>
            <a:gd name="connsiteY77" fmla="*/ 438136 h 536161"/>
            <a:gd name="connsiteX78" fmla="*/ 474976 w 631934"/>
            <a:gd name="connsiteY78" fmla="*/ 444374 h 536161"/>
            <a:gd name="connsiteX79" fmla="*/ 485670 w 631934"/>
            <a:gd name="connsiteY79" fmla="*/ 449721 h 536161"/>
            <a:gd name="connsiteX80" fmla="*/ 495473 w 631934"/>
            <a:gd name="connsiteY80" fmla="*/ 453286 h 536161"/>
            <a:gd name="connsiteX81" fmla="*/ 507057 w 631934"/>
            <a:gd name="connsiteY81" fmla="*/ 451503 h 536161"/>
            <a:gd name="connsiteX82" fmla="*/ 515077 w 631934"/>
            <a:gd name="connsiteY82" fmla="*/ 451503 h 536161"/>
            <a:gd name="connsiteX83" fmla="*/ 527553 w 631934"/>
            <a:gd name="connsiteY83" fmla="*/ 462197 h 536161"/>
            <a:gd name="connsiteX84" fmla="*/ 503493 w 631934"/>
            <a:gd name="connsiteY84" fmla="*/ 470217 h 536161"/>
            <a:gd name="connsiteX85" fmla="*/ 479432 w 631934"/>
            <a:gd name="connsiteY85" fmla="*/ 478237 h 536161"/>
            <a:gd name="connsiteX86" fmla="*/ 469629 w 631934"/>
            <a:gd name="connsiteY86" fmla="*/ 478237 h 536161"/>
            <a:gd name="connsiteX87" fmla="*/ 462500 w 631934"/>
            <a:gd name="connsiteY87" fmla="*/ 486258 h 536161"/>
            <a:gd name="connsiteX88" fmla="*/ 457154 w 631934"/>
            <a:gd name="connsiteY88" fmla="*/ 496060 h 536161"/>
            <a:gd name="connsiteX89" fmla="*/ 446460 w 631934"/>
            <a:gd name="connsiteY89" fmla="*/ 501407 h 536161"/>
            <a:gd name="connsiteX90" fmla="*/ 436657 w 631934"/>
            <a:gd name="connsiteY90" fmla="*/ 499625 h 536161"/>
            <a:gd name="connsiteX91" fmla="*/ 429528 w 631934"/>
            <a:gd name="connsiteY91" fmla="*/ 489822 h 536161"/>
            <a:gd name="connsiteX92" fmla="*/ 433093 w 631934"/>
            <a:gd name="connsiteY92" fmla="*/ 480911 h 536161"/>
            <a:gd name="connsiteX93" fmla="*/ 448242 w 631934"/>
            <a:gd name="connsiteY93" fmla="*/ 469326 h 536161"/>
            <a:gd name="connsiteX94" fmla="*/ 460718 w 631934"/>
            <a:gd name="connsiteY94" fmla="*/ 461306 h 536161"/>
            <a:gd name="connsiteX95" fmla="*/ 472303 w 631934"/>
            <a:gd name="connsiteY95" fmla="*/ 464870 h 536161"/>
            <a:gd name="connsiteX96" fmla="*/ 483888 w 631934"/>
            <a:gd name="connsiteY96" fmla="*/ 458632 h 536161"/>
            <a:gd name="connsiteX97" fmla="*/ 472303 w 631934"/>
            <a:gd name="connsiteY97" fmla="*/ 460415 h 536161"/>
            <a:gd name="connsiteX98" fmla="*/ 467847 w 631934"/>
            <a:gd name="connsiteY98" fmla="*/ 460415 h 536161"/>
            <a:gd name="connsiteX99" fmla="*/ 464283 w 631934"/>
            <a:gd name="connsiteY99" fmla="*/ 460415 h 536161"/>
            <a:gd name="connsiteX100" fmla="*/ 466065 w 631934"/>
            <a:gd name="connsiteY100" fmla="*/ 454177 h 536161"/>
            <a:gd name="connsiteX101" fmla="*/ 469629 w 631934"/>
            <a:gd name="connsiteY101" fmla="*/ 452395 h 536161"/>
            <a:gd name="connsiteX102" fmla="*/ 467847 w 631934"/>
            <a:gd name="connsiteY102" fmla="*/ 449721 h 536161"/>
            <a:gd name="connsiteX103" fmla="*/ 464283 w 631934"/>
            <a:gd name="connsiteY103" fmla="*/ 449721 h 536161"/>
            <a:gd name="connsiteX104" fmla="*/ 462500 w 631934"/>
            <a:gd name="connsiteY104" fmla="*/ 447048 h 536161"/>
            <a:gd name="connsiteX105" fmla="*/ 458936 w 631934"/>
            <a:gd name="connsiteY105" fmla="*/ 448830 h 536161"/>
            <a:gd name="connsiteX106" fmla="*/ 456262 w 631934"/>
            <a:gd name="connsiteY106" fmla="*/ 452395 h 536161"/>
            <a:gd name="connsiteX107" fmla="*/ 451807 w 631934"/>
            <a:gd name="connsiteY107" fmla="*/ 455068 h 536161"/>
            <a:gd name="connsiteX108" fmla="*/ 448242 w 631934"/>
            <a:gd name="connsiteY108" fmla="*/ 458632 h 536161"/>
            <a:gd name="connsiteX109" fmla="*/ 439331 w 631934"/>
            <a:gd name="connsiteY109" fmla="*/ 463979 h 536161"/>
            <a:gd name="connsiteX110" fmla="*/ 436657 w 631934"/>
            <a:gd name="connsiteY110" fmla="*/ 461306 h 536161"/>
            <a:gd name="connsiteX111" fmla="*/ 433984 w 631934"/>
            <a:gd name="connsiteY111" fmla="*/ 460415 h 536161"/>
            <a:gd name="connsiteX112" fmla="*/ 430420 w 631934"/>
            <a:gd name="connsiteY112" fmla="*/ 464870 h 536161"/>
            <a:gd name="connsiteX113" fmla="*/ 425964 w 631934"/>
            <a:gd name="connsiteY113" fmla="*/ 467544 h 536161"/>
            <a:gd name="connsiteX114" fmla="*/ 421508 w 631934"/>
            <a:gd name="connsiteY114" fmla="*/ 467544 h 536161"/>
            <a:gd name="connsiteX115" fmla="*/ 417943 w 631934"/>
            <a:gd name="connsiteY115" fmla="*/ 467544 h 536161"/>
            <a:gd name="connsiteX116" fmla="*/ 417943 w 631934"/>
            <a:gd name="connsiteY116" fmla="*/ 467544 h 536161"/>
            <a:gd name="connsiteX117" fmla="*/ 410814 w 631934"/>
            <a:gd name="connsiteY117" fmla="*/ 462197 h 536161"/>
            <a:gd name="connsiteX118" fmla="*/ 410814 w 631934"/>
            <a:gd name="connsiteY118" fmla="*/ 453286 h 536161"/>
            <a:gd name="connsiteX119" fmla="*/ 405468 w 631934"/>
            <a:gd name="connsiteY119" fmla="*/ 451503 h 536161"/>
            <a:gd name="connsiteX120" fmla="*/ 403685 w 631934"/>
            <a:gd name="connsiteY120" fmla="*/ 419422 h 536161"/>
            <a:gd name="connsiteX121" fmla="*/ 395665 w 631934"/>
            <a:gd name="connsiteY121" fmla="*/ 411402 h 536161"/>
            <a:gd name="connsiteX122" fmla="*/ 381407 w 631934"/>
            <a:gd name="connsiteY122" fmla="*/ 414967 h 536161"/>
            <a:gd name="connsiteX123" fmla="*/ 376060 w 631934"/>
            <a:gd name="connsiteY123" fmla="*/ 408729 h 536161"/>
            <a:gd name="connsiteX124" fmla="*/ 355564 w 631934"/>
            <a:gd name="connsiteY124" fmla="*/ 440810 h 536161"/>
            <a:gd name="connsiteX125" fmla="*/ 349326 w 631934"/>
            <a:gd name="connsiteY125" fmla="*/ 457741 h 536161"/>
            <a:gd name="connsiteX126" fmla="*/ 334177 w 631934"/>
            <a:gd name="connsiteY126" fmla="*/ 460415 h 536161"/>
            <a:gd name="connsiteX127" fmla="*/ 332394 w 631934"/>
            <a:gd name="connsiteY127" fmla="*/ 467544 h 536161"/>
            <a:gd name="connsiteX128" fmla="*/ 287837 w 631934"/>
            <a:gd name="connsiteY128" fmla="*/ 467544 h 536161"/>
            <a:gd name="connsiteX129" fmla="*/ 265559 w 631934"/>
            <a:gd name="connsiteY129" fmla="*/ 467544 h 536161"/>
            <a:gd name="connsiteX130" fmla="*/ 243281 w 631934"/>
            <a:gd name="connsiteY130" fmla="*/ 483584 h 536161"/>
            <a:gd name="connsiteX131" fmla="*/ 237934 w 631934"/>
            <a:gd name="connsiteY131" fmla="*/ 483584 h 536161"/>
            <a:gd name="connsiteX132" fmla="*/ 233478 w 631934"/>
            <a:gd name="connsiteY132" fmla="*/ 487149 h 536161"/>
            <a:gd name="connsiteX133" fmla="*/ 228131 w 631934"/>
            <a:gd name="connsiteY133" fmla="*/ 488040 h 536161"/>
            <a:gd name="connsiteX134" fmla="*/ 225458 w 631934"/>
            <a:gd name="connsiteY134" fmla="*/ 493387 h 536161"/>
            <a:gd name="connsiteX135" fmla="*/ 221002 w 631934"/>
            <a:gd name="connsiteY135" fmla="*/ 492496 h 536161"/>
            <a:gd name="connsiteX136" fmla="*/ 218329 w 631934"/>
            <a:gd name="connsiteY136" fmla="*/ 489822 h 536161"/>
            <a:gd name="connsiteX137" fmla="*/ 210308 w 631934"/>
            <a:gd name="connsiteY137" fmla="*/ 489822 h 536161"/>
            <a:gd name="connsiteX138" fmla="*/ 206744 w 631934"/>
            <a:gd name="connsiteY138" fmla="*/ 490713 h 536161"/>
            <a:gd name="connsiteX139" fmla="*/ 203179 w 631934"/>
            <a:gd name="connsiteY139" fmla="*/ 491605 h 536161"/>
            <a:gd name="connsiteX140" fmla="*/ 185357 w 631934"/>
            <a:gd name="connsiteY140" fmla="*/ 496060 h 536161"/>
            <a:gd name="connsiteX141" fmla="*/ 177336 w 631934"/>
            <a:gd name="connsiteY141" fmla="*/ 502298 h 536161"/>
            <a:gd name="connsiteX142" fmla="*/ 177336 w 631934"/>
            <a:gd name="connsiteY142" fmla="*/ 507645 h 536161"/>
            <a:gd name="connsiteX143" fmla="*/ 184465 w 631934"/>
            <a:gd name="connsiteY143" fmla="*/ 508536 h 536161"/>
            <a:gd name="connsiteX144" fmla="*/ 186248 w 631934"/>
            <a:gd name="connsiteY144" fmla="*/ 513883 h 536161"/>
            <a:gd name="connsiteX145" fmla="*/ 175554 w 631934"/>
            <a:gd name="connsiteY145" fmla="*/ 518339 h 536161"/>
            <a:gd name="connsiteX146" fmla="*/ 169316 w 631934"/>
            <a:gd name="connsiteY146" fmla="*/ 518339 h 536161"/>
            <a:gd name="connsiteX147" fmla="*/ 163078 w 631934"/>
            <a:gd name="connsiteY147" fmla="*/ 520121 h 536161"/>
            <a:gd name="connsiteX148" fmla="*/ 149711 w 631934"/>
            <a:gd name="connsiteY148" fmla="*/ 520121 h 536161"/>
            <a:gd name="connsiteX149" fmla="*/ 135453 w 631934"/>
            <a:gd name="connsiteY149" fmla="*/ 524577 h 536161"/>
            <a:gd name="connsiteX150" fmla="*/ 124759 w 631934"/>
            <a:gd name="connsiteY150" fmla="*/ 536161 h 536161"/>
            <a:gd name="connsiteX151" fmla="*/ 115848 w 631934"/>
            <a:gd name="connsiteY151" fmla="*/ 536161 h 536161"/>
            <a:gd name="connsiteX152" fmla="*/ 109610 w 631934"/>
            <a:gd name="connsiteY152" fmla="*/ 533488 h 536161"/>
            <a:gd name="connsiteX153" fmla="*/ 116739 w 631934"/>
            <a:gd name="connsiteY153" fmla="*/ 527250 h 536161"/>
            <a:gd name="connsiteX154" fmla="*/ 120304 w 631934"/>
            <a:gd name="connsiteY154" fmla="*/ 524577 h 536161"/>
            <a:gd name="connsiteX155" fmla="*/ 114957 w 631934"/>
            <a:gd name="connsiteY155" fmla="*/ 521903 h 536161"/>
            <a:gd name="connsiteX156" fmla="*/ 119412 w 631934"/>
            <a:gd name="connsiteY156" fmla="*/ 511210 h 536161"/>
            <a:gd name="connsiteX157" fmla="*/ 129215 w 631934"/>
            <a:gd name="connsiteY157" fmla="*/ 503189 h 536161"/>
            <a:gd name="connsiteX158" fmla="*/ 133671 w 631934"/>
            <a:gd name="connsiteY158" fmla="*/ 497843 h 536161"/>
            <a:gd name="connsiteX159" fmla="*/ 134562 w 631934"/>
            <a:gd name="connsiteY159" fmla="*/ 489822 h 536161"/>
            <a:gd name="connsiteX160" fmla="*/ 136344 w 631934"/>
            <a:gd name="connsiteY160" fmla="*/ 482693 h 536161"/>
            <a:gd name="connsiteX161" fmla="*/ 141691 w 631934"/>
            <a:gd name="connsiteY161" fmla="*/ 476455 h 536161"/>
            <a:gd name="connsiteX162" fmla="*/ 146147 w 631934"/>
            <a:gd name="connsiteY162" fmla="*/ 469326 h 536161"/>
            <a:gd name="connsiteX163" fmla="*/ 154167 w 631934"/>
            <a:gd name="connsiteY163" fmla="*/ 470217 h 536161"/>
            <a:gd name="connsiteX164" fmla="*/ 163078 w 631934"/>
            <a:gd name="connsiteY164" fmla="*/ 474673 h 536161"/>
            <a:gd name="connsiteX165" fmla="*/ 167534 w 631934"/>
            <a:gd name="connsiteY165" fmla="*/ 472000 h 536161"/>
            <a:gd name="connsiteX166" fmla="*/ 171098 w 631934"/>
            <a:gd name="connsiteY166" fmla="*/ 470217 h 536161"/>
            <a:gd name="connsiteX167" fmla="*/ 171098 w 631934"/>
            <a:gd name="connsiteY167" fmla="*/ 466653 h 536161"/>
            <a:gd name="connsiteX168" fmla="*/ 166643 w 631934"/>
            <a:gd name="connsiteY168" fmla="*/ 457741 h 536161"/>
            <a:gd name="connsiteX169" fmla="*/ 163969 w 631934"/>
            <a:gd name="connsiteY169" fmla="*/ 450612 h 536161"/>
            <a:gd name="connsiteX170" fmla="*/ 147038 w 631934"/>
            <a:gd name="connsiteY170" fmla="*/ 442592 h 536161"/>
            <a:gd name="connsiteX171" fmla="*/ 138126 w 631934"/>
            <a:gd name="connsiteY171" fmla="*/ 439919 h 536161"/>
            <a:gd name="connsiteX172" fmla="*/ 130106 w 631934"/>
            <a:gd name="connsiteY172" fmla="*/ 436354 h 536161"/>
            <a:gd name="connsiteX173" fmla="*/ 119412 w 631934"/>
            <a:gd name="connsiteY173" fmla="*/ 438136 h 536161"/>
            <a:gd name="connsiteX174" fmla="*/ 111392 w 631934"/>
            <a:gd name="connsiteY174" fmla="*/ 437245 h 536161"/>
            <a:gd name="connsiteX175" fmla="*/ 98916 w 631934"/>
            <a:gd name="connsiteY175" fmla="*/ 434572 h 536161"/>
            <a:gd name="connsiteX176" fmla="*/ 87331 w 631934"/>
            <a:gd name="connsiteY176" fmla="*/ 430116 h 536161"/>
            <a:gd name="connsiteX177" fmla="*/ 80202 w 631934"/>
            <a:gd name="connsiteY177" fmla="*/ 422096 h 536161"/>
            <a:gd name="connsiteX178" fmla="*/ 79311 w 631934"/>
            <a:gd name="connsiteY178" fmla="*/ 417640 h 536161"/>
            <a:gd name="connsiteX179" fmla="*/ 79311 w 631934"/>
            <a:gd name="connsiteY179" fmla="*/ 410511 h 536161"/>
            <a:gd name="connsiteX180" fmla="*/ 75747 w 631934"/>
            <a:gd name="connsiteY180" fmla="*/ 406055 h 536161"/>
            <a:gd name="connsiteX181" fmla="*/ 73964 w 631934"/>
            <a:gd name="connsiteY181" fmla="*/ 402491 h 536161"/>
            <a:gd name="connsiteX182" fmla="*/ 72182 w 631934"/>
            <a:gd name="connsiteY182" fmla="*/ 395362 h 536161"/>
            <a:gd name="connsiteX183" fmla="*/ 62380 w 631934"/>
            <a:gd name="connsiteY183" fmla="*/ 394471 h 536161"/>
            <a:gd name="connsiteX184" fmla="*/ 51686 w 631934"/>
            <a:gd name="connsiteY184" fmla="*/ 390906 h 536161"/>
            <a:gd name="connsiteX185" fmla="*/ 47230 w 631934"/>
            <a:gd name="connsiteY185" fmla="*/ 381995 h 536161"/>
            <a:gd name="connsiteX186" fmla="*/ 24952 w 631934"/>
            <a:gd name="connsiteY186" fmla="*/ 373974 h 536161"/>
            <a:gd name="connsiteX187" fmla="*/ 14258 w 631934"/>
            <a:gd name="connsiteY187" fmla="*/ 370410 h 536161"/>
            <a:gd name="connsiteX188" fmla="*/ 5347 w 631934"/>
            <a:gd name="connsiteY188" fmla="*/ 373974 h 536161"/>
            <a:gd name="connsiteX189" fmla="*/ 0 w 631934"/>
            <a:gd name="connsiteY189" fmla="*/ 381103 h 536161"/>
            <a:gd name="connsiteX190" fmla="*/ 0 w 631934"/>
            <a:gd name="connsiteY190" fmla="*/ 169904 h 536161"/>
            <a:gd name="connsiteX191" fmla="*/ 4456 w 631934"/>
            <a:gd name="connsiteY191" fmla="*/ 171686 h 536161"/>
            <a:gd name="connsiteX192" fmla="*/ 10694 w 631934"/>
            <a:gd name="connsiteY192" fmla="*/ 173468 h 536161"/>
            <a:gd name="connsiteX193" fmla="*/ 15149 w 631934"/>
            <a:gd name="connsiteY193" fmla="*/ 177033 h 536161"/>
            <a:gd name="connsiteX194" fmla="*/ 19605 w 631934"/>
            <a:gd name="connsiteY194" fmla="*/ 183271 h 536161"/>
            <a:gd name="connsiteX195" fmla="*/ 22278 w 631934"/>
            <a:gd name="connsiteY195" fmla="*/ 187727 h 536161"/>
            <a:gd name="connsiteX196" fmla="*/ 31190 w 631934"/>
            <a:gd name="connsiteY196" fmla="*/ 191291 h 536161"/>
            <a:gd name="connsiteX197" fmla="*/ 44557 w 631934"/>
            <a:gd name="connsiteY197" fmla="*/ 193073 h 536161"/>
            <a:gd name="connsiteX198" fmla="*/ 58815 w 631934"/>
            <a:gd name="connsiteY198" fmla="*/ 199311 h 536161"/>
            <a:gd name="connsiteX199" fmla="*/ 64162 w 631934"/>
            <a:gd name="connsiteY199" fmla="*/ 201985 h 536161"/>
            <a:gd name="connsiteX200" fmla="*/ 66835 w 631934"/>
            <a:gd name="connsiteY200" fmla="*/ 203767 h 536161"/>
            <a:gd name="connsiteX201" fmla="*/ 65053 w 631934"/>
            <a:gd name="connsiteY201" fmla="*/ 211787 h 536161"/>
            <a:gd name="connsiteX202" fmla="*/ 65053 w 631934"/>
            <a:gd name="connsiteY202" fmla="*/ 213570 h 536161"/>
            <a:gd name="connsiteX203" fmla="*/ 65053 w 631934"/>
            <a:gd name="connsiteY203" fmla="*/ 217134 h 536161"/>
            <a:gd name="connsiteX204" fmla="*/ 73073 w 631934"/>
            <a:gd name="connsiteY204" fmla="*/ 210005 h 536161"/>
            <a:gd name="connsiteX205" fmla="*/ 83767 w 631934"/>
            <a:gd name="connsiteY205" fmla="*/ 210005 h 536161"/>
            <a:gd name="connsiteX206" fmla="*/ 92678 w 631934"/>
            <a:gd name="connsiteY206" fmla="*/ 210005 h 536161"/>
            <a:gd name="connsiteX207" fmla="*/ 103372 w 631934"/>
            <a:gd name="connsiteY207" fmla="*/ 209114 h 536161"/>
            <a:gd name="connsiteX208" fmla="*/ 113174 w 631934"/>
            <a:gd name="connsiteY208" fmla="*/ 210896 h 536161"/>
            <a:gd name="connsiteX209" fmla="*/ 121195 w 631934"/>
            <a:gd name="connsiteY209" fmla="*/ 215352 h 536161"/>
            <a:gd name="connsiteX210" fmla="*/ 126542 w 631934"/>
            <a:gd name="connsiteY210" fmla="*/ 220699 h 536161"/>
            <a:gd name="connsiteX211" fmla="*/ 123868 w 631934"/>
            <a:gd name="connsiteY211" fmla="*/ 230501 h 536161"/>
            <a:gd name="connsiteX212" fmla="*/ 125650 w 631934"/>
            <a:gd name="connsiteY212" fmla="*/ 244759 h 536161"/>
            <a:gd name="connsiteX213" fmla="*/ 128324 w 631934"/>
            <a:gd name="connsiteY213" fmla="*/ 251889 h 536161"/>
            <a:gd name="connsiteX214" fmla="*/ 128324 w 631934"/>
            <a:gd name="connsiteY214" fmla="*/ 259909 h 536161"/>
            <a:gd name="connsiteX215" fmla="*/ 125650 w 631934"/>
            <a:gd name="connsiteY215" fmla="*/ 269711 h 536161"/>
            <a:gd name="connsiteX216" fmla="*/ 134562 w 631934"/>
            <a:gd name="connsiteY216" fmla="*/ 279514 h 536161"/>
            <a:gd name="connsiteX217" fmla="*/ 139017 w 631934"/>
            <a:gd name="connsiteY217" fmla="*/ 283078 h 536161"/>
            <a:gd name="connsiteX218" fmla="*/ 138126 w 631934"/>
            <a:gd name="connsiteY218" fmla="*/ 286643 h 536161"/>
            <a:gd name="connsiteX219" fmla="*/ 139909 w 631934"/>
            <a:gd name="connsiteY219" fmla="*/ 289316 h 536161"/>
            <a:gd name="connsiteX220" fmla="*/ 145255 w 631934"/>
            <a:gd name="connsiteY220" fmla="*/ 291099 h 536161"/>
            <a:gd name="connsiteX221" fmla="*/ 152385 w 631934"/>
            <a:gd name="connsiteY221" fmla="*/ 299119 h 536161"/>
            <a:gd name="connsiteX222" fmla="*/ 155058 w 631934"/>
            <a:gd name="connsiteY222" fmla="*/ 304466 h 536161"/>
            <a:gd name="connsiteX223" fmla="*/ 157731 w 631934"/>
            <a:gd name="connsiteY223" fmla="*/ 307139 h 536161"/>
            <a:gd name="connsiteX224" fmla="*/ 159514 w 631934"/>
            <a:gd name="connsiteY224" fmla="*/ 310704 h 536161"/>
            <a:gd name="connsiteX225" fmla="*/ 155949 w 631934"/>
            <a:gd name="connsiteY225" fmla="*/ 313377 h 536161"/>
            <a:gd name="connsiteX226" fmla="*/ 155949 w 631934"/>
            <a:gd name="connsiteY226" fmla="*/ 316050 h 536161"/>
            <a:gd name="connsiteX227" fmla="*/ 161296 w 631934"/>
            <a:gd name="connsiteY227" fmla="*/ 314268 h 536161"/>
            <a:gd name="connsiteX228" fmla="*/ 173772 w 631934"/>
            <a:gd name="connsiteY228" fmla="*/ 315159 h 536161"/>
            <a:gd name="connsiteX229" fmla="*/ 178228 w 631934"/>
            <a:gd name="connsiteY229" fmla="*/ 318724 h 536161"/>
            <a:gd name="connsiteX230" fmla="*/ 180901 w 631934"/>
            <a:gd name="connsiteY230" fmla="*/ 322288 h 536161"/>
            <a:gd name="connsiteX231" fmla="*/ 178228 w 631934"/>
            <a:gd name="connsiteY231" fmla="*/ 314268 h 536161"/>
            <a:gd name="connsiteX232" fmla="*/ 178228 w 631934"/>
            <a:gd name="connsiteY232" fmla="*/ 308921 h 536161"/>
            <a:gd name="connsiteX233" fmla="*/ 180010 w 631934"/>
            <a:gd name="connsiteY233" fmla="*/ 305357 h 536161"/>
            <a:gd name="connsiteX234" fmla="*/ 184465 w 631934"/>
            <a:gd name="connsiteY234" fmla="*/ 302683 h 536161"/>
            <a:gd name="connsiteX235" fmla="*/ 188030 w 631934"/>
            <a:gd name="connsiteY235" fmla="*/ 308030 h 536161"/>
            <a:gd name="connsiteX236" fmla="*/ 191595 w 631934"/>
            <a:gd name="connsiteY236" fmla="*/ 311595 h 536161"/>
            <a:gd name="connsiteX237" fmla="*/ 193377 w 631934"/>
            <a:gd name="connsiteY237" fmla="*/ 308030 h 536161"/>
            <a:gd name="connsiteX238" fmla="*/ 196050 w 631934"/>
            <a:gd name="connsiteY238" fmla="*/ 304466 h 536161"/>
            <a:gd name="connsiteX239" fmla="*/ 192486 w 631934"/>
            <a:gd name="connsiteY239" fmla="*/ 299119 h 536161"/>
            <a:gd name="connsiteX240" fmla="*/ 189812 w 631934"/>
            <a:gd name="connsiteY240" fmla="*/ 293772 h 536161"/>
            <a:gd name="connsiteX241" fmla="*/ 197833 w 631934"/>
            <a:gd name="connsiteY241" fmla="*/ 287534 h 536161"/>
            <a:gd name="connsiteX242" fmla="*/ 197833 w 631934"/>
            <a:gd name="connsiteY242" fmla="*/ 278623 h 536161"/>
            <a:gd name="connsiteX243" fmla="*/ 193377 w 631934"/>
            <a:gd name="connsiteY243" fmla="*/ 272385 h 536161"/>
            <a:gd name="connsiteX244" fmla="*/ 191595 w 631934"/>
            <a:gd name="connsiteY244" fmla="*/ 267929 h 536161"/>
            <a:gd name="connsiteX245" fmla="*/ 191595 w 631934"/>
            <a:gd name="connsiteY245" fmla="*/ 263473 h 536161"/>
            <a:gd name="connsiteX246" fmla="*/ 188921 w 631934"/>
            <a:gd name="connsiteY246" fmla="*/ 259018 h 536161"/>
            <a:gd name="connsiteX247" fmla="*/ 188921 w 631934"/>
            <a:gd name="connsiteY247" fmla="*/ 253671 h 536161"/>
            <a:gd name="connsiteX248" fmla="*/ 186248 w 631934"/>
            <a:gd name="connsiteY248" fmla="*/ 249215 h 536161"/>
            <a:gd name="connsiteX249" fmla="*/ 186248 w 631934"/>
            <a:gd name="connsiteY249" fmla="*/ 244759 h 536161"/>
            <a:gd name="connsiteX250" fmla="*/ 186248 w 631934"/>
            <a:gd name="connsiteY250" fmla="*/ 239413 h 536161"/>
            <a:gd name="connsiteX251" fmla="*/ 184465 w 631934"/>
            <a:gd name="connsiteY251" fmla="*/ 234957 h 536161"/>
            <a:gd name="connsiteX252" fmla="*/ 180901 w 631934"/>
            <a:gd name="connsiteY252" fmla="*/ 230501 h 536161"/>
            <a:gd name="connsiteX253" fmla="*/ 176445 w 631934"/>
            <a:gd name="connsiteY253" fmla="*/ 221590 h 536161"/>
            <a:gd name="connsiteX254" fmla="*/ 181792 w 631934"/>
            <a:gd name="connsiteY254" fmla="*/ 217134 h 536161"/>
            <a:gd name="connsiteX255" fmla="*/ 184465 w 631934"/>
            <a:gd name="connsiteY255" fmla="*/ 217134 h 536161"/>
            <a:gd name="connsiteX256" fmla="*/ 188921 w 631934"/>
            <a:gd name="connsiteY256" fmla="*/ 216243 h 536161"/>
            <a:gd name="connsiteX257" fmla="*/ 207635 w 631934"/>
            <a:gd name="connsiteY257" fmla="*/ 209114 h 536161"/>
            <a:gd name="connsiteX258" fmla="*/ 217438 w 631934"/>
            <a:gd name="connsiteY258" fmla="*/ 202876 h 536161"/>
            <a:gd name="connsiteX259" fmla="*/ 233478 w 631934"/>
            <a:gd name="connsiteY259" fmla="*/ 177033 h 536161"/>
            <a:gd name="connsiteX260" fmla="*/ 233478 w 631934"/>
            <a:gd name="connsiteY260" fmla="*/ 148517 h 536161"/>
            <a:gd name="connsiteX261" fmla="*/ 219220 w 631934"/>
            <a:gd name="connsiteY261" fmla="*/ 127129 h 536161"/>
            <a:gd name="connsiteX262" fmla="*/ 206744 w 631934"/>
            <a:gd name="connsiteY262" fmla="*/ 119109 h 536161"/>
            <a:gd name="connsiteX263" fmla="*/ 200506 w 631934"/>
            <a:gd name="connsiteY263" fmla="*/ 115545 h 536161"/>
            <a:gd name="connsiteX264" fmla="*/ 196050 w 631934"/>
            <a:gd name="connsiteY264" fmla="*/ 111980 h 536161"/>
            <a:gd name="connsiteX265" fmla="*/ 196941 w 631934"/>
            <a:gd name="connsiteY265" fmla="*/ 103069 h 536161"/>
            <a:gd name="connsiteX266" fmla="*/ 200506 w 631934"/>
            <a:gd name="connsiteY266" fmla="*/ 99504 h 536161"/>
            <a:gd name="connsiteX267" fmla="*/ 204070 w 631934"/>
            <a:gd name="connsiteY267" fmla="*/ 95939 h 536161"/>
            <a:gd name="connsiteX268" fmla="*/ 207635 w 631934"/>
            <a:gd name="connsiteY268" fmla="*/ 93266 h 536161"/>
            <a:gd name="connsiteX269" fmla="*/ 208526 w 631934"/>
            <a:gd name="connsiteY269" fmla="*/ 88810 h 536161"/>
            <a:gd name="connsiteX270" fmla="*/ 210308 w 631934"/>
            <a:gd name="connsiteY270" fmla="*/ 85246 h 536161"/>
            <a:gd name="connsiteX271" fmla="*/ 213873 w 631934"/>
            <a:gd name="connsiteY271" fmla="*/ 85246 h 536161"/>
            <a:gd name="connsiteX272" fmla="*/ 213873 w 631934"/>
            <a:gd name="connsiteY272" fmla="*/ 80790 h 536161"/>
            <a:gd name="connsiteX273" fmla="*/ 215655 w 631934"/>
            <a:gd name="connsiteY273" fmla="*/ 76334 h 536161"/>
            <a:gd name="connsiteX274" fmla="*/ 212982 w 631934"/>
            <a:gd name="connsiteY274" fmla="*/ 68314 h 536161"/>
            <a:gd name="connsiteX275" fmla="*/ 211200 w 631934"/>
            <a:gd name="connsiteY275" fmla="*/ 66532 h 536161"/>
            <a:gd name="connsiteX276" fmla="*/ 209417 w 631934"/>
            <a:gd name="connsiteY276" fmla="*/ 62967 h 536161"/>
            <a:gd name="connsiteX277" fmla="*/ 212091 w 631934"/>
            <a:gd name="connsiteY277" fmla="*/ 59403 h 536161"/>
            <a:gd name="connsiteX278" fmla="*/ 215655 w 631934"/>
            <a:gd name="connsiteY278" fmla="*/ 56729 h 536161"/>
            <a:gd name="connsiteX279" fmla="*/ 214764 w 631934"/>
            <a:gd name="connsiteY279" fmla="*/ 54947 h 536161"/>
            <a:gd name="connsiteX280" fmla="*/ 211200 w 631934"/>
            <a:gd name="connsiteY280" fmla="*/ 54947 h 536161"/>
            <a:gd name="connsiteX281" fmla="*/ 212091 w 631934"/>
            <a:gd name="connsiteY281" fmla="*/ 53165 h 536161"/>
            <a:gd name="connsiteX282" fmla="*/ 214764 w 631934"/>
            <a:gd name="connsiteY282" fmla="*/ 51383 h 536161"/>
            <a:gd name="connsiteX283" fmla="*/ 212982 w 631934"/>
            <a:gd name="connsiteY283" fmla="*/ 50491 h 536161"/>
            <a:gd name="connsiteX284" fmla="*/ 209417 w 631934"/>
            <a:gd name="connsiteY284" fmla="*/ 50491 h 536161"/>
            <a:gd name="connsiteX285" fmla="*/ 206744 w 631934"/>
            <a:gd name="connsiteY285" fmla="*/ 50491 h 536161"/>
            <a:gd name="connsiteX286" fmla="*/ 205853 w 631934"/>
            <a:gd name="connsiteY286" fmla="*/ 50491 h 536161"/>
            <a:gd name="connsiteX287" fmla="*/ 204962 w 631934"/>
            <a:gd name="connsiteY287" fmla="*/ 50491 h 536161"/>
            <a:gd name="connsiteX288" fmla="*/ 204962 w 631934"/>
            <a:gd name="connsiteY288" fmla="*/ 50491 h 536161"/>
            <a:gd name="connsiteX289" fmla="*/ 204962 w 631934"/>
            <a:gd name="connsiteY289" fmla="*/ 50491 h 536161"/>
            <a:gd name="connsiteX290" fmla="*/ 204962 w 631934"/>
            <a:gd name="connsiteY290" fmla="*/ 50491 h 536161"/>
            <a:gd name="connsiteX291" fmla="*/ 204962 w 631934"/>
            <a:gd name="connsiteY291" fmla="*/ 49600 h 536161"/>
            <a:gd name="connsiteX292" fmla="*/ 208526 w 631934"/>
            <a:gd name="connsiteY292" fmla="*/ 46927 h 536161"/>
            <a:gd name="connsiteX293" fmla="*/ 210308 w 631934"/>
            <a:gd name="connsiteY293" fmla="*/ 44254 h 536161"/>
            <a:gd name="connsiteX294" fmla="*/ 210308 w 631934"/>
            <a:gd name="connsiteY294" fmla="*/ 39798 h 536161"/>
            <a:gd name="connsiteX295" fmla="*/ 210308 w 631934"/>
            <a:gd name="connsiteY295" fmla="*/ 36233 h 536161"/>
            <a:gd name="connsiteX296" fmla="*/ 212091 w 631934"/>
            <a:gd name="connsiteY296" fmla="*/ 33560 h 536161"/>
            <a:gd name="connsiteX297" fmla="*/ 212091 w 631934"/>
            <a:gd name="connsiteY297" fmla="*/ 30886 h 536161"/>
            <a:gd name="connsiteX298" fmla="*/ 212091 w 631934"/>
            <a:gd name="connsiteY298" fmla="*/ 29104 h 536161"/>
            <a:gd name="connsiteX299" fmla="*/ 210308 w 631934"/>
            <a:gd name="connsiteY299" fmla="*/ 26431 h 536161"/>
            <a:gd name="connsiteX300" fmla="*/ 210308 w 631934"/>
            <a:gd name="connsiteY300" fmla="*/ 26431 h 536161"/>
            <a:gd name="connsiteX301" fmla="*/ 210308 w 631934"/>
            <a:gd name="connsiteY301" fmla="*/ 25540 h 536161"/>
            <a:gd name="connsiteX302" fmla="*/ 209417 w 631934"/>
            <a:gd name="connsiteY302" fmla="*/ 22866 h 536161"/>
            <a:gd name="connsiteX303" fmla="*/ 206744 w 631934"/>
            <a:gd name="connsiteY303" fmla="*/ 18411 h 536161"/>
            <a:gd name="connsiteX304" fmla="*/ 205853 w 631934"/>
            <a:gd name="connsiteY304" fmla="*/ 10390 h 536161"/>
            <a:gd name="connsiteX305" fmla="*/ 211200 w 631934"/>
            <a:gd name="connsiteY305" fmla="*/ 3261 h 536161"/>
            <a:gd name="connsiteX306" fmla="*/ 222784 w 631934"/>
            <a:gd name="connsiteY306" fmla="*/ 588 h 536161"/>
            <a:gd name="connsiteX307" fmla="*/ 229913 w 631934"/>
            <a:gd name="connsiteY307" fmla="*/ 3261 h 536161"/>
            <a:gd name="connsiteX308" fmla="*/ 237934 w 631934"/>
            <a:gd name="connsiteY308" fmla="*/ 4152 h 536161"/>
            <a:gd name="connsiteX309" fmla="*/ 244172 w 631934"/>
            <a:gd name="connsiteY309" fmla="*/ 5043 h 536161"/>
            <a:gd name="connsiteX310" fmla="*/ 247736 w 631934"/>
            <a:gd name="connsiteY310" fmla="*/ 8608 h 536161"/>
            <a:gd name="connsiteX311" fmla="*/ 255756 w 631934"/>
            <a:gd name="connsiteY311" fmla="*/ 8608 h 536161"/>
            <a:gd name="connsiteX312" fmla="*/ 267341 w 631934"/>
            <a:gd name="connsiteY312" fmla="*/ 11281 h 536161"/>
            <a:gd name="connsiteX313" fmla="*/ 275362 w 631934"/>
            <a:gd name="connsiteY313" fmla="*/ 8608 h 536161"/>
            <a:gd name="connsiteX314" fmla="*/ 286055 w 631934"/>
            <a:gd name="connsiteY314" fmla="*/ 4152 h 536161"/>
            <a:gd name="connsiteX315" fmla="*/ 286055 w 631934"/>
            <a:gd name="connsiteY315" fmla="*/ 4152 h 536161"/>
            <a:gd name="connsiteX316" fmla="*/ 292293 w 631934"/>
            <a:gd name="connsiteY316" fmla="*/ 4152 h 536161"/>
            <a:gd name="connsiteX317" fmla="*/ 297640 w 631934"/>
            <a:gd name="connsiteY317" fmla="*/ 7717 h 536161"/>
            <a:gd name="connsiteX318" fmla="*/ 306551 w 631934"/>
            <a:gd name="connsiteY318" fmla="*/ 11281 h 536161"/>
            <a:gd name="connsiteX319" fmla="*/ 310116 w 631934"/>
            <a:gd name="connsiteY319" fmla="*/ 15737 h 536161"/>
            <a:gd name="connsiteX320" fmla="*/ 311898 w 631934"/>
            <a:gd name="connsiteY320" fmla="*/ 18411 h 536161"/>
            <a:gd name="connsiteX321" fmla="*/ 315463 w 631934"/>
            <a:gd name="connsiteY321" fmla="*/ 20193 h 536161"/>
            <a:gd name="connsiteX322" fmla="*/ 315463 w 631934"/>
            <a:gd name="connsiteY322" fmla="*/ 25540 h 536161"/>
            <a:gd name="connsiteX323" fmla="*/ 319027 w 631934"/>
            <a:gd name="connsiteY323" fmla="*/ 29104 h 536161"/>
            <a:gd name="connsiteX324" fmla="*/ 327939 w 631934"/>
            <a:gd name="connsiteY324" fmla="*/ 28213 h 536161"/>
            <a:gd name="connsiteX325" fmla="*/ 327939 w 631934"/>
            <a:gd name="connsiteY325" fmla="*/ 32669 h 536161"/>
            <a:gd name="connsiteX326" fmla="*/ 327939 w 631934"/>
            <a:gd name="connsiteY326" fmla="*/ 37124 h 536161"/>
            <a:gd name="connsiteX327" fmla="*/ 337741 w 631934"/>
            <a:gd name="connsiteY327" fmla="*/ 41580 h 536161"/>
            <a:gd name="connsiteX328" fmla="*/ 344870 w 631934"/>
            <a:gd name="connsiteY328" fmla="*/ 44254 h 536161"/>
            <a:gd name="connsiteX329" fmla="*/ 356455 w 631934"/>
            <a:gd name="connsiteY329" fmla="*/ 44254 h 536161"/>
            <a:gd name="connsiteX330" fmla="*/ 361802 w 631934"/>
            <a:gd name="connsiteY330" fmla="*/ 44254 h 536161"/>
            <a:gd name="connsiteX331" fmla="*/ 361802 w 631934"/>
            <a:gd name="connsiteY331" fmla="*/ 48709 h 536161"/>
            <a:gd name="connsiteX332" fmla="*/ 363584 w 631934"/>
            <a:gd name="connsiteY332" fmla="*/ 51383 h 536161"/>
            <a:gd name="connsiteX333" fmla="*/ 368040 w 631934"/>
            <a:gd name="connsiteY333" fmla="*/ 48709 h 536161"/>
            <a:gd name="connsiteX334" fmla="*/ 370713 w 631934"/>
            <a:gd name="connsiteY334" fmla="*/ 53165 h 536161"/>
            <a:gd name="connsiteX335" fmla="*/ 367149 w 631934"/>
            <a:gd name="connsiteY335" fmla="*/ 56729 h 536161"/>
            <a:gd name="connsiteX336" fmla="*/ 362693 w 631934"/>
            <a:gd name="connsiteY336" fmla="*/ 61185 h 536161"/>
            <a:gd name="connsiteX337" fmla="*/ 362693 w 631934"/>
            <a:gd name="connsiteY337" fmla="*/ 64750 h 536161"/>
            <a:gd name="connsiteX338" fmla="*/ 366257 w 631934"/>
            <a:gd name="connsiteY338" fmla="*/ 67423 h 536161"/>
            <a:gd name="connsiteX339" fmla="*/ 364475 w 631934"/>
            <a:gd name="connsiteY339" fmla="*/ 74552 h 536161"/>
            <a:gd name="connsiteX340" fmla="*/ 354673 w 631934"/>
            <a:gd name="connsiteY340" fmla="*/ 76334 h 536161"/>
            <a:gd name="connsiteX341" fmla="*/ 351999 w 631934"/>
            <a:gd name="connsiteY341" fmla="*/ 78117 h 536161"/>
            <a:gd name="connsiteX342" fmla="*/ 358237 w 631934"/>
            <a:gd name="connsiteY342" fmla="*/ 79899 h 536161"/>
            <a:gd name="connsiteX343" fmla="*/ 369822 w 631934"/>
            <a:gd name="connsiteY343" fmla="*/ 82572 h 536161"/>
            <a:gd name="connsiteX344" fmla="*/ 365366 w 631934"/>
            <a:gd name="connsiteY344" fmla="*/ 90593 h 536161"/>
            <a:gd name="connsiteX345" fmla="*/ 373387 w 631934"/>
            <a:gd name="connsiteY345" fmla="*/ 94157 h 536161"/>
            <a:gd name="connsiteX346" fmla="*/ 373387 w 631934"/>
            <a:gd name="connsiteY346" fmla="*/ 96831 h 536161"/>
            <a:gd name="connsiteX347" fmla="*/ 369822 w 631934"/>
            <a:gd name="connsiteY347" fmla="*/ 101286 h 536161"/>
            <a:gd name="connsiteX348" fmla="*/ 365366 w 631934"/>
            <a:gd name="connsiteY348" fmla="*/ 105742 h 536161"/>
            <a:gd name="connsiteX349" fmla="*/ 365366 w 631934"/>
            <a:gd name="connsiteY349" fmla="*/ 101286 h 536161"/>
            <a:gd name="connsiteX350" fmla="*/ 362693 w 631934"/>
            <a:gd name="connsiteY350" fmla="*/ 105742 h 536161"/>
            <a:gd name="connsiteX351" fmla="*/ 356455 w 631934"/>
            <a:gd name="connsiteY351" fmla="*/ 108415 h 536161"/>
            <a:gd name="connsiteX352" fmla="*/ 360020 w 631934"/>
            <a:gd name="connsiteY352" fmla="*/ 110198 h 536161"/>
            <a:gd name="connsiteX353" fmla="*/ 361802 w 631934"/>
            <a:gd name="connsiteY353" fmla="*/ 111089 h 536161"/>
            <a:gd name="connsiteX354" fmla="*/ 366257 w 631934"/>
            <a:gd name="connsiteY354" fmla="*/ 111980 h 536161"/>
            <a:gd name="connsiteX355" fmla="*/ 369822 w 631934"/>
            <a:gd name="connsiteY355" fmla="*/ 110198 h 536161"/>
            <a:gd name="connsiteX356" fmla="*/ 371604 w 631934"/>
            <a:gd name="connsiteY356" fmla="*/ 106633 h 536161"/>
            <a:gd name="connsiteX357" fmla="*/ 380516 w 631934"/>
            <a:gd name="connsiteY357" fmla="*/ 103960 h 536161"/>
            <a:gd name="connsiteX358" fmla="*/ 390318 w 631934"/>
            <a:gd name="connsiteY358" fmla="*/ 105742 h 536161"/>
            <a:gd name="connsiteX359" fmla="*/ 395665 w 631934"/>
            <a:gd name="connsiteY359" fmla="*/ 109307 h 536161"/>
            <a:gd name="connsiteX360" fmla="*/ 395665 w 631934"/>
            <a:gd name="connsiteY360" fmla="*/ 117327 h 536161"/>
            <a:gd name="connsiteX361" fmla="*/ 391209 w 631934"/>
            <a:gd name="connsiteY361" fmla="*/ 122674 h 536161"/>
            <a:gd name="connsiteX362" fmla="*/ 376060 w 631934"/>
            <a:gd name="connsiteY362" fmla="*/ 135150 h 536161"/>
            <a:gd name="connsiteX363" fmla="*/ 378733 w 631934"/>
            <a:gd name="connsiteY363" fmla="*/ 135150 h 536161"/>
            <a:gd name="connsiteX364" fmla="*/ 380516 w 631934"/>
            <a:gd name="connsiteY364" fmla="*/ 134258 h 536161"/>
            <a:gd name="connsiteX365" fmla="*/ 385863 w 631934"/>
            <a:gd name="connsiteY365" fmla="*/ 130694 h 536161"/>
            <a:gd name="connsiteX366" fmla="*/ 385863 w 631934"/>
            <a:gd name="connsiteY366" fmla="*/ 130694 h 536161"/>
            <a:gd name="connsiteX367" fmla="*/ 392992 w 631934"/>
            <a:gd name="connsiteY367" fmla="*/ 126238 h 536161"/>
            <a:gd name="connsiteX368" fmla="*/ 399230 w 631934"/>
            <a:gd name="connsiteY368" fmla="*/ 118218 h 536161"/>
            <a:gd name="connsiteX369" fmla="*/ 403685 w 631934"/>
            <a:gd name="connsiteY369" fmla="*/ 117327 h 536161"/>
            <a:gd name="connsiteX370" fmla="*/ 403685 w 631934"/>
            <a:gd name="connsiteY370" fmla="*/ 122674 h 536161"/>
            <a:gd name="connsiteX371" fmla="*/ 408141 w 631934"/>
            <a:gd name="connsiteY371" fmla="*/ 120000 h 536161"/>
            <a:gd name="connsiteX372" fmla="*/ 408141 w 631934"/>
            <a:gd name="connsiteY372" fmla="*/ 124456 h 536161"/>
            <a:gd name="connsiteX373" fmla="*/ 408141 w 631934"/>
            <a:gd name="connsiteY373" fmla="*/ 128020 h 536161"/>
            <a:gd name="connsiteX374" fmla="*/ 410814 w 631934"/>
            <a:gd name="connsiteY374" fmla="*/ 123565 h 536161"/>
            <a:gd name="connsiteX375" fmla="*/ 419726 w 631934"/>
            <a:gd name="connsiteY375" fmla="*/ 118218 h 536161"/>
            <a:gd name="connsiteX376" fmla="*/ 423290 w 631934"/>
            <a:gd name="connsiteY376" fmla="*/ 118218 h 536161"/>
            <a:gd name="connsiteX377" fmla="*/ 427746 w 631934"/>
            <a:gd name="connsiteY377" fmla="*/ 113762 h 536161"/>
            <a:gd name="connsiteX378" fmla="*/ 430420 w 631934"/>
            <a:gd name="connsiteY378" fmla="*/ 105742 h 536161"/>
            <a:gd name="connsiteX379" fmla="*/ 433984 w 631934"/>
            <a:gd name="connsiteY379" fmla="*/ 107524 h 536161"/>
            <a:gd name="connsiteX380" fmla="*/ 437549 w 631934"/>
            <a:gd name="connsiteY380" fmla="*/ 109307 h 536161"/>
            <a:gd name="connsiteX381" fmla="*/ 439331 w 631934"/>
            <a:gd name="connsiteY381" fmla="*/ 111980 h 536161"/>
            <a:gd name="connsiteX382" fmla="*/ 441113 w 631934"/>
            <a:gd name="connsiteY382" fmla="*/ 115545 h 536161"/>
            <a:gd name="connsiteX383" fmla="*/ 443787 w 631934"/>
            <a:gd name="connsiteY383" fmla="*/ 110198 h 536161"/>
            <a:gd name="connsiteX384" fmla="*/ 442004 w 631934"/>
            <a:gd name="connsiteY384" fmla="*/ 105742 h 536161"/>
            <a:gd name="connsiteX385" fmla="*/ 442004 w 631934"/>
            <a:gd name="connsiteY385" fmla="*/ 101286 h 536161"/>
            <a:gd name="connsiteX386" fmla="*/ 446460 w 631934"/>
            <a:gd name="connsiteY386" fmla="*/ 101286 h 536161"/>
            <a:gd name="connsiteX387" fmla="*/ 449133 w 631934"/>
            <a:gd name="connsiteY387" fmla="*/ 99504 h 536161"/>
            <a:gd name="connsiteX388" fmla="*/ 443787 w 631934"/>
            <a:gd name="connsiteY388" fmla="*/ 98613 h 536161"/>
            <a:gd name="connsiteX389" fmla="*/ 443787 w 631934"/>
            <a:gd name="connsiteY389" fmla="*/ 95048 h 536161"/>
            <a:gd name="connsiteX390" fmla="*/ 448242 w 631934"/>
            <a:gd name="connsiteY390" fmla="*/ 95048 h 536161"/>
            <a:gd name="connsiteX391" fmla="*/ 451807 w 631934"/>
            <a:gd name="connsiteY391" fmla="*/ 88810 h 536161"/>
            <a:gd name="connsiteX392" fmla="*/ 456262 w 631934"/>
            <a:gd name="connsiteY392" fmla="*/ 88810 h 536161"/>
            <a:gd name="connsiteX393" fmla="*/ 455371 w 631934"/>
            <a:gd name="connsiteY393" fmla="*/ 85246 h 536161"/>
            <a:gd name="connsiteX394" fmla="*/ 450916 w 631934"/>
            <a:gd name="connsiteY394" fmla="*/ 84355 h 536161"/>
            <a:gd name="connsiteX395" fmla="*/ 450024 w 631934"/>
            <a:gd name="connsiteY395" fmla="*/ 79008 h 536161"/>
            <a:gd name="connsiteX396" fmla="*/ 455371 w 631934"/>
            <a:gd name="connsiteY396" fmla="*/ 76334 h 536161"/>
            <a:gd name="connsiteX397" fmla="*/ 455371 w 631934"/>
            <a:gd name="connsiteY397" fmla="*/ 69205 h 536161"/>
            <a:gd name="connsiteX398" fmla="*/ 459827 w 631934"/>
            <a:gd name="connsiteY398" fmla="*/ 64750 h 536161"/>
            <a:gd name="connsiteX399" fmla="*/ 461609 w 631934"/>
            <a:gd name="connsiteY399" fmla="*/ 59403 h 536161"/>
            <a:gd name="connsiteX400" fmla="*/ 466956 w 631934"/>
            <a:gd name="connsiteY400" fmla="*/ 61185 h 536161"/>
            <a:gd name="connsiteX401" fmla="*/ 466065 w 631934"/>
            <a:gd name="connsiteY401" fmla="*/ 70097 h 536161"/>
            <a:gd name="connsiteX402" fmla="*/ 474085 w 631934"/>
            <a:gd name="connsiteY402" fmla="*/ 76334 h 536161"/>
            <a:gd name="connsiteX403" fmla="*/ 474976 w 631934"/>
            <a:gd name="connsiteY403" fmla="*/ 80790 h 536161"/>
            <a:gd name="connsiteX404" fmla="*/ 478541 w 631934"/>
            <a:gd name="connsiteY404" fmla="*/ 83464 h 536161"/>
            <a:gd name="connsiteX405" fmla="*/ 476759 w 631934"/>
            <a:gd name="connsiteY405" fmla="*/ 88810 h 536161"/>
            <a:gd name="connsiteX406" fmla="*/ 479432 w 631934"/>
            <a:gd name="connsiteY406" fmla="*/ 89702 h 536161"/>
            <a:gd name="connsiteX407" fmla="*/ 482105 w 631934"/>
            <a:gd name="connsiteY407" fmla="*/ 91484 h 536161"/>
            <a:gd name="connsiteX408" fmla="*/ 484779 w 631934"/>
            <a:gd name="connsiteY408" fmla="*/ 95939 h 536161"/>
            <a:gd name="connsiteX409" fmla="*/ 482105 w 631934"/>
            <a:gd name="connsiteY409" fmla="*/ 98613 h 536161"/>
            <a:gd name="connsiteX410" fmla="*/ 480323 w 631934"/>
            <a:gd name="connsiteY410" fmla="*/ 101286 h 536161"/>
            <a:gd name="connsiteX411" fmla="*/ 483888 w 631934"/>
            <a:gd name="connsiteY411" fmla="*/ 101286 h 536161"/>
            <a:gd name="connsiteX412" fmla="*/ 487452 w 631934"/>
            <a:gd name="connsiteY412" fmla="*/ 99504 h 536161"/>
            <a:gd name="connsiteX413" fmla="*/ 490126 w 631934"/>
            <a:gd name="connsiteY413" fmla="*/ 104851 h 536161"/>
            <a:gd name="connsiteX414" fmla="*/ 496364 w 631934"/>
            <a:gd name="connsiteY414" fmla="*/ 107524 h 536161"/>
            <a:gd name="connsiteX415" fmla="*/ 492799 w 631934"/>
            <a:gd name="connsiteY415" fmla="*/ 114653 h 536161"/>
            <a:gd name="connsiteX416" fmla="*/ 484779 w 631934"/>
            <a:gd name="connsiteY416" fmla="*/ 121782 h 536161"/>
            <a:gd name="connsiteX417" fmla="*/ 493690 w 631934"/>
            <a:gd name="connsiteY417" fmla="*/ 118218 h 536161"/>
            <a:gd name="connsiteX418" fmla="*/ 497255 w 631934"/>
            <a:gd name="connsiteY418" fmla="*/ 118218 h 536161"/>
            <a:gd name="connsiteX419" fmla="*/ 499928 w 631934"/>
            <a:gd name="connsiteY419" fmla="*/ 118218 h 536161"/>
            <a:gd name="connsiteX420" fmla="*/ 494581 w 631934"/>
            <a:gd name="connsiteY420" fmla="*/ 125347 h 536161"/>
            <a:gd name="connsiteX421" fmla="*/ 490126 w 631934"/>
            <a:gd name="connsiteY421" fmla="*/ 131585 h 536161"/>
            <a:gd name="connsiteX422" fmla="*/ 495473 w 631934"/>
            <a:gd name="connsiteY422" fmla="*/ 128912 h 536161"/>
            <a:gd name="connsiteX423" fmla="*/ 499928 w 631934"/>
            <a:gd name="connsiteY423" fmla="*/ 126238 h 536161"/>
            <a:gd name="connsiteX424" fmla="*/ 502602 w 631934"/>
            <a:gd name="connsiteY424" fmla="*/ 130694 h 536161"/>
            <a:gd name="connsiteX425" fmla="*/ 507057 w 631934"/>
            <a:gd name="connsiteY425" fmla="*/ 135150 h 536161"/>
            <a:gd name="connsiteX426" fmla="*/ 510622 w 631934"/>
            <a:gd name="connsiteY426" fmla="*/ 140496 h 536161"/>
            <a:gd name="connsiteX427" fmla="*/ 507057 w 631934"/>
            <a:gd name="connsiteY427" fmla="*/ 145843 h 536161"/>
            <a:gd name="connsiteX428" fmla="*/ 513295 w 631934"/>
            <a:gd name="connsiteY428" fmla="*/ 145843 h 536161"/>
            <a:gd name="connsiteX429" fmla="*/ 514186 w 631934"/>
            <a:gd name="connsiteY429" fmla="*/ 152081 h 536161"/>
            <a:gd name="connsiteX430" fmla="*/ 517751 w 631934"/>
            <a:gd name="connsiteY430" fmla="*/ 152081 h 536161"/>
            <a:gd name="connsiteX431" fmla="*/ 521315 w 631934"/>
            <a:gd name="connsiteY431" fmla="*/ 152081 h 536161"/>
            <a:gd name="connsiteX432" fmla="*/ 523098 w 631934"/>
            <a:gd name="connsiteY432" fmla="*/ 156537 h 536161"/>
            <a:gd name="connsiteX433" fmla="*/ 517751 w 631934"/>
            <a:gd name="connsiteY433" fmla="*/ 160993 h 536161"/>
            <a:gd name="connsiteX434" fmla="*/ 515969 w 631934"/>
            <a:gd name="connsiteY434" fmla="*/ 162775 h 536161"/>
            <a:gd name="connsiteX435" fmla="*/ 508840 w 631934"/>
            <a:gd name="connsiteY435" fmla="*/ 162775 h 536161"/>
            <a:gd name="connsiteX436" fmla="*/ 506166 w 631934"/>
            <a:gd name="connsiteY436" fmla="*/ 161884 h 536161"/>
            <a:gd name="connsiteX437" fmla="*/ 506166 w 631934"/>
            <a:gd name="connsiteY437" fmla="*/ 164557 h 536161"/>
            <a:gd name="connsiteX438" fmla="*/ 509731 w 631934"/>
            <a:gd name="connsiteY438" fmla="*/ 168122 h 536161"/>
            <a:gd name="connsiteX439" fmla="*/ 512404 w 631934"/>
            <a:gd name="connsiteY439" fmla="*/ 169904 h 536161"/>
            <a:gd name="connsiteX440" fmla="*/ 511513 w 631934"/>
            <a:gd name="connsiteY440" fmla="*/ 172577 h 536161"/>
            <a:gd name="connsiteX441" fmla="*/ 515969 w 631934"/>
            <a:gd name="connsiteY441" fmla="*/ 172577 h 536161"/>
            <a:gd name="connsiteX442" fmla="*/ 514186 w 631934"/>
            <a:gd name="connsiteY442" fmla="*/ 175251 h 536161"/>
            <a:gd name="connsiteX443" fmla="*/ 516860 w 631934"/>
            <a:gd name="connsiteY443" fmla="*/ 177033 h 536161"/>
            <a:gd name="connsiteX444" fmla="*/ 523989 w 631934"/>
            <a:gd name="connsiteY444" fmla="*/ 177924 h 536161"/>
            <a:gd name="connsiteX445" fmla="*/ 523989 w 631934"/>
            <a:gd name="connsiteY445" fmla="*/ 181489 h 536161"/>
            <a:gd name="connsiteX446" fmla="*/ 526662 w 631934"/>
            <a:gd name="connsiteY446" fmla="*/ 184162 h 536161"/>
            <a:gd name="connsiteX447" fmla="*/ 530227 w 631934"/>
            <a:gd name="connsiteY447" fmla="*/ 185053 h 536161"/>
            <a:gd name="connsiteX448" fmla="*/ 533791 w 631934"/>
            <a:gd name="connsiteY448" fmla="*/ 188618 h 536161"/>
            <a:gd name="connsiteX449" fmla="*/ 538247 w 631934"/>
            <a:gd name="connsiteY449" fmla="*/ 188618 h 536161"/>
            <a:gd name="connsiteX450" fmla="*/ 542703 w 631934"/>
            <a:gd name="connsiteY450" fmla="*/ 188618 h 536161"/>
            <a:gd name="connsiteX451" fmla="*/ 542703 w 631934"/>
            <a:gd name="connsiteY451" fmla="*/ 193965 h 536161"/>
            <a:gd name="connsiteX452" fmla="*/ 547158 w 631934"/>
            <a:gd name="connsiteY452" fmla="*/ 196638 h 536161"/>
            <a:gd name="connsiteX453" fmla="*/ 544485 w 631934"/>
            <a:gd name="connsiteY453" fmla="*/ 201094 h 536161"/>
            <a:gd name="connsiteX454" fmla="*/ 541812 w 631934"/>
            <a:gd name="connsiteY454" fmla="*/ 206441 h 536161"/>
            <a:gd name="connsiteX455" fmla="*/ 548941 w 631934"/>
            <a:gd name="connsiteY455" fmla="*/ 204658 h 536161"/>
            <a:gd name="connsiteX456" fmla="*/ 555179 w 631934"/>
            <a:gd name="connsiteY456" fmla="*/ 202876 h 536161"/>
            <a:gd name="connsiteX457" fmla="*/ 555179 w 631934"/>
            <a:gd name="connsiteY457" fmla="*/ 208223 h 536161"/>
            <a:gd name="connsiteX458" fmla="*/ 555179 w 631934"/>
            <a:gd name="connsiteY458" fmla="*/ 214461 h 536161"/>
            <a:gd name="connsiteX459" fmla="*/ 561417 w 631934"/>
            <a:gd name="connsiteY459" fmla="*/ 210005 h 536161"/>
            <a:gd name="connsiteX460" fmla="*/ 569437 w 631934"/>
            <a:gd name="connsiteY460" fmla="*/ 203767 h 536161"/>
            <a:gd name="connsiteX461" fmla="*/ 574784 w 631934"/>
            <a:gd name="connsiteY461" fmla="*/ 212679 h 536161"/>
            <a:gd name="connsiteX462" fmla="*/ 577457 w 631934"/>
            <a:gd name="connsiteY462" fmla="*/ 215352 h 536161"/>
            <a:gd name="connsiteX463" fmla="*/ 585477 w 631934"/>
            <a:gd name="connsiteY463" fmla="*/ 211787 h 536161"/>
            <a:gd name="connsiteX464" fmla="*/ 591715 w 631934"/>
            <a:gd name="connsiteY464" fmla="*/ 211787 h 536161"/>
            <a:gd name="connsiteX465" fmla="*/ 594389 w 631934"/>
            <a:gd name="connsiteY465" fmla="*/ 217134 h 536161"/>
            <a:gd name="connsiteX466" fmla="*/ 598844 w 631934"/>
            <a:gd name="connsiteY466" fmla="*/ 220699 h 536161"/>
            <a:gd name="connsiteX467" fmla="*/ 600627 w 631934"/>
            <a:gd name="connsiteY467" fmla="*/ 224263 h 536161"/>
            <a:gd name="connsiteX468" fmla="*/ 594389 w 631934"/>
            <a:gd name="connsiteY468" fmla="*/ 226046 h 536161"/>
            <a:gd name="connsiteX469" fmla="*/ 587260 w 631934"/>
            <a:gd name="connsiteY469" fmla="*/ 226046 h 536161"/>
            <a:gd name="connsiteX470" fmla="*/ 581913 w 631934"/>
            <a:gd name="connsiteY470" fmla="*/ 229610 h 536161"/>
            <a:gd name="connsiteX471" fmla="*/ 575675 w 631934"/>
            <a:gd name="connsiteY471" fmla="*/ 231392 h 536161"/>
            <a:gd name="connsiteX472" fmla="*/ 563199 w 631934"/>
            <a:gd name="connsiteY472" fmla="*/ 234957 h 536161"/>
            <a:gd name="connsiteX473" fmla="*/ 564981 w 631934"/>
            <a:gd name="connsiteY473" fmla="*/ 237630 h 536161"/>
            <a:gd name="connsiteX474" fmla="*/ 561417 w 631934"/>
            <a:gd name="connsiteY474" fmla="*/ 239413 h 536161"/>
            <a:gd name="connsiteX475" fmla="*/ 553396 w 631934"/>
            <a:gd name="connsiteY475" fmla="*/ 242086 h 536161"/>
            <a:gd name="connsiteX476" fmla="*/ 549832 w 631934"/>
            <a:gd name="connsiteY476" fmla="*/ 243868 h 536161"/>
            <a:gd name="connsiteX477" fmla="*/ 548050 w 631934"/>
            <a:gd name="connsiteY477" fmla="*/ 247433 h 536161"/>
            <a:gd name="connsiteX478" fmla="*/ 544485 w 631934"/>
            <a:gd name="connsiteY478" fmla="*/ 253671 h 536161"/>
            <a:gd name="connsiteX479" fmla="*/ 542703 w 631934"/>
            <a:gd name="connsiteY479" fmla="*/ 249215 h 536161"/>
            <a:gd name="connsiteX480" fmla="*/ 540029 w 631934"/>
            <a:gd name="connsiteY480" fmla="*/ 246542 h 536161"/>
            <a:gd name="connsiteX481" fmla="*/ 537356 w 631934"/>
            <a:gd name="connsiteY481" fmla="*/ 247433 h 536161"/>
            <a:gd name="connsiteX482" fmla="*/ 541812 w 631934"/>
            <a:gd name="connsiteY482" fmla="*/ 254562 h 536161"/>
            <a:gd name="connsiteX483" fmla="*/ 548050 w 631934"/>
            <a:gd name="connsiteY483" fmla="*/ 254562 h 536161"/>
            <a:gd name="connsiteX484" fmla="*/ 553396 w 631934"/>
            <a:gd name="connsiteY484" fmla="*/ 250106 h 536161"/>
            <a:gd name="connsiteX485" fmla="*/ 559634 w 631934"/>
            <a:gd name="connsiteY485" fmla="*/ 246542 h 536161"/>
            <a:gd name="connsiteX486" fmla="*/ 565872 w 631934"/>
            <a:gd name="connsiteY486" fmla="*/ 242977 h 536161"/>
            <a:gd name="connsiteX487" fmla="*/ 571219 w 631934"/>
            <a:gd name="connsiteY487" fmla="*/ 236739 h 536161"/>
            <a:gd name="connsiteX488" fmla="*/ 581913 w 631934"/>
            <a:gd name="connsiteY488" fmla="*/ 234066 h 536161"/>
            <a:gd name="connsiteX489" fmla="*/ 590824 w 631934"/>
            <a:gd name="connsiteY489" fmla="*/ 232284 h 536161"/>
            <a:gd name="connsiteX490" fmla="*/ 597953 w 631934"/>
            <a:gd name="connsiteY490" fmla="*/ 234066 h 536161"/>
            <a:gd name="connsiteX491" fmla="*/ 605082 w 631934"/>
            <a:gd name="connsiteY491" fmla="*/ 239413 h 536161"/>
            <a:gd name="connsiteX492" fmla="*/ 603300 w 631934"/>
            <a:gd name="connsiteY492" fmla="*/ 248324 h 536161"/>
            <a:gd name="connsiteX493" fmla="*/ 607756 w 631934"/>
            <a:gd name="connsiteY493" fmla="*/ 246542 h 536161"/>
            <a:gd name="connsiteX494" fmla="*/ 612211 w 631934"/>
            <a:gd name="connsiteY494" fmla="*/ 243868 h 536161"/>
            <a:gd name="connsiteX495" fmla="*/ 621123 w 631934"/>
            <a:gd name="connsiteY495" fmla="*/ 244759 h 536161"/>
            <a:gd name="connsiteX496" fmla="*/ 625579 w 631934"/>
            <a:gd name="connsiteY496" fmla="*/ 251889 h 536161"/>
            <a:gd name="connsiteX497" fmla="*/ 631816 w 631934"/>
            <a:gd name="connsiteY497" fmla="*/ 258126 h 536161"/>
            <a:gd name="connsiteX498" fmla="*/ 628252 w 631934"/>
            <a:gd name="connsiteY498" fmla="*/ 264364 h 536161"/>
            <a:gd name="connsiteX499" fmla="*/ 629143 w 631934"/>
            <a:gd name="connsiteY499" fmla="*/ 272385 h 536161"/>
            <a:gd name="connsiteX500" fmla="*/ 627361 w 631934"/>
            <a:gd name="connsiteY500" fmla="*/ 275949 h 536161"/>
            <a:gd name="connsiteX501" fmla="*/ 626470 w 631934"/>
            <a:gd name="connsiteY501" fmla="*/ 278623 h 536161"/>
            <a:gd name="connsiteX502" fmla="*/ 630925 w 631934"/>
            <a:gd name="connsiteY502" fmla="*/ 282187 h 536161"/>
            <a:gd name="connsiteX503" fmla="*/ 621123 w 631934"/>
            <a:gd name="connsiteY503" fmla="*/ 295554 h 5361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  <a:cxn ang="0">
              <a:pos x="connsiteX115" y="connsiteY115"/>
            </a:cxn>
            <a:cxn ang="0">
              <a:pos x="connsiteX116" y="connsiteY116"/>
            </a:cxn>
            <a:cxn ang="0">
              <a:pos x="connsiteX117" y="connsiteY117"/>
            </a:cxn>
            <a:cxn ang="0">
              <a:pos x="connsiteX118" y="connsiteY118"/>
            </a:cxn>
            <a:cxn ang="0">
              <a:pos x="connsiteX119" y="connsiteY119"/>
            </a:cxn>
            <a:cxn ang="0">
              <a:pos x="connsiteX120" y="connsiteY120"/>
            </a:cxn>
            <a:cxn ang="0">
              <a:pos x="connsiteX121" y="connsiteY121"/>
            </a:cxn>
            <a:cxn ang="0">
              <a:pos x="connsiteX122" y="connsiteY122"/>
            </a:cxn>
            <a:cxn ang="0">
              <a:pos x="connsiteX123" y="connsiteY123"/>
            </a:cxn>
            <a:cxn ang="0">
              <a:pos x="connsiteX124" y="connsiteY124"/>
            </a:cxn>
            <a:cxn ang="0">
              <a:pos x="connsiteX125" y="connsiteY125"/>
            </a:cxn>
            <a:cxn ang="0">
              <a:pos x="connsiteX126" y="connsiteY126"/>
            </a:cxn>
            <a:cxn ang="0">
              <a:pos x="connsiteX127" y="connsiteY127"/>
            </a:cxn>
            <a:cxn ang="0">
              <a:pos x="connsiteX128" y="connsiteY128"/>
            </a:cxn>
            <a:cxn ang="0">
              <a:pos x="connsiteX129" y="connsiteY129"/>
            </a:cxn>
            <a:cxn ang="0">
              <a:pos x="connsiteX130" y="connsiteY130"/>
            </a:cxn>
            <a:cxn ang="0">
              <a:pos x="connsiteX131" y="connsiteY131"/>
            </a:cxn>
            <a:cxn ang="0">
              <a:pos x="connsiteX132" y="connsiteY132"/>
            </a:cxn>
            <a:cxn ang="0">
              <a:pos x="connsiteX133" y="connsiteY133"/>
            </a:cxn>
            <a:cxn ang="0">
              <a:pos x="connsiteX134" y="connsiteY134"/>
            </a:cxn>
            <a:cxn ang="0">
              <a:pos x="connsiteX135" y="connsiteY135"/>
            </a:cxn>
            <a:cxn ang="0">
              <a:pos x="connsiteX136" y="connsiteY136"/>
            </a:cxn>
            <a:cxn ang="0">
              <a:pos x="connsiteX137" y="connsiteY137"/>
            </a:cxn>
            <a:cxn ang="0">
              <a:pos x="connsiteX138" y="connsiteY138"/>
            </a:cxn>
            <a:cxn ang="0">
              <a:pos x="connsiteX139" y="connsiteY139"/>
            </a:cxn>
            <a:cxn ang="0">
              <a:pos x="connsiteX140" y="connsiteY140"/>
            </a:cxn>
            <a:cxn ang="0">
              <a:pos x="connsiteX141" y="connsiteY141"/>
            </a:cxn>
            <a:cxn ang="0">
              <a:pos x="connsiteX142" y="connsiteY142"/>
            </a:cxn>
            <a:cxn ang="0">
              <a:pos x="connsiteX143" y="connsiteY143"/>
            </a:cxn>
            <a:cxn ang="0">
              <a:pos x="connsiteX144" y="connsiteY144"/>
            </a:cxn>
            <a:cxn ang="0">
              <a:pos x="connsiteX145" y="connsiteY145"/>
            </a:cxn>
            <a:cxn ang="0">
              <a:pos x="connsiteX146" y="connsiteY146"/>
            </a:cxn>
            <a:cxn ang="0">
              <a:pos x="connsiteX147" y="connsiteY147"/>
            </a:cxn>
            <a:cxn ang="0">
              <a:pos x="connsiteX148" y="connsiteY148"/>
            </a:cxn>
            <a:cxn ang="0">
              <a:pos x="connsiteX149" y="connsiteY149"/>
            </a:cxn>
            <a:cxn ang="0">
              <a:pos x="connsiteX150" y="connsiteY150"/>
            </a:cxn>
            <a:cxn ang="0">
              <a:pos x="connsiteX151" y="connsiteY151"/>
            </a:cxn>
            <a:cxn ang="0">
              <a:pos x="connsiteX152" y="connsiteY152"/>
            </a:cxn>
            <a:cxn ang="0">
              <a:pos x="connsiteX153" y="connsiteY153"/>
            </a:cxn>
            <a:cxn ang="0">
              <a:pos x="connsiteX154" y="connsiteY154"/>
            </a:cxn>
            <a:cxn ang="0">
              <a:pos x="connsiteX155" y="connsiteY155"/>
            </a:cxn>
            <a:cxn ang="0">
              <a:pos x="connsiteX156" y="connsiteY156"/>
            </a:cxn>
            <a:cxn ang="0">
              <a:pos x="connsiteX157" y="connsiteY157"/>
            </a:cxn>
            <a:cxn ang="0">
              <a:pos x="connsiteX158" y="connsiteY158"/>
            </a:cxn>
            <a:cxn ang="0">
              <a:pos x="connsiteX159" y="connsiteY159"/>
            </a:cxn>
            <a:cxn ang="0">
              <a:pos x="connsiteX160" y="connsiteY160"/>
            </a:cxn>
            <a:cxn ang="0">
              <a:pos x="connsiteX161" y="connsiteY161"/>
            </a:cxn>
            <a:cxn ang="0">
              <a:pos x="connsiteX162" y="connsiteY162"/>
            </a:cxn>
            <a:cxn ang="0">
              <a:pos x="connsiteX163" y="connsiteY163"/>
            </a:cxn>
            <a:cxn ang="0">
              <a:pos x="connsiteX164" y="connsiteY164"/>
            </a:cxn>
            <a:cxn ang="0">
              <a:pos x="connsiteX165" y="connsiteY165"/>
            </a:cxn>
            <a:cxn ang="0">
              <a:pos x="connsiteX166" y="connsiteY166"/>
            </a:cxn>
            <a:cxn ang="0">
              <a:pos x="connsiteX167" y="connsiteY167"/>
            </a:cxn>
            <a:cxn ang="0">
              <a:pos x="connsiteX168" y="connsiteY168"/>
            </a:cxn>
            <a:cxn ang="0">
              <a:pos x="connsiteX169" y="connsiteY169"/>
            </a:cxn>
            <a:cxn ang="0">
              <a:pos x="connsiteX170" y="connsiteY170"/>
            </a:cxn>
            <a:cxn ang="0">
              <a:pos x="connsiteX171" y="connsiteY171"/>
            </a:cxn>
            <a:cxn ang="0">
              <a:pos x="connsiteX172" y="connsiteY172"/>
            </a:cxn>
            <a:cxn ang="0">
              <a:pos x="connsiteX173" y="connsiteY173"/>
            </a:cxn>
            <a:cxn ang="0">
              <a:pos x="connsiteX174" y="connsiteY174"/>
            </a:cxn>
            <a:cxn ang="0">
              <a:pos x="connsiteX175" y="connsiteY175"/>
            </a:cxn>
            <a:cxn ang="0">
              <a:pos x="connsiteX176" y="connsiteY176"/>
            </a:cxn>
            <a:cxn ang="0">
              <a:pos x="connsiteX177" y="connsiteY177"/>
            </a:cxn>
            <a:cxn ang="0">
              <a:pos x="connsiteX178" y="connsiteY178"/>
            </a:cxn>
            <a:cxn ang="0">
              <a:pos x="connsiteX179" y="connsiteY179"/>
            </a:cxn>
            <a:cxn ang="0">
              <a:pos x="connsiteX180" y="connsiteY180"/>
            </a:cxn>
            <a:cxn ang="0">
              <a:pos x="connsiteX181" y="connsiteY181"/>
            </a:cxn>
            <a:cxn ang="0">
              <a:pos x="connsiteX182" y="connsiteY182"/>
            </a:cxn>
            <a:cxn ang="0">
              <a:pos x="connsiteX183" y="connsiteY183"/>
            </a:cxn>
            <a:cxn ang="0">
              <a:pos x="connsiteX184" y="connsiteY184"/>
            </a:cxn>
            <a:cxn ang="0">
              <a:pos x="connsiteX185" y="connsiteY185"/>
            </a:cxn>
            <a:cxn ang="0">
              <a:pos x="connsiteX186" y="connsiteY186"/>
            </a:cxn>
            <a:cxn ang="0">
              <a:pos x="connsiteX187" y="connsiteY187"/>
            </a:cxn>
            <a:cxn ang="0">
              <a:pos x="connsiteX188" y="connsiteY188"/>
            </a:cxn>
            <a:cxn ang="0">
              <a:pos x="connsiteX189" y="connsiteY189"/>
            </a:cxn>
            <a:cxn ang="0">
              <a:pos x="connsiteX190" y="connsiteY190"/>
            </a:cxn>
            <a:cxn ang="0">
              <a:pos x="connsiteX191" y="connsiteY191"/>
            </a:cxn>
            <a:cxn ang="0">
              <a:pos x="connsiteX192" y="connsiteY192"/>
            </a:cxn>
            <a:cxn ang="0">
              <a:pos x="connsiteX193" y="connsiteY193"/>
            </a:cxn>
            <a:cxn ang="0">
              <a:pos x="connsiteX194" y="connsiteY194"/>
            </a:cxn>
            <a:cxn ang="0">
              <a:pos x="connsiteX195" y="connsiteY195"/>
            </a:cxn>
            <a:cxn ang="0">
              <a:pos x="connsiteX196" y="connsiteY196"/>
            </a:cxn>
            <a:cxn ang="0">
              <a:pos x="connsiteX197" y="connsiteY197"/>
            </a:cxn>
            <a:cxn ang="0">
              <a:pos x="connsiteX198" y="connsiteY198"/>
            </a:cxn>
            <a:cxn ang="0">
              <a:pos x="connsiteX199" y="connsiteY199"/>
            </a:cxn>
            <a:cxn ang="0">
              <a:pos x="connsiteX200" y="connsiteY200"/>
            </a:cxn>
            <a:cxn ang="0">
              <a:pos x="connsiteX201" y="connsiteY201"/>
            </a:cxn>
            <a:cxn ang="0">
              <a:pos x="connsiteX202" y="connsiteY202"/>
            </a:cxn>
            <a:cxn ang="0">
              <a:pos x="connsiteX203" y="connsiteY203"/>
            </a:cxn>
            <a:cxn ang="0">
              <a:pos x="connsiteX204" y="connsiteY204"/>
            </a:cxn>
            <a:cxn ang="0">
              <a:pos x="connsiteX205" y="connsiteY205"/>
            </a:cxn>
            <a:cxn ang="0">
              <a:pos x="connsiteX206" y="connsiteY206"/>
            </a:cxn>
            <a:cxn ang="0">
              <a:pos x="connsiteX207" y="connsiteY207"/>
            </a:cxn>
            <a:cxn ang="0">
              <a:pos x="connsiteX208" y="connsiteY208"/>
            </a:cxn>
            <a:cxn ang="0">
              <a:pos x="connsiteX209" y="connsiteY209"/>
            </a:cxn>
            <a:cxn ang="0">
              <a:pos x="connsiteX210" y="connsiteY210"/>
            </a:cxn>
            <a:cxn ang="0">
              <a:pos x="connsiteX211" y="connsiteY211"/>
            </a:cxn>
            <a:cxn ang="0">
              <a:pos x="connsiteX212" y="connsiteY212"/>
            </a:cxn>
            <a:cxn ang="0">
              <a:pos x="connsiteX213" y="connsiteY213"/>
            </a:cxn>
            <a:cxn ang="0">
              <a:pos x="connsiteX214" y="connsiteY214"/>
            </a:cxn>
            <a:cxn ang="0">
              <a:pos x="connsiteX215" y="connsiteY215"/>
            </a:cxn>
            <a:cxn ang="0">
              <a:pos x="connsiteX216" y="connsiteY216"/>
            </a:cxn>
            <a:cxn ang="0">
              <a:pos x="connsiteX217" y="connsiteY217"/>
            </a:cxn>
            <a:cxn ang="0">
              <a:pos x="connsiteX218" y="connsiteY218"/>
            </a:cxn>
            <a:cxn ang="0">
              <a:pos x="connsiteX219" y="connsiteY219"/>
            </a:cxn>
            <a:cxn ang="0">
              <a:pos x="connsiteX220" y="connsiteY220"/>
            </a:cxn>
            <a:cxn ang="0">
              <a:pos x="connsiteX221" y="connsiteY221"/>
            </a:cxn>
            <a:cxn ang="0">
              <a:pos x="connsiteX222" y="connsiteY222"/>
            </a:cxn>
            <a:cxn ang="0">
              <a:pos x="connsiteX223" y="connsiteY223"/>
            </a:cxn>
            <a:cxn ang="0">
              <a:pos x="connsiteX224" y="connsiteY224"/>
            </a:cxn>
            <a:cxn ang="0">
              <a:pos x="connsiteX225" y="connsiteY225"/>
            </a:cxn>
            <a:cxn ang="0">
              <a:pos x="connsiteX226" y="connsiteY226"/>
            </a:cxn>
            <a:cxn ang="0">
              <a:pos x="connsiteX227" y="connsiteY227"/>
            </a:cxn>
            <a:cxn ang="0">
              <a:pos x="connsiteX228" y="connsiteY228"/>
            </a:cxn>
            <a:cxn ang="0">
              <a:pos x="connsiteX229" y="connsiteY229"/>
            </a:cxn>
            <a:cxn ang="0">
              <a:pos x="connsiteX230" y="connsiteY230"/>
            </a:cxn>
            <a:cxn ang="0">
              <a:pos x="connsiteX231" y="connsiteY231"/>
            </a:cxn>
            <a:cxn ang="0">
              <a:pos x="connsiteX232" y="connsiteY232"/>
            </a:cxn>
            <a:cxn ang="0">
              <a:pos x="connsiteX233" y="connsiteY233"/>
            </a:cxn>
            <a:cxn ang="0">
              <a:pos x="connsiteX234" y="connsiteY234"/>
            </a:cxn>
            <a:cxn ang="0">
              <a:pos x="connsiteX235" y="connsiteY235"/>
            </a:cxn>
            <a:cxn ang="0">
              <a:pos x="connsiteX236" y="connsiteY236"/>
            </a:cxn>
            <a:cxn ang="0">
              <a:pos x="connsiteX237" y="connsiteY237"/>
            </a:cxn>
            <a:cxn ang="0">
              <a:pos x="connsiteX238" y="connsiteY238"/>
            </a:cxn>
            <a:cxn ang="0">
              <a:pos x="connsiteX239" y="connsiteY239"/>
            </a:cxn>
            <a:cxn ang="0">
              <a:pos x="connsiteX240" y="connsiteY240"/>
            </a:cxn>
            <a:cxn ang="0">
              <a:pos x="connsiteX241" y="connsiteY241"/>
            </a:cxn>
            <a:cxn ang="0">
              <a:pos x="connsiteX242" y="connsiteY242"/>
            </a:cxn>
            <a:cxn ang="0">
              <a:pos x="connsiteX243" y="connsiteY243"/>
            </a:cxn>
            <a:cxn ang="0">
              <a:pos x="connsiteX244" y="connsiteY244"/>
            </a:cxn>
            <a:cxn ang="0">
              <a:pos x="connsiteX245" y="connsiteY245"/>
            </a:cxn>
            <a:cxn ang="0">
              <a:pos x="connsiteX246" y="connsiteY246"/>
            </a:cxn>
            <a:cxn ang="0">
              <a:pos x="connsiteX247" y="connsiteY247"/>
            </a:cxn>
            <a:cxn ang="0">
              <a:pos x="connsiteX248" y="connsiteY248"/>
            </a:cxn>
            <a:cxn ang="0">
              <a:pos x="connsiteX249" y="connsiteY249"/>
            </a:cxn>
            <a:cxn ang="0">
              <a:pos x="connsiteX250" y="connsiteY250"/>
            </a:cxn>
            <a:cxn ang="0">
              <a:pos x="connsiteX251" y="connsiteY251"/>
            </a:cxn>
            <a:cxn ang="0">
              <a:pos x="connsiteX252" y="connsiteY252"/>
            </a:cxn>
            <a:cxn ang="0">
              <a:pos x="connsiteX253" y="connsiteY253"/>
            </a:cxn>
            <a:cxn ang="0">
              <a:pos x="connsiteX254" y="connsiteY254"/>
            </a:cxn>
            <a:cxn ang="0">
              <a:pos x="connsiteX255" y="connsiteY255"/>
            </a:cxn>
            <a:cxn ang="0">
              <a:pos x="connsiteX256" y="connsiteY256"/>
            </a:cxn>
            <a:cxn ang="0">
              <a:pos x="connsiteX257" y="connsiteY257"/>
            </a:cxn>
            <a:cxn ang="0">
              <a:pos x="connsiteX258" y="connsiteY258"/>
            </a:cxn>
            <a:cxn ang="0">
              <a:pos x="connsiteX259" y="connsiteY259"/>
            </a:cxn>
            <a:cxn ang="0">
              <a:pos x="connsiteX260" y="connsiteY260"/>
            </a:cxn>
            <a:cxn ang="0">
              <a:pos x="connsiteX261" y="connsiteY261"/>
            </a:cxn>
            <a:cxn ang="0">
              <a:pos x="connsiteX262" y="connsiteY262"/>
            </a:cxn>
            <a:cxn ang="0">
              <a:pos x="connsiteX263" y="connsiteY263"/>
            </a:cxn>
            <a:cxn ang="0">
              <a:pos x="connsiteX264" y="connsiteY264"/>
            </a:cxn>
            <a:cxn ang="0">
              <a:pos x="connsiteX265" y="connsiteY265"/>
            </a:cxn>
            <a:cxn ang="0">
              <a:pos x="connsiteX266" y="connsiteY266"/>
            </a:cxn>
            <a:cxn ang="0">
              <a:pos x="connsiteX267" y="connsiteY267"/>
            </a:cxn>
            <a:cxn ang="0">
              <a:pos x="connsiteX268" y="connsiteY268"/>
            </a:cxn>
            <a:cxn ang="0">
              <a:pos x="connsiteX269" y="connsiteY269"/>
            </a:cxn>
            <a:cxn ang="0">
              <a:pos x="connsiteX270" y="connsiteY270"/>
            </a:cxn>
            <a:cxn ang="0">
              <a:pos x="connsiteX271" y="connsiteY271"/>
            </a:cxn>
            <a:cxn ang="0">
              <a:pos x="connsiteX272" y="connsiteY272"/>
            </a:cxn>
            <a:cxn ang="0">
              <a:pos x="connsiteX273" y="connsiteY273"/>
            </a:cxn>
            <a:cxn ang="0">
              <a:pos x="connsiteX274" y="connsiteY274"/>
            </a:cxn>
            <a:cxn ang="0">
              <a:pos x="connsiteX275" y="connsiteY275"/>
            </a:cxn>
            <a:cxn ang="0">
              <a:pos x="connsiteX276" y="connsiteY276"/>
            </a:cxn>
            <a:cxn ang="0">
              <a:pos x="connsiteX277" y="connsiteY277"/>
            </a:cxn>
            <a:cxn ang="0">
              <a:pos x="connsiteX278" y="connsiteY278"/>
            </a:cxn>
            <a:cxn ang="0">
              <a:pos x="connsiteX279" y="connsiteY279"/>
            </a:cxn>
            <a:cxn ang="0">
              <a:pos x="connsiteX280" y="connsiteY280"/>
            </a:cxn>
            <a:cxn ang="0">
              <a:pos x="connsiteX281" y="connsiteY281"/>
            </a:cxn>
            <a:cxn ang="0">
              <a:pos x="connsiteX282" y="connsiteY282"/>
            </a:cxn>
            <a:cxn ang="0">
              <a:pos x="connsiteX283" y="connsiteY283"/>
            </a:cxn>
            <a:cxn ang="0">
              <a:pos x="connsiteX284" y="connsiteY284"/>
            </a:cxn>
            <a:cxn ang="0">
              <a:pos x="connsiteX285" y="connsiteY285"/>
            </a:cxn>
            <a:cxn ang="0">
              <a:pos x="connsiteX286" y="connsiteY286"/>
            </a:cxn>
            <a:cxn ang="0">
              <a:pos x="connsiteX287" y="connsiteY287"/>
            </a:cxn>
            <a:cxn ang="0">
              <a:pos x="connsiteX288" y="connsiteY288"/>
            </a:cxn>
            <a:cxn ang="0">
              <a:pos x="connsiteX289" y="connsiteY289"/>
            </a:cxn>
            <a:cxn ang="0">
              <a:pos x="connsiteX290" y="connsiteY290"/>
            </a:cxn>
            <a:cxn ang="0">
              <a:pos x="connsiteX291" y="connsiteY291"/>
            </a:cxn>
            <a:cxn ang="0">
              <a:pos x="connsiteX292" y="connsiteY292"/>
            </a:cxn>
            <a:cxn ang="0">
              <a:pos x="connsiteX293" y="connsiteY293"/>
            </a:cxn>
            <a:cxn ang="0">
              <a:pos x="connsiteX294" y="connsiteY294"/>
            </a:cxn>
            <a:cxn ang="0">
              <a:pos x="connsiteX295" y="connsiteY295"/>
            </a:cxn>
            <a:cxn ang="0">
              <a:pos x="connsiteX296" y="connsiteY296"/>
            </a:cxn>
            <a:cxn ang="0">
              <a:pos x="connsiteX297" y="connsiteY297"/>
            </a:cxn>
            <a:cxn ang="0">
              <a:pos x="connsiteX298" y="connsiteY298"/>
            </a:cxn>
            <a:cxn ang="0">
              <a:pos x="connsiteX299" y="connsiteY299"/>
            </a:cxn>
            <a:cxn ang="0">
              <a:pos x="connsiteX300" y="connsiteY300"/>
            </a:cxn>
            <a:cxn ang="0">
              <a:pos x="connsiteX301" y="connsiteY301"/>
            </a:cxn>
            <a:cxn ang="0">
              <a:pos x="connsiteX302" y="connsiteY302"/>
            </a:cxn>
            <a:cxn ang="0">
              <a:pos x="connsiteX303" y="connsiteY303"/>
            </a:cxn>
            <a:cxn ang="0">
              <a:pos x="connsiteX304" y="connsiteY304"/>
            </a:cxn>
            <a:cxn ang="0">
              <a:pos x="connsiteX305" y="connsiteY305"/>
            </a:cxn>
            <a:cxn ang="0">
              <a:pos x="connsiteX306" y="connsiteY306"/>
            </a:cxn>
            <a:cxn ang="0">
              <a:pos x="connsiteX307" y="connsiteY307"/>
            </a:cxn>
            <a:cxn ang="0">
              <a:pos x="connsiteX308" y="connsiteY308"/>
            </a:cxn>
            <a:cxn ang="0">
              <a:pos x="connsiteX309" y="connsiteY309"/>
            </a:cxn>
            <a:cxn ang="0">
              <a:pos x="connsiteX310" y="connsiteY310"/>
            </a:cxn>
            <a:cxn ang="0">
              <a:pos x="connsiteX311" y="connsiteY311"/>
            </a:cxn>
            <a:cxn ang="0">
              <a:pos x="connsiteX312" y="connsiteY312"/>
            </a:cxn>
            <a:cxn ang="0">
              <a:pos x="connsiteX313" y="connsiteY313"/>
            </a:cxn>
            <a:cxn ang="0">
              <a:pos x="connsiteX314" y="connsiteY314"/>
            </a:cxn>
            <a:cxn ang="0">
              <a:pos x="connsiteX315" y="connsiteY315"/>
            </a:cxn>
            <a:cxn ang="0">
              <a:pos x="connsiteX316" y="connsiteY316"/>
            </a:cxn>
            <a:cxn ang="0">
              <a:pos x="connsiteX317" y="connsiteY317"/>
            </a:cxn>
            <a:cxn ang="0">
              <a:pos x="connsiteX318" y="connsiteY318"/>
            </a:cxn>
            <a:cxn ang="0">
              <a:pos x="connsiteX319" y="connsiteY319"/>
            </a:cxn>
            <a:cxn ang="0">
              <a:pos x="connsiteX320" y="connsiteY320"/>
            </a:cxn>
            <a:cxn ang="0">
              <a:pos x="connsiteX321" y="connsiteY321"/>
            </a:cxn>
            <a:cxn ang="0">
              <a:pos x="connsiteX322" y="connsiteY322"/>
            </a:cxn>
            <a:cxn ang="0">
              <a:pos x="connsiteX323" y="connsiteY323"/>
            </a:cxn>
            <a:cxn ang="0">
              <a:pos x="connsiteX324" y="connsiteY324"/>
            </a:cxn>
            <a:cxn ang="0">
              <a:pos x="connsiteX325" y="connsiteY325"/>
            </a:cxn>
            <a:cxn ang="0">
              <a:pos x="connsiteX326" y="connsiteY326"/>
            </a:cxn>
            <a:cxn ang="0">
              <a:pos x="connsiteX327" y="connsiteY327"/>
            </a:cxn>
            <a:cxn ang="0">
              <a:pos x="connsiteX328" y="connsiteY328"/>
            </a:cxn>
            <a:cxn ang="0">
              <a:pos x="connsiteX329" y="connsiteY329"/>
            </a:cxn>
            <a:cxn ang="0">
              <a:pos x="connsiteX330" y="connsiteY330"/>
            </a:cxn>
            <a:cxn ang="0">
              <a:pos x="connsiteX331" y="connsiteY331"/>
            </a:cxn>
            <a:cxn ang="0">
              <a:pos x="connsiteX332" y="connsiteY332"/>
            </a:cxn>
            <a:cxn ang="0">
              <a:pos x="connsiteX333" y="connsiteY333"/>
            </a:cxn>
            <a:cxn ang="0">
              <a:pos x="connsiteX334" y="connsiteY334"/>
            </a:cxn>
            <a:cxn ang="0">
              <a:pos x="connsiteX335" y="connsiteY335"/>
            </a:cxn>
            <a:cxn ang="0">
              <a:pos x="connsiteX336" y="connsiteY336"/>
            </a:cxn>
            <a:cxn ang="0">
              <a:pos x="connsiteX337" y="connsiteY337"/>
            </a:cxn>
            <a:cxn ang="0">
              <a:pos x="connsiteX338" y="connsiteY338"/>
            </a:cxn>
            <a:cxn ang="0">
              <a:pos x="connsiteX339" y="connsiteY339"/>
            </a:cxn>
            <a:cxn ang="0">
              <a:pos x="connsiteX340" y="connsiteY340"/>
            </a:cxn>
            <a:cxn ang="0">
              <a:pos x="connsiteX341" y="connsiteY341"/>
            </a:cxn>
            <a:cxn ang="0">
              <a:pos x="connsiteX342" y="connsiteY342"/>
            </a:cxn>
            <a:cxn ang="0">
              <a:pos x="connsiteX343" y="connsiteY343"/>
            </a:cxn>
            <a:cxn ang="0">
              <a:pos x="connsiteX344" y="connsiteY344"/>
            </a:cxn>
            <a:cxn ang="0">
              <a:pos x="connsiteX345" y="connsiteY345"/>
            </a:cxn>
            <a:cxn ang="0">
              <a:pos x="connsiteX346" y="connsiteY346"/>
            </a:cxn>
            <a:cxn ang="0">
              <a:pos x="connsiteX347" y="connsiteY347"/>
            </a:cxn>
            <a:cxn ang="0">
              <a:pos x="connsiteX348" y="connsiteY348"/>
            </a:cxn>
            <a:cxn ang="0">
              <a:pos x="connsiteX349" y="connsiteY349"/>
            </a:cxn>
            <a:cxn ang="0">
              <a:pos x="connsiteX350" y="connsiteY350"/>
            </a:cxn>
            <a:cxn ang="0">
              <a:pos x="connsiteX351" y="connsiteY351"/>
            </a:cxn>
            <a:cxn ang="0">
              <a:pos x="connsiteX352" y="connsiteY352"/>
            </a:cxn>
            <a:cxn ang="0">
              <a:pos x="connsiteX353" y="connsiteY353"/>
            </a:cxn>
            <a:cxn ang="0">
              <a:pos x="connsiteX354" y="connsiteY354"/>
            </a:cxn>
            <a:cxn ang="0">
              <a:pos x="connsiteX355" y="connsiteY355"/>
            </a:cxn>
            <a:cxn ang="0">
              <a:pos x="connsiteX356" y="connsiteY356"/>
            </a:cxn>
            <a:cxn ang="0">
              <a:pos x="connsiteX357" y="connsiteY357"/>
            </a:cxn>
            <a:cxn ang="0">
              <a:pos x="connsiteX358" y="connsiteY358"/>
            </a:cxn>
            <a:cxn ang="0">
              <a:pos x="connsiteX359" y="connsiteY359"/>
            </a:cxn>
            <a:cxn ang="0">
              <a:pos x="connsiteX360" y="connsiteY360"/>
            </a:cxn>
            <a:cxn ang="0">
              <a:pos x="connsiteX361" y="connsiteY361"/>
            </a:cxn>
            <a:cxn ang="0">
              <a:pos x="connsiteX362" y="connsiteY362"/>
            </a:cxn>
            <a:cxn ang="0">
              <a:pos x="connsiteX363" y="connsiteY363"/>
            </a:cxn>
            <a:cxn ang="0">
              <a:pos x="connsiteX364" y="connsiteY364"/>
            </a:cxn>
            <a:cxn ang="0">
              <a:pos x="connsiteX365" y="connsiteY365"/>
            </a:cxn>
            <a:cxn ang="0">
              <a:pos x="connsiteX366" y="connsiteY366"/>
            </a:cxn>
            <a:cxn ang="0">
              <a:pos x="connsiteX367" y="connsiteY367"/>
            </a:cxn>
            <a:cxn ang="0">
              <a:pos x="connsiteX368" y="connsiteY368"/>
            </a:cxn>
            <a:cxn ang="0">
              <a:pos x="connsiteX369" y="connsiteY369"/>
            </a:cxn>
            <a:cxn ang="0">
              <a:pos x="connsiteX370" y="connsiteY370"/>
            </a:cxn>
            <a:cxn ang="0">
              <a:pos x="connsiteX371" y="connsiteY371"/>
            </a:cxn>
            <a:cxn ang="0">
              <a:pos x="connsiteX372" y="connsiteY372"/>
            </a:cxn>
            <a:cxn ang="0">
              <a:pos x="connsiteX373" y="connsiteY373"/>
            </a:cxn>
            <a:cxn ang="0">
              <a:pos x="connsiteX374" y="connsiteY374"/>
            </a:cxn>
            <a:cxn ang="0">
              <a:pos x="connsiteX375" y="connsiteY375"/>
            </a:cxn>
            <a:cxn ang="0">
              <a:pos x="connsiteX376" y="connsiteY376"/>
            </a:cxn>
            <a:cxn ang="0">
              <a:pos x="connsiteX377" y="connsiteY377"/>
            </a:cxn>
            <a:cxn ang="0">
              <a:pos x="connsiteX378" y="connsiteY378"/>
            </a:cxn>
            <a:cxn ang="0">
              <a:pos x="connsiteX379" y="connsiteY379"/>
            </a:cxn>
            <a:cxn ang="0">
              <a:pos x="connsiteX380" y="connsiteY380"/>
            </a:cxn>
            <a:cxn ang="0">
              <a:pos x="connsiteX381" y="connsiteY381"/>
            </a:cxn>
            <a:cxn ang="0">
              <a:pos x="connsiteX382" y="connsiteY382"/>
            </a:cxn>
            <a:cxn ang="0">
              <a:pos x="connsiteX383" y="connsiteY383"/>
            </a:cxn>
            <a:cxn ang="0">
              <a:pos x="connsiteX384" y="connsiteY384"/>
            </a:cxn>
            <a:cxn ang="0">
              <a:pos x="connsiteX385" y="connsiteY385"/>
            </a:cxn>
            <a:cxn ang="0">
              <a:pos x="connsiteX386" y="connsiteY386"/>
            </a:cxn>
            <a:cxn ang="0">
              <a:pos x="connsiteX387" y="connsiteY387"/>
            </a:cxn>
            <a:cxn ang="0">
              <a:pos x="connsiteX388" y="connsiteY388"/>
            </a:cxn>
            <a:cxn ang="0">
              <a:pos x="connsiteX389" y="connsiteY389"/>
            </a:cxn>
            <a:cxn ang="0">
              <a:pos x="connsiteX390" y="connsiteY390"/>
            </a:cxn>
            <a:cxn ang="0">
              <a:pos x="connsiteX391" y="connsiteY391"/>
            </a:cxn>
            <a:cxn ang="0">
              <a:pos x="connsiteX392" y="connsiteY392"/>
            </a:cxn>
            <a:cxn ang="0">
              <a:pos x="connsiteX393" y="connsiteY393"/>
            </a:cxn>
            <a:cxn ang="0">
              <a:pos x="connsiteX394" y="connsiteY394"/>
            </a:cxn>
            <a:cxn ang="0">
              <a:pos x="connsiteX395" y="connsiteY395"/>
            </a:cxn>
            <a:cxn ang="0">
              <a:pos x="connsiteX396" y="connsiteY396"/>
            </a:cxn>
            <a:cxn ang="0">
              <a:pos x="connsiteX397" y="connsiteY397"/>
            </a:cxn>
            <a:cxn ang="0">
              <a:pos x="connsiteX398" y="connsiteY398"/>
            </a:cxn>
            <a:cxn ang="0">
              <a:pos x="connsiteX399" y="connsiteY399"/>
            </a:cxn>
            <a:cxn ang="0">
              <a:pos x="connsiteX400" y="connsiteY400"/>
            </a:cxn>
            <a:cxn ang="0">
              <a:pos x="connsiteX401" y="connsiteY401"/>
            </a:cxn>
            <a:cxn ang="0">
              <a:pos x="connsiteX402" y="connsiteY402"/>
            </a:cxn>
            <a:cxn ang="0">
              <a:pos x="connsiteX403" y="connsiteY403"/>
            </a:cxn>
            <a:cxn ang="0">
              <a:pos x="connsiteX404" y="connsiteY404"/>
            </a:cxn>
            <a:cxn ang="0">
              <a:pos x="connsiteX405" y="connsiteY405"/>
            </a:cxn>
            <a:cxn ang="0">
              <a:pos x="connsiteX406" y="connsiteY406"/>
            </a:cxn>
            <a:cxn ang="0">
              <a:pos x="connsiteX407" y="connsiteY407"/>
            </a:cxn>
            <a:cxn ang="0">
              <a:pos x="connsiteX408" y="connsiteY408"/>
            </a:cxn>
            <a:cxn ang="0">
              <a:pos x="connsiteX409" y="connsiteY409"/>
            </a:cxn>
            <a:cxn ang="0">
              <a:pos x="connsiteX410" y="connsiteY410"/>
            </a:cxn>
            <a:cxn ang="0">
              <a:pos x="connsiteX411" y="connsiteY411"/>
            </a:cxn>
            <a:cxn ang="0">
              <a:pos x="connsiteX412" y="connsiteY412"/>
            </a:cxn>
            <a:cxn ang="0">
              <a:pos x="connsiteX413" y="connsiteY413"/>
            </a:cxn>
            <a:cxn ang="0">
              <a:pos x="connsiteX414" y="connsiteY414"/>
            </a:cxn>
            <a:cxn ang="0">
              <a:pos x="connsiteX415" y="connsiteY415"/>
            </a:cxn>
            <a:cxn ang="0">
              <a:pos x="connsiteX416" y="connsiteY416"/>
            </a:cxn>
            <a:cxn ang="0">
              <a:pos x="connsiteX417" y="connsiteY417"/>
            </a:cxn>
            <a:cxn ang="0">
              <a:pos x="connsiteX418" y="connsiteY418"/>
            </a:cxn>
            <a:cxn ang="0">
              <a:pos x="connsiteX419" y="connsiteY419"/>
            </a:cxn>
            <a:cxn ang="0">
              <a:pos x="connsiteX420" y="connsiteY420"/>
            </a:cxn>
            <a:cxn ang="0">
              <a:pos x="connsiteX421" y="connsiteY421"/>
            </a:cxn>
            <a:cxn ang="0">
              <a:pos x="connsiteX422" y="connsiteY422"/>
            </a:cxn>
            <a:cxn ang="0">
              <a:pos x="connsiteX423" y="connsiteY423"/>
            </a:cxn>
            <a:cxn ang="0">
              <a:pos x="connsiteX424" y="connsiteY424"/>
            </a:cxn>
            <a:cxn ang="0">
              <a:pos x="connsiteX425" y="connsiteY425"/>
            </a:cxn>
            <a:cxn ang="0">
              <a:pos x="connsiteX426" y="connsiteY426"/>
            </a:cxn>
            <a:cxn ang="0">
              <a:pos x="connsiteX427" y="connsiteY427"/>
            </a:cxn>
            <a:cxn ang="0">
              <a:pos x="connsiteX428" y="connsiteY428"/>
            </a:cxn>
            <a:cxn ang="0">
              <a:pos x="connsiteX429" y="connsiteY429"/>
            </a:cxn>
            <a:cxn ang="0">
              <a:pos x="connsiteX430" y="connsiteY430"/>
            </a:cxn>
            <a:cxn ang="0">
              <a:pos x="connsiteX431" y="connsiteY431"/>
            </a:cxn>
            <a:cxn ang="0">
              <a:pos x="connsiteX432" y="connsiteY432"/>
            </a:cxn>
            <a:cxn ang="0">
              <a:pos x="connsiteX433" y="connsiteY433"/>
            </a:cxn>
            <a:cxn ang="0">
              <a:pos x="connsiteX434" y="connsiteY434"/>
            </a:cxn>
            <a:cxn ang="0">
              <a:pos x="connsiteX435" y="connsiteY435"/>
            </a:cxn>
            <a:cxn ang="0">
              <a:pos x="connsiteX436" y="connsiteY436"/>
            </a:cxn>
            <a:cxn ang="0">
              <a:pos x="connsiteX437" y="connsiteY437"/>
            </a:cxn>
            <a:cxn ang="0">
              <a:pos x="connsiteX438" y="connsiteY438"/>
            </a:cxn>
            <a:cxn ang="0">
              <a:pos x="connsiteX439" y="connsiteY439"/>
            </a:cxn>
            <a:cxn ang="0">
              <a:pos x="connsiteX440" y="connsiteY440"/>
            </a:cxn>
            <a:cxn ang="0">
              <a:pos x="connsiteX441" y="connsiteY441"/>
            </a:cxn>
            <a:cxn ang="0">
              <a:pos x="connsiteX442" y="connsiteY442"/>
            </a:cxn>
            <a:cxn ang="0">
              <a:pos x="connsiteX443" y="connsiteY443"/>
            </a:cxn>
            <a:cxn ang="0">
              <a:pos x="connsiteX444" y="connsiteY444"/>
            </a:cxn>
            <a:cxn ang="0">
              <a:pos x="connsiteX445" y="connsiteY445"/>
            </a:cxn>
            <a:cxn ang="0">
              <a:pos x="connsiteX446" y="connsiteY446"/>
            </a:cxn>
            <a:cxn ang="0">
              <a:pos x="connsiteX447" y="connsiteY447"/>
            </a:cxn>
            <a:cxn ang="0">
              <a:pos x="connsiteX448" y="connsiteY448"/>
            </a:cxn>
            <a:cxn ang="0">
              <a:pos x="connsiteX449" y="connsiteY449"/>
            </a:cxn>
            <a:cxn ang="0">
              <a:pos x="connsiteX450" y="connsiteY450"/>
            </a:cxn>
            <a:cxn ang="0">
              <a:pos x="connsiteX451" y="connsiteY451"/>
            </a:cxn>
            <a:cxn ang="0">
              <a:pos x="connsiteX452" y="connsiteY452"/>
            </a:cxn>
            <a:cxn ang="0">
              <a:pos x="connsiteX453" y="connsiteY453"/>
            </a:cxn>
            <a:cxn ang="0">
              <a:pos x="connsiteX454" y="connsiteY454"/>
            </a:cxn>
            <a:cxn ang="0">
              <a:pos x="connsiteX455" y="connsiteY455"/>
            </a:cxn>
            <a:cxn ang="0">
              <a:pos x="connsiteX456" y="connsiteY456"/>
            </a:cxn>
            <a:cxn ang="0">
              <a:pos x="connsiteX457" y="connsiteY457"/>
            </a:cxn>
            <a:cxn ang="0">
              <a:pos x="connsiteX458" y="connsiteY458"/>
            </a:cxn>
            <a:cxn ang="0">
              <a:pos x="connsiteX459" y="connsiteY459"/>
            </a:cxn>
            <a:cxn ang="0">
              <a:pos x="connsiteX460" y="connsiteY460"/>
            </a:cxn>
            <a:cxn ang="0">
              <a:pos x="connsiteX461" y="connsiteY461"/>
            </a:cxn>
            <a:cxn ang="0">
              <a:pos x="connsiteX462" y="connsiteY462"/>
            </a:cxn>
            <a:cxn ang="0">
              <a:pos x="connsiteX463" y="connsiteY463"/>
            </a:cxn>
            <a:cxn ang="0">
              <a:pos x="connsiteX464" y="connsiteY464"/>
            </a:cxn>
            <a:cxn ang="0">
              <a:pos x="connsiteX465" y="connsiteY465"/>
            </a:cxn>
            <a:cxn ang="0">
              <a:pos x="connsiteX466" y="connsiteY466"/>
            </a:cxn>
            <a:cxn ang="0">
              <a:pos x="connsiteX467" y="connsiteY467"/>
            </a:cxn>
            <a:cxn ang="0">
              <a:pos x="connsiteX468" y="connsiteY468"/>
            </a:cxn>
            <a:cxn ang="0">
              <a:pos x="connsiteX469" y="connsiteY469"/>
            </a:cxn>
            <a:cxn ang="0">
              <a:pos x="connsiteX470" y="connsiteY470"/>
            </a:cxn>
            <a:cxn ang="0">
              <a:pos x="connsiteX471" y="connsiteY471"/>
            </a:cxn>
            <a:cxn ang="0">
              <a:pos x="connsiteX472" y="connsiteY472"/>
            </a:cxn>
            <a:cxn ang="0">
              <a:pos x="connsiteX473" y="connsiteY473"/>
            </a:cxn>
            <a:cxn ang="0">
              <a:pos x="connsiteX474" y="connsiteY474"/>
            </a:cxn>
            <a:cxn ang="0">
              <a:pos x="connsiteX475" y="connsiteY475"/>
            </a:cxn>
            <a:cxn ang="0">
              <a:pos x="connsiteX476" y="connsiteY476"/>
            </a:cxn>
            <a:cxn ang="0">
              <a:pos x="connsiteX477" y="connsiteY477"/>
            </a:cxn>
            <a:cxn ang="0">
              <a:pos x="connsiteX478" y="connsiteY478"/>
            </a:cxn>
            <a:cxn ang="0">
              <a:pos x="connsiteX479" y="connsiteY479"/>
            </a:cxn>
            <a:cxn ang="0">
              <a:pos x="connsiteX480" y="connsiteY480"/>
            </a:cxn>
            <a:cxn ang="0">
              <a:pos x="connsiteX481" y="connsiteY481"/>
            </a:cxn>
            <a:cxn ang="0">
              <a:pos x="connsiteX482" y="connsiteY482"/>
            </a:cxn>
            <a:cxn ang="0">
              <a:pos x="connsiteX483" y="connsiteY483"/>
            </a:cxn>
            <a:cxn ang="0">
              <a:pos x="connsiteX484" y="connsiteY484"/>
            </a:cxn>
            <a:cxn ang="0">
              <a:pos x="connsiteX485" y="connsiteY485"/>
            </a:cxn>
            <a:cxn ang="0">
              <a:pos x="connsiteX486" y="connsiteY486"/>
            </a:cxn>
            <a:cxn ang="0">
              <a:pos x="connsiteX487" y="connsiteY487"/>
            </a:cxn>
            <a:cxn ang="0">
              <a:pos x="connsiteX488" y="connsiteY488"/>
            </a:cxn>
            <a:cxn ang="0">
              <a:pos x="connsiteX489" y="connsiteY489"/>
            </a:cxn>
            <a:cxn ang="0">
              <a:pos x="connsiteX490" y="connsiteY490"/>
            </a:cxn>
            <a:cxn ang="0">
              <a:pos x="connsiteX491" y="connsiteY491"/>
            </a:cxn>
            <a:cxn ang="0">
              <a:pos x="connsiteX492" y="connsiteY492"/>
            </a:cxn>
            <a:cxn ang="0">
              <a:pos x="connsiteX493" y="connsiteY493"/>
            </a:cxn>
            <a:cxn ang="0">
              <a:pos x="connsiteX494" y="connsiteY494"/>
            </a:cxn>
            <a:cxn ang="0">
              <a:pos x="connsiteX495" y="connsiteY495"/>
            </a:cxn>
            <a:cxn ang="0">
              <a:pos x="connsiteX496" y="connsiteY496"/>
            </a:cxn>
            <a:cxn ang="0">
              <a:pos x="connsiteX497" y="connsiteY497"/>
            </a:cxn>
            <a:cxn ang="0">
              <a:pos x="connsiteX498" y="connsiteY498"/>
            </a:cxn>
            <a:cxn ang="0">
              <a:pos x="connsiteX499" y="connsiteY499"/>
            </a:cxn>
            <a:cxn ang="0">
              <a:pos x="connsiteX500" y="connsiteY500"/>
            </a:cxn>
            <a:cxn ang="0">
              <a:pos x="connsiteX501" y="connsiteY501"/>
            </a:cxn>
            <a:cxn ang="0">
              <a:pos x="connsiteX502" y="connsiteY502"/>
            </a:cxn>
            <a:cxn ang="0">
              <a:pos x="connsiteX503" y="connsiteY503"/>
            </a:cxn>
          </a:cxnLst>
          <a:rect l="l" t="t" r="r" b="b"/>
          <a:pathLst>
            <a:path w="631934" h="536161">
              <a:moveTo>
                <a:pt x="622014" y="303575"/>
              </a:moveTo>
              <a:cubicBezTo>
                <a:pt x="616667" y="307139"/>
                <a:pt x="612211" y="311595"/>
                <a:pt x="605082" y="311595"/>
              </a:cubicBezTo>
              <a:cubicBezTo>
                <a:pt x="602409" y="311595"/>
                <a:pt x="599736" y="311595"/>
                <a:pt x="597062" y="311595"/>
              </a:cubicBezTo>
              <a:cubicBezTo>
                <a:pt x="593498" y="311595"/>
                <a:pt x="589933" y="313377"/>
                <a:pt x="587260" y="314268"/>
              </a:cubicBezTo>
              <a:cubicBezTo>
                <a:pt x="584586" y="315159"/>
                <a:pt x="581022" y="316942"/>
                <a:pt x="578348" y="318724"/>
              </a:cubicBezTo>
              <a:cubicBezTo>
                <a:pt x="575675" y="320506"/>
                <a:pt x="573893" y="322288"/>
                <a:pt x="572110" y="324962"/>
              </a:cubicBezTo>
              <a:cubicBezTo>
                <a:pt x="567655" y="330309"/>
                <a:pt x="562308" y="333873"/>
                <a:pt x="556961" y="338329"/>
              </a:cubicBezTo>
              <a:cubicBezTo>
                <a:pt x="554288" y="340111"/>
                <a:pt x="551614" y="342785"/>
                <a:pt x="548050" y="343676"/>
              </a:cubicBezTo>
              <a:cubicBezTo>
                <a:pt x="544485" y="344567"/>
                <a:pt x="540921" y="345458"/>
                <a:pt x="537356" y="345458"/>
              </a:cubicBezTo>
              <a:cubicBezTo>
                <a:pt x="529336" y="345458"/>
                <a:pt x="522207" y="345458"/>
                <a:pt x="515077" y="343676"/>
              </a:cubicBezTo>
              <a:cubicBezTo>
                <a:pt x="510622" y="342785"/>
                <a:pt x="507057" y="341893"/>
                <a:pt x="502602" y="341002"/>
              </a:cubicBezTo>
              <a:cubicBezTo>
                <a:pt x="498146" y="341002"/>
                <a:pt x="492799" y="341002"/>
                <a:pt x="488343" y="341002"/>
              </a:cubicBezTo>
              <a:cubicBezTo>
                <a:pt x="485670" y="341002"/>
                <a:pt x="483888" y="341002"/>
                <a:pt x="481214" y="341002"/>
              </a:cubicBezTo>
              <a:cubicBezTo>
                <a:pt x="478541" y="341002"/>
                <a:pt x="475867" y="342785"/>
                <a:pt x="474085" y="342785"/>
              </a:cubicBezTo>
              <a:cubicBezTo>
                <a:pt x="474085" y="342785"/>
                <a:pt x="472303" y="342785"/>
                <a:pt x="471412" y="342785"/>
              </a:cubicBezTo>
              <a:cubicBezTo>
                <a:pt x="471412" y="342785"/>
                <a:pt x="471412" y="342785"/>
                <a:pt x="471412" y="342785"/>
              </a:cubicBezTo>
              <a:cubicBezTo>
                <a:pt x="471412" y="342785"/>
                <a:pt x="471412" y="342785"/>
                <a:pt x="470521" y="342785"/>
              </a:cubicBezTo>
              <a:cubicBezTo>
                <a:pt x="470521" y="342785"/>
                <a:pt x="468738" y="342785"/>
                <a:pt x="467847" y="342785"/>
              </a:cubicBezTo>
              <a:cubicBezTo>
                <a:pt x="467847" y="342785"/>
                <a:pt x="466065" y="342785"/>
                <a:pt x="466065" y="342785"/>
              </a:cubicBezTo>
              <a:cubicBezTo>
                <a:pt x="465174" y="342785"/>
                <a:pt x="463391" y="342785"/>
                <a:pt x="462500" y="342785"/>
              </a:cubicBezTo>
              <a:cubicBezTo>
                <a:pt x="461609" y="342785"/>
                <a:pt x="459827" y="342785"/>
                <a:pt x="458936" y="342785"/>
              </a:cubicBezTo>
              <a:cubicBezTo>
                <a:pt x="456262" y="342785"/>
                <a:pt x="453589" y="342785"/>
                <a:pt x="450916" y="342785"/>
              </a:cubicBezTo>
              <a:cubicBezTo>
                <a:pt x="449133" y="342785"/>
                <a:pt x="448242" y="342785"/>
                <a:pt x="446460" y="342785"/>
              </a:cubicBezTo>
              <a:cubicBezTo>
                <a:pt x="445569" y="342785"/>
                <a:pt x="443787" y="342785"/>
                <a:pt x="442895" y="342785"/>
              </a:cubicBezTo>
              <a:cubicBezTo>
                <a:pt x="441113" y="342785"/>
                <a:pt x="438440" y="342785"/>
                <a:pt x="436657" y="342785"/>
              </a:cubicBezTo>
              <a:cubicBezTo>
                <a:pt x="434875" y="342785"/>
                <a:pt x="433093" y="341002"/>
                <a:pt x="431310" y="341002"/>
              </a:cubicBezTo>
              <a:cubicBezTo>
                <a:pt x="428637" y="341002"/>
                <a:pt x="426855" y="341002"/>
                <a:pt x="425073" y="342785"/>
              </a:cubicBezTo>
              <a:cubicBezTo>
                <a:pt x="423290" y="344567"/>
                <a:pt x="420617" y="346349"/>
                <a:pt x="418835" y="348131"/>
              </a:cubicBezTo>
              <a:cubicBezTo>
                <a:pt x="417052" y="349023"/>
                <a:pt x="415270" y="351696"/>
                <a:pt x="415270" y="353478"/>
              </a:cubicBezTo>
              <a:cubicBezTo>
                <a:pt x="415270" y="355261"/>
                <a:pt x="415270" y="357934"/>
                <a:pt x="414379" y="358825"/>
              </a:cubicBezTo>
              <a:cubicBezTo>
                <a:pt x="413488" y="360607"/>
                <a:pt x="411706" y="360607"/>
                <a:pt x="409923" y="361498"/>
              </a:cubicBezTo>
              <a:cubicBezTo>
                <a:pt x="409032" y="361498"/>
                <a:pt x="407250" y="362390"/>
                <a:pt x="405468" y="363281"/>
              </a:cubicBezTo>
              <a:cubicBezTo>
                <a:pt x="404576" y="363281"/>
                <a:pt x="403685" y="363281"/>
                <a:pt x="402794" y="363281"/>
              </a:cubicBezTo>
              <a:cubicBezTo>
                <a:pt x="401012" y="363281"/>
                <a:pt x="399230" y="364172"/>
                <a:pt x="397447" y="365063"/>
              </a:cubicBezTo>
              <a:cubicBezTo>
                <a:pt x="395665" y="365063"/>
                <a:pt x="392992" y="366845"/>
                <a:pt x="391209" y="368628"/>
              </a:cubicBezTo>
              <a:cubicBezTo>
                <a:pt x="388536" y="371301"/>
                <a:pt x="385863" y="373083"/>
                <a:pt x="383189" y="375757"/>
              </a:cubicBezTo>
              <a:cubicBezTo>
                <a:pt x="381407" y="377539"/>
                <a:pt x="378733" y="379321"/>
                <a:pt x="376951" y="381103"/>
              </a:cubicBezTo>
              <a:cubicBezTo>
                <a:pt x="375169" y="382886"/>
                <a:pt x="373387" y="385559"/>
                <a:pt x="370713" y="387341"/>
              </a:cubicBezTo>
              <a:cubicBezTo>
                <a:pt x="368931" y="389124"/>
                <a:pt x="366257" y="390906"/>
                <a:pt x="363584" y="391797"/>
              </a:cubicBezTo>
              <a:cubicBezTo>
                <a:pt x="360911" y="392688"/>
                <a:pt x="358237" y="391797"/>
                <a:pt x="355564" y="390015"/>
              </a:cubicBezTo>
              <a:cubicBezTo>
                <a:pt x="353782" y="389124"/>
                <a:pt x="351999" y="387341"/>
                <a:pt x="349326" y="387341"/>
              </a:cubicBezTo>
              <a:cubicBezTo>
                <a:pt x="348435" y="387341"/>
                <a:pt x="346653" y="387341"/>
                <a:pt x="345761" y="387341"/>
              </a:cubicBezTo>
              <a:cubicBezTo>
                <a:pt x="344870" y="387341"/>
                <a:pt x="343979" y="387341"/>
                <a:pt x="342197" y="387341"/>
              </a:cubicBezTo>
              <a:cubicBezTo>
                <a:pt x="344870" y="388233"/>
                <a:pt x="346653" y="389124"/>
                <a:pt x="348435" y="390906"/>
              </a:cubicBezTo>
              <a:cubicBezTo>
                <a:pt x="350217" y="391797"/>
                <a:pt x="352890" y="392688"/>
                <a:pt x="355564" y="392688"/>
              </a:cubicBezTo>
              <a:cubicBezTo>
                <a:pt x="358237" y="392688"/>
                <a:pt x="360911" y="392688"/>
                <a:pt x="362693" y="395362"/>
              </a:cubicBezTo>
              <a:cubicBezTo>
                <a:pt x="364475" y="398035"/>
                <a:pt x="362693" y="399817"/>
                <a:pt x="360911" y="401600"/>
              </a:cubicBezTo>
              <a:cubicBezTo>
                <a:pt x="359128" y="403382"/>
                <a:pt x="356455" y="405164"/>
                <a:pt x="353782" y="406946"/>
              </a:cubicBezTo>
              <a:cubicBezTo>
                <a:pt x="351999" y="407838"/>
                <a:pt x="350217" y="410511"/>
                <a:pt x="349326" y="412293"/>
              </a:cubicBezTo>
              <a:cubicBezTo>
                <a:pt x="347544" y="412293"/>
                <a:pt x="346653" y="415858"/>
                <a:pt x="345761" y="416749"/>
              </a:cubicBezTo>
              <a:cubicBezTo>
                <a:pt x="344870" y="418531"/>
                <a:pt x="343088" y="419422"/>
                <a:pt x="341306" y="420314"/>
              </a:cubicBezTo>
              <a:cubicBezTo>
                <a:pt x="339523" y="421205"/>
                <a:pt x="338632" y="422096"/>
                <a:pt x="336850" y="422987"/>
              </a:cubicBezTo>
              <a:cubicBezTo>
                <a:pt x="335959" y="422987"/>
                <a:pt x="333285" y="424769"/>
                <a:pt x="333285" y="426552"/>
              </a:cubicBezTo>
              <a:cubicBezTo>
                <a:pt x="335068" y="426552"/>
                <a:pt x="336850" y="426552"/>
                <a:pt x="338632" y="425660"/>
              </a:cubicBezTo>
              <a:cubicBezTo>
                <a:pt x="340415" y="424769"/>
                <a:pt x="343088" y="424769"/>
                <a:pt x="344870" y="423878"/>
              </a:cubicBezTo>
              <a:cubicBezTo>
                <a:pt x="347544" y="422096"/>
                <a:pt x="351108" y="420314"/>
                <a:pt x="353782" y="417640"/>
              </a:cubicBezTo>
              <a:cubicBezTo>
                <a:pt x="354673" y="415858"/>
                <a:pt x="355564" y="414967"/>
                <a:pt x="356455" y="413184"/>
              </a:cubicBezTo>
              <a:cubicBezTo>
                <a:pt x="356455" y="412293"/>
                <a:pt x="358237" y="411402"/>
                <a:pt x="359128" y="410511"/>
              </a:cubicBezTo>
              <a:cubicBezTo>
                <a:pt x="361802" y="407838"/>
                <a:pt x="364475" y="404273"/>
                <a:pt x="367149" y="401600"/>
              </a:cubicBezTo>
              <a:cubicBezTo>
                <a:pt x="368931" y="399817"/>
                <a:pt x="370713" y="398035"/>
                <a:pt x="371604" y="396253"/>
              </a:cubicBezTo>
              <a:cubicBezTo>
                <a:pt x="375169" y="392688"/>
                <a:pt x="378733" y="390015"/>
                <a:pt x="382298" y="387341"/>
              </a:cubicBezTo>
              <a:cubicBezTo>
                <a:pt x="386754" y="384668"/>
                <a:pt x="391209" y="382886"/>
                <a:pt x="395665" y="380212"/>
              </a:cubicBezTo>
              <a:cubicBezTo>
                <a:pt x="400121" y="377539"/>
                <a:pt x="405468" y="374866"/>
                <a:pt x="409923" y="373083"/>
              </a:cubicBezTo>
              <a:cubicBezTo>
                <a:pt x="419726" y="368628"/>
                <a:pt x="430420" y="367736"/>
                <a:pt x="440222" y="365954"/>
              </a:cubicBezTo>
              <a:cubicBezTo>
                <a:pt x="449133" y="365063"/>
                <a:pt x="458045" y="365954"/>
                <a:pt x="464283" y="373974"/>
              </a:cubicBezTo>
              <a:cubicBezTo>
                <a:pt x="466956" y="376648"/>
                <a:pt x="467847" y="379321"/>
                <a:pt x="466065" y="382886"/>
              </a:cubicBezTo>
              <a:cubicBezTo>
                <a:pt x="464283" y="386450"/>
                <a:pt x="460718" y="389124"/>
                <a:pt x="458045" y="391797"/>
              </a:cubicBezTo>
              <a:cubicBezTo>
                <a:pt x="455371" y="394471"/>
                <a:pt x="451807" y="398035"/>
                <a:pt x="447351" y="398035"/>
              </a:cubicBezTo>
              <a:cubicBezTo>
                <a:pt x="443787" y="398035"/>
                <a:pt x="440222" y="395362"/>
                <a:pt x="436657" y="394471"/>
              </a:cubicBezTo>
              <a:cubicBezTo>
                <a:pt x="433093" y="394471"/>
                <a:pt x="433093" y="396253"/>
                <a:pt x="433984" y="398926"/>
              </a:cubicBezTo>
              <a:cubicBezTo>
                <a:pt x="435766" y="403382"/>
                <a:pt x="441113" y="405164"/>
                <a:pt x="445569" y="404273"/>
              </a:cubicBezTo>
              <a:cubicBezTo>
                <a:pt x="448242" y="404273"/>
                <a:pt x="450916" y="403382"/>
                <a:pt x="452698" y="402491"/>
              </a:cubicBezTo>
              <a:cubicBezTo>
                <a:pt x="453589" y="402491"/>
                <a:pt x="456262" y="400709"/>
                <a:pt x="457154" y="400709"/>
              </a:cubicBezTo>
              <a:cubicBezTo>
                <a:pt x="458936" y="400709"/>
                <a:pt x="454480" y="408729"/>
                <a:pt x="454480" y="409620"/>
              </a:cubicBezTo>
              <a:cubicBezTo>
                <a:pt x="452698" y="412293"/>
                <a:pt x="450024" y="416749"/>
                <a:pt x="451807" y="420314"/>
              </a:cubicBezTo>
              <a:cubicBezTo>
                <a:pt x="451807" y="421205"/>
                <a:pt x="453589" y="422096"/>
                <a:pt x="454480" y="422987"/>
              </a:cubicBezTo>
              <a:cubicBezTo>
                <a:pt x="455371" y="423878"/>
                <a:pt x="456262" y="425660"/>
                <a:pt x="457154" y="426552"/>
              </a:cubicBezTo>
              <a:cubicBezTo>
                <a:pt x="459827" y="430116"/>
                <a:pt x="460718" y="434572"/>
                <a:pt x="463391" y="438136"/>
              </a:cubicBezTo>
              <a:cubicBezTo>
                <a:pt x="466065" y="441701"/>
                <a:pt x="470521" y="443483"/>
                <a:pt x="474976" y="444374"/>
              </a:cubicBezTo>
              <a:cubicBezTo>
                <a:pt x="478541" y="445265"/>
                <a:pt x="482105" y="447048"/>
                <a:pt x="485670" y="449721"/>
              </a:cubicBezTo>
              <a:cubicBezTo>
                <a:pt x="488343" y="451503"/>
                <a:pt x="491908" y="453286"/>
                <a:pt x="495473" y="453286"/>
              </a:cubicBezTo>
              <a:cubicBezTo>
                <a:pt x="499037" y="453286"/>
                <a:pt x="503493" y="453286"/>
                <a:pt x="507057" y="451503"/>
              </a:cubicBezTo>
              <a:cubicBezTo>
                <a:pt x="509731" y="451503"/>
                <a:pt x="512404" y="451503"/>
                <a:pt x="515077" y="451503"/>
              </a:cubicBezTo>
              <a:cubicBezTo>
                <a:pt x="518642" y="452395"/>
                <a:pt x="533791" y="455959"/>
                <a:pt x="527553" y="462197"/>
              </a:cubicBezTo>
              <a:cubicBezTo>
                <a:pt x="521315" y="468435"/>
                <a:pt x="511513" y="467544"/>
                <a:pt x="503493" y="470217"/>
              </a:cubicBezTo>
              <a:cubicBezTo>
                <a:pt x="495473" y="472891"/>
                <a:pt x="488343" y="479129"/>
                <a:pt x="479432" y="478237"/>
              </a:cubicBezTo>
              <a:cubicBezTo>
                <a:pt x="475867" y="478237"/>
                <a:pt x="473194" y="477346"/>
                <a:pt x="469629" y="478237"/>
              </a:cubicBezTo>
              <a:cubicBezTo>
                <a:pt x="466065" y="479129"/>
                <a:pt x="464283" y="482693"/>
                <a:pt x="462500" y="486258"/>
              </a:cubicBezTo>
              <a:cubicBezTo>
                <a:pt x="460718" y="489822"/>
                <a:pt x="459827" y="493387"/>
                <a:pt x="457154" y="496060"/>
              </a:cubicBezTo>
              <a:cubicBezTo>
                <a:pt x="454480" y="498734"/>
                <a:pt x="450916" y="500516"/>
                <a:pt x="446460" y="501407"/>
              </a:cubicBezTo>
              <a:cubicBezTo>
                <a:pt x="442895" y="501407"/>
                <a:pt x="439331" y="501407"/>
                <a:pt x="436657" y="499625"/>
              </a:cubicBezTo>
              <a:cubicBezTo>
                <a:pt x="433984" y="496951"/>
                <a:pt x="431310" y="493387"/>
                <a:pt x="429528" y="489822"/>
              </a:cubicBezTo>
              <a:cubicBezTo>
                <a:pt x="427746" y="486258"/>
                <a:pt x="429528" y="483584"/>
                <a:pt x="433093" y="480911"/>
              </a:cubicBezTo>
              <a:cubicBezTo>
                <a:pt x="438440" y="477346"/>
                <a:pt x="442895" y="473782"/>
                <a:pt x="448242" y="469326"/>
              </a:cubicBezTo>
              <a:cubicBezTo>
                <a:pt x="451807" y="466653"/>
                <a:pt x="455371" y="461306"/>
                <a:pt x="460718" y="461306"/>
              </a:cubicBezTo>
              <a:cubicBezTo>
                <a:pt x="464283" y="461306"/>
                <a:pt x="467847" y="463979"/>
                <a:pt x="472303" y="464870"/>
              </a:cubicBezTo>
              <a:cubicBezTo>
                <a:pt x="476759" y="464870"/>
                <a:pt x="480323" y="461306"/>
                <a:pt x="483888" y="458632"/>
              </a:cubicBezTo>
              <a:cubicBezTo>
                <a:pt x="479432" y="458632"/>
                <a:pt x="475867" y="460415"/>
                <a:pt x="472303" y="460415"/>
              </a:cubicBezTo>
              <a:cubicBezTo>
                <a:pt x="470521" y="460415"/>
                <a:pt x="469629" y="460415"/>
                <a:pt x="467847" y="460415"/>
              </a:cubicBezTo>
              <a:cubicBezTo>
                <a:pt x="466956" y="460415"/>
                <a:pt x="465174" y="460415"/>
                <a:pt x="464283" y="460415"/>
              </a:cubicBezTo>
              <a:cubicBezTo>
                <a:pt x="461609" y="458632"/>
                <a:pt x="464283" y="455068"/>
                <a:pt x="466065" y="454177"/>
              </a:cubicBezTo>
              <a:cubicBezTo>
                <a:pt x="466956" y="454177"/>
                <a:pt x="468738" y="454177"/>
                <a:pt x="469629" y="452395"/>
              </a:cubicBezTo>
              <a:cubicBezTo>
                <a:pt x="469629" y="450612"/>
                <a:pt x="469629" y="449721"/>
                <a:pt x="467847" y="449721"/>
              </a:cubicBezTo>
              <a:cubicBezTo>
                <a:pt x="466956" y="449721"/>
                <a:pt x="465174" y="449721"/>
                <a:pt x="464283" y="449721"/>
              </a:cubicBezTo>
              <a:cubicBezTo>
                <a:pt x="463391" y="449721"/>
                <a:pt x="463391" y="447048"/>
                <a:pt x="462500" y="447048"/>
              </a:cubicBezTo>
              <a:cubicBezTo>
                <a:pt x="460718" y="447048"/>
                <a:pt x="459827" y="447048"/>
                <a:pt x="458936" y="448830"/>
              </a:cubicBezTo>
              <a:cubicBezTo>
                <a:pt x="458045" y="450612"/>
                <a:pt x="457154" y="451503"/>
                <a:pt x="456262" y="452395"/>
              </a:cubicBezTo>
              <a:cubicBezTo>
                <a:pt x="454480" y="453286"/>
                <a:pt x="453589" y="454177"/>
                <a:pt x="451807" y="455068"/>
              </a:cubicBezTo>
              <a:cubicBezTo>
                <a:pt x="450916" y="455959"/>
                <a:pt x="449133" y="456850"/>
                <a:pt x="448242" y="458632"/>
              </a:cubicBezTo>
              <a:cubicBezTo>
                <a:pt x="445569" y="460415"/>
                <a:pt x="442895" y="463979"/>
                <a:pt x="439331" y="463979"/>
              </a:cubicBezTo>
              <a:cubicBezTo>
                <a:pt x="437549" y="463979"/>
                <a:pt x="437549" y="463088"/>
                <a:pt x="436657" y="461306"/>
              </a:cubicBezTo>
              <a:cubicBezTo>
                <a:pt x="436657" y="459524"/>
                <a:pt x="435766" y="458632"/>
                <a:pt x="433984" y="460415"/>
              </a:cubicBezTo>
              <a:cubicBezTo>
                <a:pt x="432202" y="461306"/>
                <a:pt x="431310" y="463979"/>
                <a:pt x="430420" y="464870"/>
              </a:cubicBezTo>
              <a:cubicBezTo>
                <a:pt x="429528" y="465762"/>
                <a:pt x="427746" y="466653"/>
                <a:pt x="425964" y="467544"/>
              </a:cubicBezTo>
              <a:cubicBezTo>
                <a:pt x="424181" y="467544"/>
                <a:pt x="423290" y="467544"/>
                <a:pt x="421508" y="467544"/>
              </a:cubicBezTo>
              <a:cubicBezTo>
                <a:pt x="420617" y="467544"/>
                <a:pt x="418835" y="467544"/>
                <a:pt x="417943" y="467544"/>
              </a:cubicBezTo>
              <a:cubicBezTo>
                <a:pt x="417943" y="467544"/>
                <a:pt x="417943" y="467544"/>
                <a:pt x="417943" y="467544"/>
              </a:cubicBezTo>
              <a:cubicBezTo>
                <a:pt x="417943" y="467544"/>
                <a:pt x="414379" y="462197"/>
                <a:pt x="410814" y="462197"/>
              </a:cubicBezTo>
              <a:cubicBezTo>
                <a:pt x="407250" y="462197"/>
                <a:pt x="409923" y="457741"/>
                <a:pt x="410814" y="453286"/>
              </a:cubicBezTo>
              <a:cubicBezTo>
                <a:pt x="410814" y="448830"/>
                <a:pt x="408141" y="450612"/>
                <a:pt x="405468" y="451503"/>
              </a:cubicBezTo>
              <a:cubicBezTo>
                <a:pt x="402794" y="451503"/>
                <a:pt x="404576" y="425660"/>
                <a:pt x="403685" y="419422"/>
              </a:cubicBezTo>
              <a:cubicBezTo>
                <a:pt x="403685" y="414076"/>
                <a:pt x="397447" y="413184"/>
                <a:pt x="395665" y="411402"/>
              </a:cubicBezTo>
              <a:cubicBezTo>
                <a:pt x="394774" y="409620"/>
                <a:pt x="387645" y="413184"/>
                <a:pt x="381407" y="414967"/>
              </a:cubicBezTo>
              <a:cubicBezTo>
                <a:pt x="375169" y="416749"/>
                <a:pt x="378733" y="409620"/>
                <a:pt x="376060" y="408729"/>
              </a:cubicBezTo>
              <a:cubicBezTo>
                <a:pt x="373387" y="407838"/>
                <a:pt x="357346" y="435463"/>
                <a:pt x="355564" y="440810"/>
              </a:cubicBezTo>
              <a:cubicBezTo>
                <a:pt x="353782" y="446157"/>
                <a:pt x="351999" y="452395"/>
                <a:pt x="349326" y="457741"/>
              </a:cubicBezTo>
              <a:cubicBezTo>
                <a:pt x="345761" y="463088"/>
                <a:pt x="336850" y="460415"/>
                <a:pt x="334177" y="460415"/>
              </a:cubicBezTo>
              <a:cubicBezTo>
                <a:pt x="331503" y="460415"/>
                <a:pt x="332394" y="467544"/>
                <a:pt x="332394" y="467544"/>
              </a:cubicBezTo>
              <a:cubicBezTo>
                <a:pt x="332394" y="467544"/>
                <a:pt x="307442" y="467544"/>
                <a:pt x="287837" y="467544"/>
              </a:cubicBezTo>
              <a:cubicBezTo>
                <a:pt x="277144" y="467544"/>
                <a:pt x="268232" y="467544"/>
                <a:pt x="265559" y="467544"/>
              </a:cubicBezTo>
              <a:cubicBezTo>
                <a:pt x="260212" y="467544"/>
                <a:pt x="247736" y="479129"/>
                <a:pt x="243281" y="483584"/>
              </a:cubicBezTo>
              <a:cubicBezTo>
                <a:pt x="241498" y="483584"/>
                <a:pt x="239716" y="483584"/>
                <a:pt x="237934" y="483584"/>
              </a:cubicBezTo>
              <a:cubicBezTo>
                <a:pt x="236151" y="484475"/>
                <a:pt x="235260" y="487149"/>
                <a:pt x="233478" y="487149"/>
              </a:cubicBezTo>
              <a:cubicBezTo>
                <a:pt x="231696" y="487149"/>
                <a:pt x="229913" y="487149"/>
                <a:pt x="228131" y="488040"/>
              </a:cubicBezTo>
              <a:cubicBezTo>
                <a:pt x="227240" y="488931"/>
                <a:pt x="226349" y="491605"/>
                <a:pt x="225458" y="493387"/>
              </a:cubicBezTo>
              <a:cubicBezTo>
                <a:pt x="223676" y="493387"/>
                <a:pt x="221893" y="493387"/>
                <a:pt x="221002" y="492496"/>
              </a:cubicBezTo>
              <a:cubicBezTo>
                <a:pt x="220111" y="491605"/>
                <a:pt x="219220" y="490713"/>
                <a:pt x="218329" y="489822"/>
              </a:cubicBezTo>
              <a:cubicBezTo>
                <a:pt x="215655" y="488931"/>
                <a:pt x="212982" y="488931"/>
                <a:pt x="210308" y="489822"/>
              </a:cubicBezTo>
              <a:cubicBezTo>
                <a:pt x="209417" y="489822"/>
                <a:pt x="207635" y="489822"/>
                <a:pt x="206744" y="490713"/>
              </a:cubicBezTo>
              <a:cubicBezTo>
                <a:pt x="204962" y="490713"/>
                <a:pt x="204962" y="490713"/>
                <a:pt x="203179" y="491605"/>
              </a:cubicBezTo>
              <a:cubicBezTo>
                <a:pt x="196941" y="491605"/>
                <a:pt x="190703" y="494278"/>
                <a:pt x="185357" y="496060"/>
              </a:cubicBezTo>
              <a:cubicBezTo>
                <a:pt x="182683" y="497843"/>
                <a:pt x="178228" y="498734"/>
                <a:pt x="177336" y="502298"/>
              </a:cubicBezTo>
              <a:cubicBezTo>
                <a:pt x="176445" y="504080"/>
                <a:pt x="173772" y="507645"/>
                <a:pt x="177336" y="507645"/>
              </a:cubicBezTo>
              <a:cubicBezTo>
                <a:pt x="180010" y="507645"/>
                <a:pt x="182683" y="507645"/>
                <a:pt x="184465" y="508536"/>
              </a:cubicBezTo>
              <a:cubicBezTo>
                <a:pt x="186248" y="509427"/>
                <a:pt x="187139" y="512101"/>
                <a:pt x="186248" y="513883"/>
              </a:cubicBezTo>
              <a:cubicBezTo>
                <a:pt x="184465" y="517448"/>
                <a:pt x="179119" y="518339"/>
                <a:pt x="175554" y="518339"/>
              </a:cubicBezTo>
              <a:cubicBezTo>
                <a:pt x="173772" y="518339"/>
                <a:pt x="171098" y="518339"/>
                <a:pt x="169316" y="518339"/>
              </a:cubicBezTo>
              <a:cubicBezTo>
                <a:pt x="167534" y="518339"/>
                <a:pt x="165752" y="520121"/>
                <a:pt x="163078" y="520121"/>
              </a:cubicBezTo>
              <a:cubicBezTo>
                <a:pt x="158622" y="521903"/>
                <a:pt x="154167" y="520121"/>
                <a:pt x="149711" y="520121"/>
              </a:cubicBezTo>
              <a:cubicBezTo>
                <a:pt x="145255" y="520121"/>
                <a:pt x="139017" y="521012"/>
                <a:pt x="135453" y="524577"/>
              </a:cubicBezTo>
              <a:cubicBezTo>
                <a:pt x="130997" y="528141"/>
                <a:pt x="130106" y="534379"/>
                <a:pt x="124759" y="536161"/>
              </a:cubicBezTo>
              <a:cubicBezTo>
                <a:pt x="122086" y="536161"/>
                <a:pt x="118521" y="536161"/>
                <a:pt x="115848" y="536161"/>
              </a:cubicBezTo>
              <a:cubicBezTo>
                <a:pt x="114066" y="536161"/>
                <a:pt x="111392" y="536161"/>
                <a:pt x="109610" y="533488"/>
              </a:cubicBezTo>
              <a:cubicBezTo>
                <a:pt x="106936" y="529032"/>
                <a:pt x="114957" y="528141"/>
                <a:pt x="116739" y="527250"/>
              </a:cubicBezTo>
              <a:cubicBezTo>
                <a:pt x="117630" y="527250"/>
                <a:pt x="120304" y="526359"/>
                <a:pt x="120304" y="524577"/>
              </a:cubicBezTo>
              <a:cubicBezTo>
                <a:pt x="120304" y="522794"/>
                <a:pt x="116739" y="521903"/>
                <a:pt x="114957" y="521903"/>
              </a:cubicBezTo>
              <a:cubicBezTo>
                <a:pt x="114957" y="518339"/>
                <a:pt x="117630" y="513883"/>
                <a:pt x="119412" y="511210"/>
              </a:cubicBezTo>
              <a:cubicBezTo>
                <a:pt x="122086" y="507645"/>
                <a:pt x="126542" y="505863"/>
                <a:pt x="129215" y="503189"/>
              </a:cubicBezTo>
              <a:cubicBezTo>
                <a:pt x="130997" y="501407"/>
                <a:pt x="132779" y="499625"/>
                <a:pt x="133671" y="497843"/>
              </a:cubicBezTo>
              <a:cubicBezTo>
                <a:pt x="134562" y="495169"/>
                <a:pt x="133671" y="492496"/>
                <a:pt x="134562" y="489822"/>
              </a:cubicBezTo>
              <a:cubicBezTo>
                <a:pt x="134562" y="487149"/>
                <a:pt x="134562" y="485367"/>
                <a:pt x="136344" y="482693"/>
              </a:cubicBezTo>
              <a:cubicBezTo>
                <a:pt x="138126" y="480911"/>
                <a:pt x="139909" y="479129"/>
                <a:pt x="141691" y="476455"/>
              </a:cubicBezTo>
              <a:cubicBezTo>
                <a:pt x="143473" y="474673"/>
                <a:pt x="144364" y="471108"/>
                <a:pt x="146147" y="469326"/>
              </a:cubicBezTo>
              <a:cubicBezTo>
                <a:pt x="148820" y="467544"/>
                <a:pt x="151493" y="469326"/>
                <a:pt x="154167" y="470217"/>
              </a:cubicBezTo>
              <a:cubicBezTo>
                <a:pt x="156840" y="472000"/>
                <a:pt x="160405" y="474673"/>
                <a:pt x="163078" y="474673"/>
              </a:cubicBezTo>
              <a:cubicBezTo>
                <a:pt x="164860" y="474673"/>
                <a:pt x="165752" y="472891"/>
                <a:pt x="167534" y="472000"/>
              </a:cubicBezTo>
              <a:cubicBezTo>
                <a:pt x="168425" y="470217"/>
                <a:pt x="169316" y="470217"/>
                <a:pt x="171098" y="470217"/>
              </a:cubicBezTo>
              <a:cubicBezTo>
                <a:pt x="172881" y="470217"/>
                <a:pt x="171990" y="467544"/>
                <a:pt x="171098" y="466653"/>
              </a:cubicBezTo>
              <a:cubicBezTo>
                <a:pt x="170207" y="463979"/>
                <a:pt x="168425" y="460415"/>
                <a:pt x="166643" y="457741"/>
              </a:cubicBezTo>
              <a:cubicBezTo>
                <a:pt x="165752" y="455068"/>
                <a:pt x="164860" y="453286"/>
                <a:pt x="163969" y="450612"/>
              </a:cubicBezTo>
              <a:cubicBezTo>
                <a:pt x="160405" y="444374"/>
                <a:pt x="153276" y="443483"/>
                <a:pt x="147038" y="442592"/>
              </a:cubicBezTo>
              <a:cubicBezTo>
                <a:pt x="143473" y="442592"/>
                <a:pt x="140800" y="441701"/>
                <a:pt x="138126" y="439919"/>
              </a:cubicBezTo>
              <a:cubicBezTo>
                <a:pt x="135453" y="438136"/>
                <a:pt x="132779" y="436354"/>
                <a:pt x="130106" y="436354"/>
              </a:cubicBezTo>
              <a:cubicBezTo>
                <a:pt x="126542" y="436354"/>
                <a:pt x="122977" y="438136"/>
                <a:pt x="119412" y="438136"/>
              </a:cubicBezTo>
              <a:cubicBezTo>
                <a:pt x="116739" y="438136"/>
                <a:pt x="114066" y="438136"/>
                <a:pt x="111392" y="437245"/>
              </a:cubicBezTo>
              <a:cubicBezTo>
                <a:pt x="106936" y="436354"/>
                <a:pt x="103372" y="434572"/>
                <a:pt x="98916" y="434572"/>
              </a:cubicBezTo>
              <a:cubicBezTo>
                <a:pt x="95352" y="434572"/>
                <a:pt x="90896" y="431898"/>
                <a:pt x="87331" y="430116"/>
              </a:cubicBezTo>
              <a:cubicBezTo>
                <a:pt x="84658" y="428334"/>
                <a:pt x="81985" y="424769"/>
                <a:pt x="80202" y="422096"/>
              </a:cubicBezTo>
              <a:cubicBezTo>
                <a:pt x="80202" y="421205"/>
                <a:pt x="80202" y="419422"/>
                <a:pt x="79311" y="417640"/>
              </a:cubicBezTo>
              <a:cubicBezTo>
                <a:pt x="79311" y="414967"/>
                <a:pt x="79311" y="413184"/>
                <a:pt x="79311" y="410511"/>
              </a:cubicBezTo>
              <a:cubicBezTo>
                <a:pt x="79311" y="407838"/>
                <a:pt x="77529" y="406946"/>
                <a:pt x="75747" y="406055"/>
              </a:cubicBezTo>
              <a:cubicBezTo>
                <a:pt x="73964" y="405164"/>
                <a:pt x="73964" y="404273"/>
                <a:pt x="73964" y="402491"/>
              </a:cubicBezTo>
              <a:cubicBezTo>
                <a:pt x="73964" y="400709"/>
                <a:pt x="73964" y="397144"/>
                <a:pt x="72182" y="395362"/>
              </a:cubicBezTo>
              <a:cubicBezTo>
                <a:pt x="70400" y="392688"/>
                <a:pt x="65053" y="394471"/>
                <a:pt x="62380" y="394471"/>
              </a:cubicBezTo>
              <a:cubicBezTo>
                <a:pt x="58815" y="394471"/>
                <a:pt x="54359" y="394471"/>
                <a:pt x="51686" y="390906"/>
              </a:cubicBezTo>
              <a:cubicBezTo>
                <a:pt x="49904" y="388233"/>
                <a:pt x="49013" y="384668"/>
                <a:pt x="47230" y="381995"/>
              </a:cubicBezTo>
              <a:cubicBezTo>
                <a:pt x="42775" y="373083"/>
                <a:pt x="32972" y="374866"/>
                <a:pt x="24952" y="373974"/>
              </a:cubicBezTo>
              <a:cubicBezTo>
                <a:pt x="21387" y="373974"/>
                <a:pt x="17823" y="371301"/>
                <a:pt x="14258" y="370410"/>
              </a:cubicBezTo>
              <a:cubicBezTo>
                <a:pt x="10694" y="369519"/>
                <a:pt x="8020" y="371301"/>
                <a:pt x="5347" y="373974"/>
              </a:cubicBezTo>
              <a:cubicBezTo>
                <a:pt x="3565" y="375757"/>
                <a:pt x="1782" y="379321"/>
                <a:pt x="0" y="381103"/>
              </a:cubicBezTo>
              <a:lnTo>
                <a:pt x="0" y="169904"/>
              </a:lnTo>
              <a:cubicBezTo>
                <a:pt x="0" y="169904"/>
                <a:pt x="2673" y="170795"/>
                <a:pt x="4456" y="171686"/>
              </a:cubicBezTo>
              <a:cubicBezTo>
                <a:pt x="6238" y="171686"/>
                <a:pt x="8911" y="172577"/>
                <a:pt x="10694" y="173468"/>
              </a:cubicBezTo>
              <a:cubicBezTo>
                <a:pt x="12476" y="173468"/>
                <a:pt x="13367" y="176142"/>
                <a:pt x="15149" y="177033"/>
              </a:cubicBezTo>
              <a:cubicBezTo>
                <a:pt x="16932" y="178815"/>
                <a:pt x="18714" y="181489"/>
                <a:pt x="19605" y="183271"/>
              </a:cubicBezTo>
              <a:cubicBezTo>
                <a:pt x="20496" y="185053"/>
                <a:pt x="21387" y="186836"/>
                <a:pt x="22278" y="187727"/>
              </a:cubicBezTo>
              <a:cubicBezTo>
                <a:pt x="24952" y="190400"/>
                <a:pt x="27625" y="191291"/>
                <a:pt x="31190" y="191291"/>
              </a:cubicBezTo>
              <a:cubicBezTo>
                <a:pt x="35645" y="191291"/>
                <a:pt x="40101" y="191291"/>
                <a:pt x="44557" y="193073"/>
              </a:cubicBezTo>
              <a:cubicBezTo>
                <a:pt x="49904" y="194856"/>
                <a:pt x="54359" y="196638"/>
                <a:pt x="58815" y="199311"/>
              </a:cubicBezTo>
              <a:cubicBezTo>
                <a:pt x="60597" y="199311"/>
                <a:pt x="62380" y="201094"/>
                <a:pt x="64162" y="201985"/>
              </a:cubicBezTo>
              <a:cubicBezTo>
                <a:pt x="65053" y="201985"/>
                <a:pt x="66835" y="202876"/>
                <a:pt x="66835" y="203767"/>
              </a:cubicBezTo>
              <a:cubicBezTo>
                <a:pt x="66835" y="205549"/>
                <a:pt x="66835" y="210005"/>
                <a:pt x="65053" y="211787"/>
              </a:cubicBezTo>
              <a:cubicBezTo>
                <a:pt x="65053" y="211787"/>
                <a:pt x="65053" y="212679"/>
                <a:pt x="65053" y="213570"/>
              </a:cubicBezTo>
              <a:cubicBezTo>
                <a:pt x="65053" y="214461"/>
                <a:pt x="65053" y="216243"/>
                <a:pt x="65053" y="217134"/>
              </a:cubicBezTo>
              <a:cubicBezTo>
                <a:pt x="68618" y="215352"/>
                <a:pt x="70400" y="212679"/>
                <a:pt x="73073" y="210005"/>
              </a:cubicBezTo>
              <a:cubicBezTo>
                <a:pt x="75747" y="207332"/>
                <a:pt x="79311" y="208223"/>
                <a:pt x="83767" y="210005"/>
              </a:cubicBezTo>
              <a:cubicBezTo>
                <a:pt x="87331" y="210005"/>
                <a:pt x="90005" y="210005"/>
                <a:pt x="92678" y="210005"/>
              </a:cubicBezTo>
              <a:cubicBezTo>
                <a:pt x="96243" y="210005"/>
                <a:pt x="99807" y="210005"/>
                <a:pt x="103372" y="209114"/>
              </a:cubicBezTo>
              <a:cubicBezTo>
                <a:pt x="106936" y="209114"/>
                <a:pt x="110501" y="208223"/>
                <a:pt x="113174" y="210896"/>
              </a:cubicBezTo>
              <a:cubicBezTo>
                <a:pt x="115848" y="213570"/>
                <a:pt x="117630" y="215352"/>
                <a:pt x="121195" y="215352"/>
              </a:cubicBezTo>
              <a:cubicBezTo>
                <a:pt x="124759" y="215352"/>
                <a:pt x="126542" y="217134"/>
                <a:pt x="126542" y="220699"/>
              </a:cubicBezTo>
              <a:cubicBezTo>
                <a:pt x="126542" y="224263"/>
                <a:pt x="124759" y="226937"/>
                <a:pt x="123868" y="230501"/>
              </a:cubicBezTo>
              <a:cubicBezTo>
                <a:pt x="122086" y="234957"/>
                <a:pt x="123868" y="240304"/>
                <a:pt x="125650" y="244759"/>
              </a:cubicBezTo>
              <a:cubicBezTo>
                <a:pt x="126542" y="246542"/>
                <a:pt x="128324" y="249215"/>
                <a:pt x="128324" y="251889"/>
              </a:cubicBezTo>
              <a:cubicBezTo>
                <a:pt x="128324" y="254562"/>
                <a:pt x="128324" y="257235"/>
                <a:pt x="128324" y="259909"/>
              </a:cubicBezTo>
              <a:cubicBezTo>
                <a:pt x="127433" y="262582"/>
                <a:pt x="125650" y="266147"/>
                <a:pt x="125650" y="269711"/>
              </a:cubicBezTo>
              <a:cubicBezTo>
                <a:pt x="125650" y="275058"/>
                <a:pt x="130106" y="277732"/>
                <a:pt x="134562" y="279514"/>
              </a:cubicBezTo>
              <a:cubicBezTo>
                <a:pt x="136344" y="280405"/>
                <a:pt x="138126" y="281296"/>
                <a:pt x="139017" y="283078"/>
              </a:cubicBezTo>
              <a:cubicBezTo>
                <a:pt x="139909" y="284861"/>
                <a:pt x="139017" y="285752"/>
                <a:pt x="138126" y="286643"/>
              </a:cubicBezTo>
              <a:cubicBezTo>
                <a:pt x="137235" y="288425"/>
                <a:pt x="138126" y="289316"/>
                <a:pt x="139909" y="289316"/>
              </a:cubicBezTo>
              <a:cubicBezTo>
                <a:pt x="141691" y="289316"/>
                <a:pt x="143473" y="290207"/>
                <a:pt x="145255" y="291099"/>
              </a:cubicBezTo>
              <a:cubicBezTo>
                <a:pt x="147929" y="292881"/>
                <a:pt x="150602" y="296445"/>
                <a:pt x="152385" y="299119"/>
              </a:cubicBezTo>
              <a:cubicBezTo>
                <a:pt x="153276" y="300901"/>
                <a:pt x="154167" y="302683"/>
                <a:pt x="155058" y="304466"/>
              </a:cubicBezTo>
              <a:cubicBezTo>
                <a:pt x="155058" y="305357"/>
                <a:pt x="156840" y="306248"/>
                <a:pt x="157731" y="307139"/>
              </a:cubicBezTo>
              <a:cubicBezTo>
                <a:pt x="158622" y="307139"/>
                <a:pt x="159514" y="308921"/>
                <a:pt x="159514" y="310704"/>
              </a:cubicBezTo>
              <a:cubicBezTo>
                <a:pt x="159514" y="312486"/>
                <a:pt x="156840" y="312486"/>
                <a:pt x="155949" y="313377"/>
              </a:cubicBezTo>
              <a:cubicBezTo>
                <a:pt x="155058" y="313377"/>
                <a:pt x="154167" y="316050"/>
                <a:pt x="155949" y="316050"/>
              </a:cubicBezTo>
              <a:cubicBezTo>
                <a:pt x="157731" y="316050"/>
                <a:pt x="159514" y="315159"/>
                <a:pt x="161296" y="314268"/>
              </a:cubicBezTo>
              <a:cubicBezTo>
                <a:pt x="164860" y="311595"/>
                <a:pt x="169316" y="313377"/>
                <a:pt x="173772" y="315159"/>
              </a:cubicBezTo>
              <a:cubicBezTo>
                <a:pt x="175554" y="315159"/>
                <a:pt x="177336" y="316942"/>
                <a:pt x="178228" y="318724"/>
              </a:cubicBezTo>
              <a:cubicBezTo>
                <a:pt x="179119" y="319615"/>
                <a:pt x="180010" y="321397"/>
                <a:pt x="180901" y="322288"/>
              </a:cubicBezTo>
              <a:cubicBezTo>
                <a:pt x="180901" y="319615"/>
                <a:pt x="180010" y="316942"/>
                <a:pt x="178228" y="314268"/>
              </a:cubicBezTo>
              <a:cubicBezTo>
                <a:pt x="178228" y="312486"/>
                <a:pt x="178228" y="310704"/>
                <a:pt x="178228" y="308921"/>
              </a:cubicBezTo>
              <a:cubicBezTo>
                <a:pt x="178228" y="307139"/>
                <a:pt x="178228" y="306248"/>
                <a:pt x="180010" y="305357"/>
              </a:cubicBezTo>
              <a:cubicBezTo>
                <a:pt x="180901" y="304466"/>
                <a:pt x="182683" y="301792"/>
                <a:pt x="184465" y="302683"/>
              </a:cubicBezTo>
              <a:cubicBezTo>
                <a:pt x="186248" y="302683"/>
                <a:pt x="187139" y="306248"/>
                <a:pt x="188030" y="308030"/>
              </a:cubicBezTo>
              <a:cubicBezTo>
                <a:pt x="188030" y="308921"/>
                <a:pt x="189812" y="312486"/>
                <a:pt x="191595" y="311595"/>
              </a:cubicBezTo>
              <a:cubicBezTo>
                <a:pt x="193377" y="311595"/>
                <a:pt x="192486" y="308921"/>
                <a:pt x="193377" y="308030"/>
              </a:cubicBezTo>
              <a:cubicBezTo>
                <a:pt x="195159" y="307139"/>
                <a:pt x="196050" y="307139"/>
                <a:pt x="196050" y="304466"/>
              </a:cubicBezTo>
              <a:cubicBezTo>
                <a:pt x="196050" y="302683"/>
                <a:pt x="194268" y="300901"/>
                <a:pt x="192486" y="299119"/>
              </a:cubicBezTo>
              <a:cubicBezTo>
                <a:pt x="191595" y="298228"/>
                <a:pt x="189812" y="295554"/>
                <a:pt x="189812" y="293772"/>
              </a:cubicBezTo>
              <a:cubicBezTo>
                <a:pt x="189812" y="290207"/>
                <a:pt x="196050" y="290207"/>
                <a:pt x="197833" y="287534"/>
              </a:cubicBezTo>
              <a:cubicBezTo>
                <a:pt x="200506" y="285752"/>
                <a:pt x="199615" y="281296"/>
                <a:pt x="197833" y="278623"/>
              </a:cubicBezTo>
              <a:cubicBezTo>
                <a:pt x="196050" y="275949"/>
                <a:pt x="194268" y="275058"/>
                <a:pt x="193377" y="272385"/>
              </a:cubicBezTo>
              <a:cubicBezTo>
                <a:pt x="193377" y="270602"/>
                <a:pt x="192486" y="269711"/>
                <a:pt x="191595" y="267929"/>
              </a:cubicBezTo>
              <a:cubicBezTo>
                <a:pt x="191595" y="266147"/>
                <a:pt x="191595" y="265256"/>
                <a:pt x="191595" y="263473"/>
              </a:cubicBezTo>
              <a:cubicBezTo>
                <a:pt x="191595" y="261691"/>
                <a:pt x="188921" y="260800"/>
                <a:pt x="188921" y="259018"/>
              </a:cubicBezTo>
              <a:cubicBezTo>
                <a:pt x="188921" y="257235"/>
                <a:pt x="190703" y="255453"/>
                <a:pt x="188921" y="253671"/>
              </a:cubicBezTo>
              <a:cubicBezTo>
                <a:pt x="188030" y="251889"/>
                <a:pt x="186248" y="251889"/>
                <a:pt x="186248" y="249215"/>
              </a:cubicBezTo>
              <a:cubicBezTo>
                <a:pt x="188030" y="247433"/>
                <a:pt x="187139" y="246542"/>
                <a:pt x="186248" y="244759"/>
              </a:cubicBezTo>
              <a:cubicBezTo>
                <a:pt x="186248" y="242977"/>
                <a:pt x="186248" y="241195"/>
                <a:pt x="186248" y="239413"/>
              </a:cubicBezTo>
              <a:cubicBezTo>
                <a:pt x="186248" y="237630"/>
                <a:pt x="186248" y="235848"/>
                <a:pt x="184465" y="234957"/>
              </a:cubicBezTo>
              <a:cubicBezTo>
                <a:pt x="182683" y="233175"/>
                <a:pt x="181792" y="232284"/>
                <a:pt x="180901" y="230501"/>
              </a:cubicBezTo>
              <a:cubicBezTo>
                <a:pt x="179119" y="227828"/>
                <a:pt x="176445" y="225154"/>
                <a:pt x="176445" y="221590"/>
              </a:cubicBezTo>
              <a:cubicBezTo>
                <a:pt x="176445" y="218916"/>
                <a:pt x="180010" y="217134"/>
                <a:pt x="181792" y="217134"/>
              </a:cubicBezTo>
              <a:cubicBezTo>
                <a:pt x="182683" y="217134"/>
                <a:pt x="183574" y="217134"/>
                <a:pt x="184465" y="217134"/>
              </a:cubicBezTo>
              <a:cubicBezTo>
                <a:pt x="186248" y="217134"/>
                <a:pt x="188030" y="217134"/>
                <a:pt x="188921" y="216243"/>
              </a:cubicBezTo>
              <a:cubicBezTo>
                <a:pt x="195159" y="213570"/>
                <a:pt x="201397" y="211787"/>
                <a:pt x="207635" y="209114"/>
              </a:cubicBezTo>
              <a:cubicBezTo>
                <a:pt x="211200" y="207332"/>
                <a:pt x="214764" y="205549"/>
                <a:pt x="217438" y="202876"/>
              </a:cubicBezTo>
              <a:cubicBezTo>
                <a:pt x="225458" y="196638"/>
                <a:pt x="231696" y="187727"/>
                <a:pt x="233478" y="177033"/>
              </a:cubicBezTo>
              <a:cubicBezTo>
                <a:pt x="235260" y="168122"/>
                <a:pt x="235260" y="157428"/>
                <a:pt x="233478" y="148517"/>
              </a:cubicBezTo>
              <a:cubicBezTo>
                <a:pt x="231696" y="139605"/>
                <a:pt x="226349" y="132476"/>
                <a:pt x="219220" y="127129"/>
              </a:cubicBezTo>
              <a:cubicBezTo>
                <a:pt x="215655" y="124456"/>
                <a:pt x="211200" y="121782"/>
                <a:pt x="206744" y="119109"/>
              </a:cubicBezTo>
              <a:cubicBezTo>
                <a:pt x="204962" y="118218"/>
                <a:pt x="203179" y="116436"/>
                <a:pt x="200506" y="115545"/>
              </a:cubicBezTo>
              <a:cubicBezTo>
                <a:pt x="198724" y="115545"/>
                <a:pt x="197833" y="112871"/>
                <a:pt x="196050" y="111980"/>
              </a:cubicBezTo>
              <a:cubicBezTo>
                <a:pt x="196050" y="109307"/>
                <a:pt x="195159" y="105742"/>
                <a:pt x="196941" y="103069"/>
              </a:cubicBezTo>
              <a:cubicBezTo>
                <a:pt x="197833" y="102177"/>
                <a:pt x="199615" y="101286"/>
                <a:pt x="200506" y="99504"/>
              </a:cubicBezTo>
              <a:cubicBezTo>
                <a:pt x="201397" y="98613"/>
                <a:pt x="202288" y="96831"/>
                <a:pt x="204070" y="95939"/>
              </a:cubicBezTo>
              <a:cubicBezTo>
                <a:pt x="204962" y="95048"/>
                <a:pt x="205853" y="94157"/>
                <a:pt x="207635" y="93266"/>
              </a:cubicBezTo>
              <a:cubicBezTo>
                <a:pt x="208526" y="92375"/>
                <a:pt x="208526" y="90593"/>
                <a:pt x="208526" y="88810"/>
              </a:cubicBezTo>
              <a:cubicBezTo>
                <a:pt x="208526" y="87919"/>
                <a:pt x="208526" y="85246"/>
                <a:pt x="210308" y="85246"/>
              </a:cubicBezTo>
              <a:cubicBezTo>
                <a:pt x="211200" y="85246"/>
                <a:pt x="212982" y="86137"/>
                <a:pt x="213873" y="85246"/>
              </a:cubicBezTo>
              <a:cubicBezTo>
                <a:pt x="214764" y="85246"/>
                <a:pt x="213873" y="81681"/>
                <a:pt x="213873" y="80790"/>
              </a:cubicBezTo>
              <a:cubicBezTo>
                <a:pt x="213873" y="79008"/>
                <a:pt x="213873" y="78117"/>
                <a:pt x="215655" y="76334"/>
              </a:cubicBezTo>
              <a:cubicBezTo>
                <a:pt x="218329" y="72770"/>
                <a:pt x="215655" y="70988"/>
                <a:pt x="212982" y="68314"/>
              </a:cubicBezTo>
              <a:cubicBezTo>
                <a:pt x="212982" y="68314"/>
                <a:pt x="212091" y="67423"/>
                <a:pt x="211200" y="66532"/>
              </a:cubicBezTo>
              <a:cubicBezTo>
                <a:pt x="211200" y="65641"/>
                <a:pt x="209417" y="63859"/>
                <a:pt x="209417" y="62967"/>
              </a:cubicBezTo>
              <a:cubicBezTo>
                <a:pt x="209417" y="61185"/>
                <a:pt x="210308" y="60294"/>
                <a:pt x="212091" y="59403"/>
              </a:cubicBezTo>
              <a:cubicBezTo>
                <a:pt x="212982" y="59403"/>
                <a:pt x="214764" y="58512"/>
                <a:pt x="215655" y="56729"/>
              </a:cubicBezTo>
              <a:cubicBezTo>
                <a:pt x="215655" y="55838"/>
                <a:pt x="215655" y="54947"/>
                <a:pt x="214764" y="54947"/>
              </a:cubicBezTo>
              <a:cubicBezTo>
                <a:pt x="213873" y="54947"/>
                <a:pt x="212091" y="54947"/>
                <a:pt x="211200" y="54947"/>
              </a:cubicBezTo>
              <a:cubicBezTo>
                <a:pt x="211200" y="54056"/>
                <a:pt x="211200" y="53165"/>
                <a:pt x="212091" y="53165"/>
              </a:cubicBezTo>
              <a:cubicBezTo>
                <a:pt x="212982" y="53165"/>
                <a:pt x="214764" y="52274"/>
                <a:pt x="214764" y="51383"/>
              </a:cubicBezTo>
              <a:cubicBezTo>
                <a:pt x="214764" y="50491"/>
                <a:pt x="212982" y="50491"/>
                <a:pt x="212982" y="50491"/>
              </a:cubicBezTo>
              <a:cubicBezTo>
                <a:pt x="212091" y="50491"/>
                <a:pt x="210308" y="50491"/>
                <a:pt x="209417" y="50491"/>
              </a:cubicBezTo>
              <a:cubicBezTo>
                <a:pt x="208526" y="50491"/>
                <a:pt x="207635" y="50491"/>
                <a:pt x="206744" y="50491"/>
              </a:cubicBezTo>
              <a:cubicBezTo>
                <a:pt x="206744" y="50491"/>
                <a:pt x="206744" y="50491"/>
                <a:pt x="205853" y="50491"/>
              </a:cubicBezTo>
              <a:cubicBezTo>
                <a:pt x="204962" y="50491"/>
                <a:pt x="205853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50491"/>
              </a:cubicBezTo>
              <a:cubicBezTo>
                <a:pt x="204962" y="50491"/>
                <a:pt x="204962" y="50491"/>
                <a:pt x="204962" y="49600"/>
              </a:cubicBezTo>
              <a:cubicBezTo>
                <a:pt x="205853" y="48709"/>
                <a:pt x="206744" y="47818"/>
                <a:pt x="208526" y="46927"/>
              </a:cubicBezTo>
              <a:cubicBezTo>
                <a:pt x="209417" y="46927"/>
                <a:pt x="210308" y="46036"/>
                <a:pt x="210308" y="44254"/>
              </a:cubicBezTo>
              <a:cubicBezTo>
                <a:pt x="210308" y="43362"/>
                <a:pt x="210308" y="41580"/>
                <a:pt x="210308" y="39798"/>
              </a:cubicBezTo>
              <a:cubicBezTo>
                <a:pt x="210308" y="38907"/>
                <a:pt x="210308" y="37124"/>
                <a:pt x="210308" y="36233"/>
              </a:cubicBezTo>
              <a:cubicBezTo>
                <a:pt x="210308" y="35342"/>
                <a:pt x="211200" y="34451"/>
                <a:pt x="212091" y="33560"/>
              </a:cubicBezTo>
              <a:cubicBezTo>
                <a:pt x="212091" y="33560"/>
                <a:pt x="212091" y="31778"/>
                <a:pt x="212091" y="30886"/>
              </a:cubicBezTo>
              <a:cubicBezTo>
                <a:pt x="212091" y="30886"/>
                <a:pt x="212091" y="29995"/>
                <a:pt x="212091" y="29104"/>
              </a:cubicBezTo>
              <a:cubicBezTo>
                <a:pt x="212091" y="29104"/>
                <a:pt x="211200" y="27322"/>
                <a:pt x="210308" y="26431"/>
              </a:cubicBezTo>
              <a:cubicBezTo>
                <a:pt x="210308" y="26431"/>
                <a:pt x="210308" y="26431"/>
                <a:pt x="210308" y="26431"/>
              </a:cubicBezTo>
              <a:cubicBezTo>
                <a:pt x="210308" y="26431"/>
                <a:pt x="210308" y="26431"/>
                <a:pt x="210308" y="25540"/>
              </a:cubicBezTo>
              <a:cubicBezTo>
                <a:pt x="210308" y="25540"/>
                <a:pt x="210308" y="23757"/>
                <a:pt x="209417" y="22866"/>
              </a:cubicBezTo>
              <a:cubicBezTo>
                <a:pt x="208526" y="21084"/>
                <a:pt x="207635" y="20193"/>
                <a:pt x="206744" y="18411"/>
              </a:cubicBezTo>
              <a:cubicBezTo>
                <a:pt x="205853" y="15737"/>
                <a:pt x="205853" y="13064"/>
                <a:pt x="205853" y="10390"/>
              </a:cubicBezTo>
              <a:cubicBezTo>
                <a:pt x="205853" y="6826"/>
                <a:pt x="208526" y="5043"/>
                <a:pt x="211200" y="3261"/>
              </a:cubicBezTo>
              <a:cubicBezTo>
                <a:pt x="214764" y="1479"/>
                <a:pt x="218329" y="-1195"/>
                <a:pt x="222784" y="588"/>
              </a:cubicBezTo>
              <a:cubicBezTo>
                <a:pt x="225458" y="588"/>
                <a:pt x="227240" y="2370"/>
                <a:pt x="229913" y="3261"/>
              </a:cubicBezTo>
              <a:cubicBezTo>
                <a:pt x="232587" y="3261"/>
                <a:pt x="235260" y="4152"/>
                <a:pt x="237934" y="4152"/>
              </a:cubicBezTo>
              <a:cubicBezTo>
                <a:pt x="239716" y="4152"/>
                <a:pt x="242389" y="4152"/>
                <a:pt x="244172" y="5043"/>
              </a:cubicBezTo>
              <a:cubicBezTo>
                <a:pt x="245954" y="5043"/>
                <a:pt x="246845" y="7717"/>
                <a:pt x="247736" y="8608"/>
              </a:cubicBezTo>
              <a:cubicBezTo>
                <a:pt x="250410" y="11281"/>
                <a:pt x="253083" y="9499"/>
                <a:pt x="255756" y="8608"/>
              </a:cubicBezTo>
              <a:cubicBezTo>
                <a:pt x="260212" y="8608"/>
                <a:pt x="262886" y="10390"/>
                <a:pt x="267341" y="11281"/>
              </a:cubicBezTo>
              <a:cubicBezTo>
                <a:pt x="270906" y="12173"/>
                <a:pt x="272688" y="10390"/>
                <a:pt x="275362" y="8608"/>
              </a:cubicBezTo>
              <a:cubicBezTo>
                <a:pt x="278926" y="6826"/>
                <a:pt x="282491" y="5043"/>
                <a:pt x="286055" y="4152"/>
              </a:cubicBezTo>
              <a:lnTo>
                <a:pt x="286055" y="4152"/>
              </a:lnTo>
              <a:cubicBezTo>
                <a:pt x="286055" y="4152"/>
                <a:pt x="290511" y="3261"/>
                <a:pt x="292293" y="4152"/>
              </a:cubicBezTo>
              <a:cubicBezTo>
                <a:pt x="294075" y="4152"/>
                <a:pt x="295858" y="6826"/>
                <a:pt x="297640" y="7717"/>
              </a:cubicBezTo>
              <a:cubicBezTo>
                <a:pt x="300313" y="9499"/>
                <a:pt x="302987" y="10390"/>
                <a:pt x="306551" y="11281"/>
              </a:cubicBezTo>
              <a:cubicBezTo>
                <a:pt x="308334" y="11281"/>
                <a:pt x="309225" y="13955"/>
                <a:pt x="310116" y="15737"/>
              </a:cubicBezTo>
              <a:cubicBezTo>
                <a:pt x="310116" y="15737"/>
                <a:pt x="310116" y="17519"/>
                <a:pt x="311898" y="18411"/>
              </a:cubicBezTo>
              <a:cubicBezTo>
                <a:pt x="312789" y="18411"/>
                <a:pt x="314572" y="19302"/>
                <a:pt x="315463" y="20193"/>
              </a:cubicBezTo>
              <a:cubicBezTo>
                <a:pt x="317245" y="21084"/>
                <a:pt x="315463" y="23757"/>
                <a:pt x="315463" y="25540"/>
              </a:cubicBezTo>
              <a:cubicBezTo>
                <a:pt x="315463" y="27322"/>
                <a:pt x="317245" y="29995"/>
                <a:pt x="319027" y="29104"/>
              </a:cubicBezTo>
              <a:cubicBezTo>
                <a:pt x="320810" y="29104"/>
                <a:pt x="326156" y="24648"/>
                <a:pt x="327939" y="28213"/>
              </a:cubicBezTo>
              <a:cubicBezTo>
                <a:pt x="327939" y="29104"/>
                <a:pt x="327939" y="30886"/>
                <a:pt x="327939" y="32669"/>
              </a:cubicBezTo>
              <a:cubicBezTo>
                <a:pt x="327939" y="34451"/>
                <a:pt x="327047" y="36233"/>
                <a:pt x="327939" y="37124"/>
              </a:cubicBezTo>
              <a:cubicBezTo>
                <a:pt x="329721" y="39798"/>
                <a:pt x="334177" y="40689"/>
                <a:pt x="337741" y="41580"/>
              </a:cubicBezTo>
              <a:cubicBezTo>
                <a:pt x="340415" y="41580"/>
                <a:pt x="343088" y="43362"/>
                <a:pt x="344870" y="44254"/>
              </a:cubicBezTo>
              <a:cubicBezTo>
                <a:pt x="348435" y="45145"/>
                <a:pt x="351999" y="44254"/>
                <a:pt x="356455" y="44254"/>
              </a:cubicBezTo>
              <a:cubicBezTo>
                <a:pt x="358237" y="44254"/>
                <a:pt x="360020" y="44254"/>
                <a:pt x="361802" y="44254"/>
              </a:cubicBezTo>
              <a:cubicBezTo>
                <a:pt x="362693" y="45145"/>
                <a:pt x="361802" y="46927"/>
                <a:pt x="361802" y="48709"/>
              </a:cubicBezTo>
              <a:cubicBezTo>
                <a:pt x="361802" y="49600"/>
                <a:pt x="361802" y="51383"/>
                <a:pt x="363584" y="51383"/>
              </a:cubicBezTo>
              <a:cubicBezTo>
                <a:pt x="365366" y="51383"/>
                <a:pt x="366257" y="49600"/>
                <a:pt x="368040" y="48709"/>
              </a:cubicBezTo>
              <a:cubicBezTo>
                <a:pt x="371604" y="46036"/>
                <a:pt x="371604" y="50491"/>
                <a:pt x="370713" y="53165"/>
              </a:cubicBezTo>
              <a:cubicBezTo>
                <a:pt x="370713" y="54947"/>
                <a:pt x="368040" y="55838"/>
                <a:pt x="367149" y="56729"/>
              </a:cubicBezTo>
              <a:cubicBezTo>
                <a:pt x="365366" y="58512"/>
                <a:pt x="363584" y="59403"/>
                <a:pt x="362693" y="61185"/>
              </a:cubicBezTo>
              <a:cubicBezTo>
                <a:pt x="362693" y="62076"/>
                <a:pt x="360911" y="63859"/>
                <a:pt x="362693" y="64750"/>
              </a:cubicBezTo>
              <a:cubicBezTo>
                <a:pt x="362693" y="65641"/>
                <a:pt x="365366" y="66532"/>
                <a:pt x="366257" y="67423"/>
              </a:cubicBezTo>
              <a:cubicBezTo>
                <a:pt x="368931" y="70097"/>
                <a:pt x="366257" y="72770"/>
                <a:pt x="364475" y="74552"/>
              </a:cubicBezTo>
              <a:cubicBezTo>
                <a:pt x="361802" y="78117"/>
                <a:pt x="358237" y="75443"/>
                <a:pt x="354673" y="76334"/>
              </a:cubicBezTo>
              <a:cubicBezTo>
                <a:pt x="353782" y="76334"/>
                <a:pt x="350217" y="76334"/>
                <a:pt x="351999" y="78117"/>
              </a:cubicBezTo>
              <a:cubicBezTo>
                <a:pt x="352890" y="79899"/>
                <a:pt x="356455" y="79899"/>
                <a:pt x="358237" y="79899"/>
              </a:cubicBezTo>
              <a:cubicBezTo>
                <a:pt x="361802" y="79899"/>
                <a:pt x="367149" y="78117"/>
                <a:pt x="369822" y="82572"/>
              </a:cubicBezTo>
              <a:cubicBezTo>
                <a:pt x="371604" y="86137"/>
                <a:pt x="366257" y="87919"/>
                <a:pt x="365366" y="90593"/>
              </a:cubicBezTo>
              <a:cubicBezTo>
                <a:pt x="364475" y="95048"/>
                <a:pt x="371604" y="93266"/>
                <a:pt x="373387" y="94157"/>
              </a:cubicBezTo>
              <a:cubicBezTo>
                <a:pt x="374278" y="94157"/>
                <a:pt x="373387" y="95939"/>
                <a:pt x="373387" y="96831"/>
              </a:cubicBezTo>
              <a:cubicBezTo>
                <a:pt x="372496" y="98613"/>
                <a:pt x="370713" y="99504"/>
                <a:pt x="369822" y="101286"/>
              </a:cubicBezTo>
              <a:cubicBezTo>
                <a:pt x="369822" y="102177"/>
                <a:pt x="367149" y="107524"/>
                <a:pt x="365366" y="105742"/>
              </a:cubicBezTo>
              <a:cubicBezTo>
                <a:pt x="364475" y="104851"/>
                <a:pt x="365366" y="102177"/>
                <a:pt x="365366" y="101286"/>
              </a:cubicBezTo>
              <a:cubicBezTo>
                <a:pt x="363584" y="101286"/>
                <a:pt x="363584" y="104851"/>
                <a:pt x="362693" y="105742"/>
              </a:cubicBezTo>
              <a:cubicBezTo>
                <a:pt x="360911" y="105742"/>
                <a:pt x="355564" y="105742"/>
                <a:pt x="356455" y="108415"/>
              </a:cubicBezTo>
              <a:cubicBezTo>
                <a:pt x="356455" y="110198"/>
                <a:pt x="358237" y="109307"/>
                <a:pt x="360020" y="110198"/>
              </a:cubicBezTo>
              <a:cubicBezTo>
                <a:pt x="360020" y="110198"/>
                <a:pt x="360911" y="111089"/>
                <a:pt x="361802" y="111089"/>
              </a:cubicBezTo>
              <a:cubicBezTo>
                <a:pt x="362693" y="111089"/>
                <a:pt x="365366" y="111089"/>
                <a:pt x="366257" y="111980"/>
              </a:cubicBezTo>
              <a:cubicBezTo>
                <a:pt x="367149" y="111980"/>
                <a:pt x="368931" y="111089"/>
                <a:pt x="369822" y="110198"/>
              </a:cubicBezTo>
              <a:cubicBezTo>
                <a:pt x="369822" y="109307"/>
                <a:pt x="370713" y="107524"/>
                <a:pt x="371604" y="106633"/>
              </a:cubicBezTo>
              <a:cubicBezTo>
                <a:pt x="374278" y="103960"/>
                <a:pt x="376951" y="103069"/>
                <a:pt x="380516" y="103960"/>
              </a:cubicBezTo>
              <a:cubicBezTo>
                <a:pt x="384080" y="103960"/>
                <a:pt x="386754" y="105742"/>
                <a:pt x="390318" y="105742"/>
              </a:cubicBezTo>
              <a:cubicBezTo>
                <a:pt x="392992" y="105742"/>
                <a:pt x="394774" y="106633"/>
                <a:pt x="395665" y="109307"/>
              </a:cubicBezTo>
              <a:cubicBezTo>
                <a:pt x="396556" y="111980"/>
                <a:pt x="396556" y="114653"/>
                <a:pt x="395665" y="117327"/>
              </a:cubicBezTo>
              <a:cubicBezTo>
                <a:pt x="394774" y="120000"/>
                <a:pt x="392992" y="120891"/>
                <a:pt x="391209" y="122674"/>
              </a:cubicBezTo>
              <a:cubicBezTo>
                <a:pt x="385863" y="127129"/>
                <a:pt x="380516" y="129803"/>
                <a:pt x="376060" y="135150"/>
              </a:cubicBezTo>
              <a:cubicBezTo>
                <a:pt x="376060" y="135150"/>
                <a:pt x="378733" y="135150"/>
                <a:pt x="378733" y="135150"/>
              </a:cubicBezTo>
              <a:cubicBezTo>
                <a:pt x="378733" y="135150"/>
                <a:pt x="379625" y="135150"/>
                <a:pt x="380516" y="134258"/>
              </a:cubicBezTo>
              <a:cubicBezTo>
                <a:pt x="382298" y="132476"/>
                <a:pt x="384080" y="131585"/>
                <a:pt x="385863" y="130694"/>
              </a:cubicBezTo>
              <a:cubicBezTo>
                <a:pt x="385863" y="130694"/>
                <a:pt x="386754" y="130694"/>
                <a:pt x="385863" y="130694"/>
              </a:cubicBezTo>
              <a:cubicBezTo>
                <a:pt x="388536" y="129803"/>
                <a:pt x="391209" y="128020"/>
                <a:pt x="392992" y="126238"/>
              </a:cubicBezTo>
              <a:cubicBezTo>
                <a:pt x="394774" y="123565"/>
                <a:pt x="396556" y="120000"/>
                <a:pt x="399230" y="118218"/>
              </a:cubicBezTo>
              <a:cubicBezTo>
                <a:pt x="399230" y="118218"/>
                <a:pt x="402794" y="115545"/>
                <a:pt x="403685" y="117327"/>
              </a:cubicBezTo>
              <a:cubicBezTo>
                <a:pt x="404576" y="119109"/>
                <a:pt x="403685" y="120891"/>
                <a:pt x="403685" y="122674"/>
              </a:cubicBezTo>
              <a:cubicBezTo>
                <a:pt x="405468" y="122674"/>
                <a:pt x="406359" y="120000"/>
                <a:pt x="408141" y="120000"/>
              </a:cubicBezTo>
              <a:cubicBezTo>
                <a:pt x="410814" y="120000"/>
                <a:pt x="408141" y="123565"/>
                <a:pt x="408141" y="124456"/>
              </a:cubicBezTo>
              <a:cubicBezTo>
                <a:pt x="408141" y="124456"/>
                <a:pt x="408141" y="128020"/>
                <a:pt x="408141" y="128020"/>
              </a:cubicBezTo>
              <a:cubicBezTo>
                <a:pt x="409923" y="128020"/>
                <a:pt x="410814" y="124456"/>
                <a:pt x="410814" y="123565"/>
              </a:cubicBezTo>
              <a:cubicBezTo>
                <a:pt x="412597" y="120891"/>
                <a:pt x="416161" y="119109"/>
                <a:pt x="419726" y="118218"/>
              </a:cubicBezTo>
              <a:cubicBezTo>
                <a:pt x="420617" y="118218"/>
                <a:pt x="422399" y="118218"/>
                <a:pt x="423290" y="118218"/>
              </a:cubicBezTo>
              <a:cubicBezTo>
                <a:pt x="425073" y="117327"/>
                <a:pt x="425964" y="115545"/>
                <a:pt x="427746" y="113762"/>
              </a:cubicBezTo>
              <a:cubicBezTo>
                <a:pt x="427746" y="111980"/>
                <a:pt x="427746" y="106633"/>
                <a:pt x="430420" y="105742"/>
              </a:cubicBezTo>
              <a:cubicBezTo>
                <a:pt x="431310" y="105742"/>
                <a:pt x="433093" y="106633"/>
                <a:pt x="433984" y="107524"/>
              </a:cubicBezTo>
              <a:cubicBezTo>
                <a:pt x="434875" y="107524"/>
                <a:pt x="436657" y="108415"/>
                <a:pt x="437549" y="109307"/>
              </a:cubicBezTo>
              <a:cubicBezTo>
                <a:pt x="439331" y="109307"/>
                <a:pt x="439331" y="111089"/>
                <a:pt x="439331" y="111980"/>
              </a:cubicBezTo>
              <a:cubicBezTo>
                <a:pt x="439331" y="112871"/>
                <a:pt x="439331" y="115545"/>
                <a:pt x="441113" y="115545"/>
              </a:cubicBezTo>
              <a:cubicBezTo>
                <a:pt x="442895" y="115545"/>
                <a:pt x="443787" y="111980"/>
                <a:pt x="443787" y="110198"/>
              </a:cubicBezTo>
              <a:cubicBezTo>
                <a:pt x="443787" y="108415"/>
                <a:pt x="442895" y="107524"/>
                <a:pt x="442004" y="105742"/>
              </a:cubicBezTo>
              <a:cubicBezTo>
                <a:pt x="442004" y="103960"/>
                <a:pt x="441113" y="102177"/>
                <a:pt x="442004" y="101286"/>
              </a:cubicBezTo>
              <a:cubicBezTo>
                <a:pt x="442895" y="100395"/>
                <a:pt x="444678" y="101286"/>
                <a:pt x="446460" y="101286"/>
              </a:cubicBezTo>
              <a:cubicBezTo>
                <a:pt x="446460" y="101286"/>
                <a:pt x="450916" y="101286"/>
                <a:pt x="449133" y="99504"/>
              </a:cubicBezTo>
              <a:cubicBezTo>
                <a:pt x="448242" y="97722"/>
                <a:pt x="445569" y="99504"/>
                <a:pt x="443787" y="98613"/>
              </a:cubicBezTo>
              <a:cubicBezTo>
                <a:pt x="442895" y="98613"/>
                <a:pt x="442895" y="95939"/>
                <a:pt x="443787" y="95048"/>
              </a:cubicBezTo>
              <a:cubicBezTo>
                <a:pt x="444678" y="94157"/>
                <a:pt x="447351" y="95048"/>
                <a:pt x="448242" y="95048"/>
              </a:cubicBezTo>
              <a:cubicBezTo>
                <a:pt x="450916" y="95048"/>
                <a:pt x="448242" y="89702"/>
                <a:pt x="451807" y="88810"/>
              </a:cubicBezTo>
              <a:cubicBezTo>
                <a:pt x="452698" y="88810"/>
                <a:pt x="455371" y="89702"/>
                <a:pt x="456262" y="88810"/>
              </a:cubicBezTo>
              <a:cubicBezTo>
                <a:pt x="457154" y="88810"/>
                <a:pt x="456262" y="86137"/>
                <a:pt x="455371" y="85246"/>
              </a:cubicBezTo>
              <a:cubicBezTo>
                <a:pt x="454480" y="85246"/>
                <a:pt x="452698" y="85246"/>
                <a:pt x="450916" y="84355"/>
              </a:cubicBezTo>
              <a:cubicBezTo>
                <a:pt x="449133" y="84355"/>
                <a:pt x="449133" y="80790"/>
                <a:pt x="450024" y="79008"/>
              </a:cubicBezTo>
              <a:cubicBezTo>
                <a:pt x="450916" y="76334"/>
                <a:pt x="452698" y="77226"/>
                <a:pt x="455371" y="76334"/>
              </a:cubicBezTo>
              <a:cubicBezTo>
                <a:pt x="455371" y="74552"/>
                <a:pt x="455371" y="71879"/>
                <a:pt x="455371" y="69205"/>
              </a:cubicBezTo>
              <a:cubicBezTo>
                <a:pt x="455371" y="67423"/>
                <a:pt x="458936" y="67423"/>
                <a:pt x="459827" y="64750"/>
              </a:cubicBezTo>
              <a:cubicBezTo>
                <a:pt x="459827" y="62967"/>
                <a:pt x="459827" y="60294"/>
                <a:pt x="461609" y="59403"/>
              </a:cubicBezTo>
              <a:cubicBezTo>
                <a:pt x="463391" y="58512"/>
                <a:pt x="466065" y="58512"/>
                <a:pt x="466956" y="61185"/>
              </a:cubicBezTo>
              <a:cubicBezTo>
                <a:pt x="466956" y="63859"/>
                <a:pt x="466065" y="66532"/>
                <a:pt x="466065" y="70097"/>
              </a:cubicBezTo>
              <a:cubicBezTo>
                <a:pt x="468738" y="71879"/>
                <a:pt x="473194" y="71879"/>
                <a:pt x="474085" y="76334"/>
              </a:cubicBezTo>
              <a:cubicBezTo>
                <a:pt x="474085" y="78117"/>
                <a:pt x="474085" y="79899"/>
                <a:pt x="474976" y="80790"/>
              </a:cubicBezTo>
              <a:cubicBezTo>
                <a:pt x="475867" y="81681"/>
                <a:pt x="477650" y="82572"/>
                <a:pt x="478541" y="83464"/>
              </a:cubicBezTo>
              <a:cubicBezTo>
                <a:pt x="477650" y="84355"/>
                <a:pt x="475867" y="87028"/>
                <a:pt x="476759" y="88810"/>
              </a:cubicBezTo>
              <a:cubicBezTo>
                <a:pt x="476759" y="88810"/>
                <a:pt x="478541" y="88810"/>
                <a:pt x="479432" y="89702"/>
              </a:cubicBezTo>
              <a:cubicBezTo>
                <a:pt x="480323" y="89702"/>
                <a:pt x="481214" y="90593"/>
                <a:pt x="482105" y="91484"/>
              </a:cubicBezTo>
              <a:cubicBezTo>
                <a:pt x="483888" y="91484"/>
                <a:pt x="485670" y="94157"/>
                <a:pt x="484779" y="95939"/>
              </a:cubicBezTo>
              <a:cubicBezTo>
                <a:pt x="484779" y="96831"/>
                <a:pt x="482996" y="97722"/>
                <a:pt x="482105" y="98613"/>
              </a:cubicBezTo>
              <a:cubicBezTo>
                <a:pt x="482105" y="98613"/>
                <a:pt x="480323" y="100395"/>
                <a:pt x="480323" y="101286"/>
              </a:cubicBezTo>
              <a:cubicBezTo>
                <a:pt x="482105" y="101286"/>
                <a:pt x="482996" y="101286"/>
                <a:pt x="483888" y="101286"/>
              </a:cubicBezTo>
              <a:cubicBezTo>
                <a:pt x="484779" y="101286"/>
                <a:pt x="485670" y="99504"/>
                <a:pt x="487452" y="99504"/>
              </a:cubicBezTo>
              <a:cubicBezTo>
                <a:pt x="491017" y="98613"/>
                <a:pt x="490126" y="103069"/>
                <a:pt x="490126" y="104851"/>
              </a:cubicBezTo>
              <a:cubicBezTo>
                <a:pt x="490126" y="107524"/>
                <a:pt x="494581" y="105742"/>
                <a:pt x="496364" y="107524"/>
              </a:cubicBezTo>
              <a:cubicBezTo>
                <a:pt x="499037" y="110198"/>
                <a:pt x="494581" y="113762"/>
                <a:pt x="492799" y="114653"/>
              </a:cubicBezTo>
              <a:cubicBezTo>
                <a:pt x="489235" y="116436"/>
                <a:pt x="486561" y="117327"/>
                <a:pt x="484779" y="121782"/>
              </a:cubicBezTo>
              <a:cubicBezTo>
                <a:pt x="488343" y="121782"/>
                <a:pt x="490126" y="119109"/>
                <a:pt x="493690" y="118218"/>
              </a:cubicBezTo>
              <a:cubicBezTo>
                <a:pt x="494581" y="118218"/>
                <a:pt x="496364" y="118218"/>
                <a:pt x="497255" y="118218"/>
              </a:cubicBezTo>
              <a:cubicBezTo>
                <a:pt x="497255" y="118218"/>
                <a:pt x="499928" y="117327"/>
                <a:pt x="499928" y="118218"/>
              </a:cubicBezTo>
              <a:cubicBezTo>
                <a:pt x="501710" y="120000"/>
                <a:pt x="495473" y="124456"/>
                <a:pt x="494581" y="125347"/>
              </a:cubicBezTo>
              <a:cubicBezTo>
                <a:pt x="492799" y="127129"/>
                <a:pt x="491017" y="128020"/>
                <a:pt x="490126" y="131585"/>
              </a:cubicBezTo>
              <a:cubicBezTo>
                <a:pt x="491908" y="131585"/>
                <a:pt x="493690" y="129803"/>
                <a:pt x="495473" y="128912"/>
              </a:cubicBezTo>
              <a:cubicBezTo>
                <a:pt x="496364" y="128020"/>
                <a:pt x="498146" y="126238"/>
                <a:pt x="499928" y="126238"/>
              </a:cubicBezTo>
              <a:cubicBezTo>
                <a:pt x="503493" y="125347"/>
                <a:pt x="502602" y="128912"/>
                <a:pt x="502602" y="130694"/>
              </a:cubicBezTo>
              <a:cubicBezTo>
                <a:pt x="502602" y="134258"/>
                <a:pt x="505275" y="133367"/>
                <a:pt x="507057" y="135150"/>
              </a:cubicBezTo>
              <a:cubicBezTo>
                <a:pt x="508840" y="135150"/>
                <a:pt x="511513" y="138714"/>
                <a:pt x="510622" y="140496"/>
              </a:cubicBezTo>
              <a:cubicBezTo>
                <a:pt x="510622" y="142279"/>
                <a:pt x="506166" y="143170"/>
                <a:pt x="507057" y="145843"/>
              </a:cubicBezTo>
              <a:cubicBezTo>
                <a:pt x="507948" y="148517"/>
                <a:pt x="511513" y="145843"/>
                <a:pt x="513295" y="145843"/>
              </a:cubicBezTo>
              <a:cubicBezTo>
                <a:pt x="515969" y="145843"/>
                <a:pt x="513295" y="150299"/>
                <a:pt x="514186" y="152081"/>
              </a:cubicBezTo>
              <a:cubicBezTo>
                <a:pt x="514186" y="152972"/>
                <a:pt x="516860" y="152081"/>
                <a:pt x="517751" y="152081"/>
              </a:cubicBezTo>
              <a:cubicBezTo>
                <a:pt x="519533" y="152081"/>
                <a:pt x="520424" y="152081"/>
                <a:pt x="521315" y="152081"/>
              </a:cubicBezTo>
              <a:cubicBezTo>
                <a:pt x="522207" y="152972"/>
                <a:pt x="523989" y="155646"/>
                <a:pt x="523098" y="156537"/>
              </a:cubicBezTo>
              <a:cubicBezTo>
                <a:pt x="521315" y="158319"/>
                <a:pt x="519533" y="159210"/>
                <a:pt x="517751" y="160993"/>
              </a:cubicBezTo>
              <a:cubicBezTo>
                <a:pt x="517751" y="160993"/>
                <a:pt x="516860" y="162775"/>
                <a:pt x="515969" y="162775"/>
              </a:cubicBezTo>
              <a:cubicBezTo>
                <a:pt x="514186" y="164557"/>
                <a:pt x="511513" y="163666"/>
                <a:pt x="508840" y="162775"/>
              </a:cubicBezTo>
              <a:cubicBezTo>
                <a:pt x="508840" y="162775"/>
                <a:pt x="507057" y="160993"/>
                <a:pt x="506166" y="161884"/>
              </a:cubicBezTo>
              <a:cubicBezTo>
                <a:pt x="504384" y="161884"/>
                <a:pt x="505275" y="163666"/>
                <a:pt x="506166" y="164557"/>
              </a:cubicBezTo>
              <a:cubicBezTo>
                <a:pt x="506166" y="166339"/>
                <a:pt x="507948" y="167230"/>
                <a:pt x="509731" y="168122"/>
              </a:cubicBezTo>
              <a:cubicBezTo>
                <a:pt x="509731" y="168122"/>
                <a:pt x="512404" y="168122"/>
                <a:pt x="512404" y="169904"/>
              </a:cubicBezTo>
              <a:cubicBezTo>
                <a:pt x="512404" y="170795"/>
                <a:pt x="510622" y="171686"/>
                <a:pt x="511513" y="172577"/>
              </a:cubicBezTo>
              <a:cubicBezTo>
                <a:pt x="511513" y="173468"/>
                <a:pt x="515077" y="172577"/>
                <a:pt x="515969" y="172577"/>
              </a:cubicBezTo>
              <a:cubicBezTo>
                <a:pt x="515969" y="173468"/>
                <a:pt x="514186" y="174360"/>
                <a:pt x="514186" y="175251"/>
              </a:cubicBezTo>
              <a:cubicBezTo>
                <a:pt x="514186" y="177033"/>
                <a:pt x="515077" y="177033"/>
                <a:pt x="516860" y="177033"/>
              </a:cubicBezTo>
              <a:cubicBezTo>
                <a:pt x="518642" y="177033"/>
                <a:pt x="523098" y="176142"/>
                <a:pt x="523989" y="177924"/>
              </a:cubicBezTo>
              <a:cubicBezTo>
                <a:pt x="523989" y="178815"/>
                <a:pt x="523989" y="180598"/>
                <a:pt x="523989" y="181489"/>
              </a:cubicBezTo>
              <a:cubicBezTo>
                <a:pt x="523989" y="183271"/>
                <a:pt x="524880" y="184162"/>
                <a:pt x="526662" y="184162"/>
              </a:cubicBezTo>
              <a:cubicBezTo>
                <a:pt x="527553" y="184162"/>
                <a:pt x="529336" y="184162"/>
                <a:pt x="530227" y="185053"/>
              </a:cubicBezTo>
              <a:cubicBezTo>
                <a:pt x="531118" y="185944"/>
                <a:pt x="532009" y="187727"/>
                <a:pt x="533791" y="188618"/>
              </a:cubicBezTo>
              <a:cubicBezTo>
                <a:pt x="535574" y="188618"/>
                <a:pt x="537356" y="188618"/>
                <a:pt x="538247" y="188618"/>
              </a:cubicBezTo>
              <a:cubicBezTo>
                <a:pt x="540029" y="188618"/>
                <a:pt x="540921" y="188618"/>
                <a:pt x="542703" y="188618"/>
              </a:cubicBezTo>
              <a:cubicBezTo>
                <a:pt x="542703" y="190400"/>
                <a:pt x="540921" y="192182"/>
                <a:pt x="542703" y="193965"/>
              </a:cubicBezTo>
              <a:cubicBezTo>
                <a:pt x="542703" y="195747"/>
                <a:pt x="546267" y="195747"/>
                <a:pt x="547158" y="196638"/>
              </a:cubicBezTo>
              <a:cubicBezTo>
                <a:pt x="548941" y="198420"/>
                <a:pt x="545376" y="200203"/>
                <a:pt x="544485" y="201094"/>
              </a:cubicBezTo>
              <a:cubicBezTo>
                <a:pt x="543594" y="201985"/>
                <a:pt x="541812" y="204658"/>
                <a:pt x="541812" y="206441"/>
              </a:cubicBezTo>
              <a:cubicBezTo>
                <a:pt x="544485" y="206441"/>
                <a:pt x="547158" y="205549"/>
                <a:pt x="548941" y="204658"/>
              </a:cubicBezTo>
              <a:cubicBezTo>
                <a:pt x="550723" y="204658"/>
                <a:pt x="553396" y="201985"/>
                <a:pt x="555179" y="202876"/>
              </a:cubicBezTo>
              <a:cubicBezTo>
                <a:pt x="556961" y="202876"/>
                <a:pt x="555179" y="207332"/>
                <a:pt x="555179" y="208223"/>
              </a:cubicBezTo>
              <a:cubicBezTo>
                <a:pt x="555179" y="209114"/>
                <a:pt x="553396" y="213570"/>
                <a:pt x="555179" y="214461"/>
              </a:cubicBezTo>
              <a:cubicBezTo>
                <a:pt x="556961" y="215352"/>
                <a:pt x="560526" y="210896"/>
                <a:pt x="561417" y="210005"/>
              </a:cubicBezTo>
              <a:cubicBezTo>
                <a:pt x="563199" y="208223"/>
                <a:pt x="565872" y="204658"/>
                <a:pt x="569437" y="203767"/>
              </a:cubicBezTo>
              <a:cubicBezTo>
                <a:pt x="573893" y="201985"/>
                <a:pt x="574784" y="210005"/>
                <a:pt x="574784" y="212679"/>
              </a:cubicBezTo>
              <a:cubicBezTo>
                <a:pt x="574784" y="214461"/>
                <a:pt x="575675" y="216243"/>
                <a:pt x="577457" y="215352"/>
              </a:cubicBezTo>
              <a:cubicBezTo>
                <a:pt x="580130" y="215352"/>
                <a:pt x="582804" y="212679"/>
                <a:pt x="585477" y="211787"/>
              </a:cubicBezTo>
              <a:cubicBezTo>
                <a:pt x="587260" y="211787"/>
                <a:pt x="589933" y="209114"/>
                <a:pt x="591715" y="211787"/>
              </a:cubicBezTo>
              <a:cubicBezTo>
                <a:pt x="592607" y="212679"/>
                <a:pt x="593498" y="215352"/>
                <a:pt x="594389" y="217134"/>
              </a:cubicBezTo>
              <a:cubicBezTo>
                <a:pt x="595280" y="218916"/>
                <a:pt x="597062" y="219808"/>
                <a:pt x="598844" y="220699"/>
              </a:cubicBezTo>
              <a:cubicBezTo>
                <a:pt x="599736" y="220699"/>
                <a:pt x="601518" y="222481"/>
                <a:pt x="600627" y="224263"/>
              </a:cubicBezTo>
              <a:cubicBezTo>
                <a:pt x="599736" y="226046"/>
                <a:pt x="596171" y="226046"/>
                <a:pt x="594389" y="226046"/>
              </a:cubicBezTo>
              <a:cubicBezTo>
                <a:pt x="591715" y="226046"/>
                <a:pt x="589933" y="226046"/>
                <a:pt x="587260" y="226046"/>
              </a:cubicBezTo>
              <a:cubicBezTo>
                <a:pt x="585477" y="226046"/>
                <a:pt x="583695" y="228719"/>
                <a:pt x="581913" y="229610"/>
              </a:cubicBezTo>
              <a:cubicBezTo>
                <a:pt x="580130" y="230501"/>
                <a:pt x="578348" y="231392"/>
                <a:pt x="575675" y="231392"/>
              </a:cubicBezTo>
              <a:cubicBezTo>
                <a:pt x="571219" y="231392"/>
                <a:pt x="567655" y="234066"/>
                <a:pt x="563199" y="234957"/>
              </a:cubicBezTo>
              <a:cubicBezTo>
                <a:pt x="563199" y="234957"/>
                <a:pt x="565872" y="235848"/>
                <a:pt x="564981" y="237630"/>
              </a:cubicBezTo>
              <a:cubicBezTo>
                <a:pt x="564981" y="238521"/>
                <a:pt x="562308" y="239413"/>
                <a:pt x="561417" y="239413"/>
              </a:cubicBezTo>
              <a:cubicBezTo>
                <a:pt x="558743" y="239413"/>
                <a:pt x="556070" y="241195"/>
                <a:pt x="553396" y="242086"/>
              </a:cubicBezTo>
              <a:cubicBezTo>
                <a:pt x="552505" y="242086"/>
                <a:pt x="550723" y="242086"/>
                <a:pt x="549832" y="243868"/>
              </a:cubicBezTo>
              <a:cubicBezTo>
                <a:pt x="548941" y="244759"/>
                <a:pt x="548050" y="245651"/>
                <a:pt x="548050" y="247433"/>
              </a:cubicBezTo>
              <a:cubicBezTo>
                <a:pt x="548050" y="248324"/>
                <a:pt x="546267" y="254562"/>
                <a:pt x="544485" y="253671"/>
              </a:cubicBezTo>
              <a:cubicBezTo>
                <a:pt x="543594" y="253671"/>
                <a:pt x="543594" y="250106"/>
                <a:pt x="542703" y="249215"/>
              </a:cubicBezTo>
              <a:cubicBezTo>
                <a:pt x="542703" y="248324"/>
                <a:pt x="541812" y="246542"/>
                <a:pt x="540029" y="246542"/>
              </a:cubicBezTo>
              <a:cubicBezTo>
                <a:pt x="539138" y="246542"/>
                <a:pt x="537356" y="246542"/>
                <a:pt x="537356" y="247433"/>
              </a:cubicBezTo>
              <a:cubicBezTo>
                <a:pt x="537356" y="250106"/>
                <a:pt x="540029" y="253671"/>
                <a:pt x="541812" y="254562"/>
              </a:cubicBezTo>
              <a:cubicBezTo>
                <a:pt x="543594" y="255453"/>
                <a:pt x="546267" y="256344"/>
                <a:pt x="548050" y="254562"/>
              </a:cubicBezTo>
              <a:cubicBezTo>
                <a:pt x="549832" y="253671"/>
                <a:pt x="551614" y="251889"/>
                <a:pt x="553396" y="250106"/>
              </a:cubicBezTo>
              <a:cubicBezTo>
                <a:pt x="555179" y="248324"/>
                <a:pt x="556961" y="247433"/>
                <a:pt x="559634" y="246542"/>
              </a:cubicBezTo>
              <a:cubicBezTo>
                <a:pt x="561417" y="245651"/>
                <a:pt x="564090" y="244759"/>
                <a:pt x="565872" y="242977"/>
              </a:cubicBezTo>
              <a:cubicBezTo>
                <a:pt x="567655" y="241195"/>
                <a:pt x="568546" y="238521"/>
                <a:pt x="571219" y="236739"/>
              </a:cubicBezTo>
              <a:cubicBezTo>
                <a:pt x="574784" y="234957"/>
                <a:pt x="578348" y="234066"/>
                <a:pt x="581913" y="234066"/>
              </a:cubicBezTo>
              <a:cubicBezTo>
                <a:pt x="584586" y="234066"/>
                <a:pt x="587260" y="233175"/>
                <a:pt x="590824" y="232284"/>
              </a:cubicBezTo>
              <a:cubicBezTo>
                <a:pt x="593498" y="232284"/>
                <a:pt x="595280" y="232284"/>
                <a:pt x="597953" y="234066"/>
              </a:cubicBezTo>
              <a:cubicBezTo>
                <a:pt x="600627" y="234957"/>
                <a:pt x="604191" y="236739"/>
                <a:pt x="605082" y="239413"/>
              </a:cubicBezTo>
              <a:cubicBezTo>
                <a:pt x="605082" y="242086"/>
                <a:pt x="604191" y="245651"/>
                <a:pt x="603300" y="248324"/>
              </a:cubicBezTo>
              <a:cubicBezTo>
                <a:pt x="605082" y="248324"/>
                <a:pt x="605974" y="248324"/>
                <a:pt x="607756" y="246542"/>
              </a:cubicBezTo>
              <a:cubicBezTo>
                <a:pt x="609538" y="244759"/>
                <a:pt x="610429" y="244759"/>
                <a:pt x="612211" y="243868"/>
              </a:cubicBezTo>
              <a:cubicBezTo>
                <a:pt x="614885" y="242977"/>
                <a:pt x="619341" y="242086"/>
                <a:pt x="621123" y="244759"/>
              </a:cubicBezTo>
              <a:cubicBezTo>
                <a:pt x="622905" y="247433"/>
                <a:pt x="622905" y="250106"/>
                <a:pt x="625579" y="251889"/>
              </a:cubicBezTo>
              <a:cubicBezTo>
                <a:pt x="628252" y="253671"/>
                <a:pt x="630925" y="254562"/>
                <a:pt x="631816" y="258126"/>
              </a:cubicBezTo>
              <a:cubicBezTo>
                <a:pt x="630034" y="259909"/>
                <a:pt x="628252" y="261691"/>
                <a:pt x="628252" y="264364"/>
              </a:cubicBezTo>
              <a:cubicBezTo>
                <a:pt x="628252" y="267038"/>
                <a:pt x="630034" y="268820"/>
                <a:pt x="629143" y="272385"/>
              </a:cubicBezTo>
              <a:cubicBezTo>
                <a:pt x="629143" y="273276"/>
                <a:pt x="628252" y="275058"/>
                <a:pt x="627361" y="275949"/>
              </a:cubicBezTo>
              <a:cubicBezTo>
                <a:pt x="627361" y="275949"/>
                <a:pt x="626470" y="277732"/>
                <a:pt x="626470" y="278623"/>
              </a:cubicBezTo>
              <a:cubicBezTo>
                <a:pt x="626470" y="280405"/>
                <a:pt x="630034" y="281296"/>
                <a:pt x="630925" y="282187"/>
              </a:cubicBezTo>
              <a:cubicBezTo>
                <a:pt x="635381" y="287534"/>
                <a:pt x="623796" y="293772"/>
                <a:pt x="621123" y="295554"/>
              </a:cubicBez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4</xdr:col>
      <xdr:colOff>235943</xdr:colOff>
      <xdr:row>13</xdr:row>
      <xdr:rowOff>96324</xdr:rowOff>
    </xdr:from>
    <xdr:to>
      <xdr:col>5</xdr:col>
      <xdr:colOff>135616</xdr:colOff>
      <xdr:row>16</xdr:row>
      <xdr:rowOff>118946</xdr:rowOff>
    </xdr:to>
    <xdr:sp macro="" textlink="">
      <xdr:nvSpPr>
        <xdr:cNvPr id="6" name="Forma Livre: Forma 5">
          <a:extLst>
            <a:ext uri="{FF2B5EF4-FFF2-40B4-BE49-F238E27FC236}">
              <a16:creationId xmlns:a16="http://schemas.microsoft.com/office/drawing/2014/main" id="{F2DF9C87-A0E4-4871-9AF9-6A35E5C76F09}"/>
            </a:ext>
          </a:extLst>
        </xdr:cNvPr>
        <xdr:cNvSpPr/>
      </xdr:nvSpPr>
      <xdr:spPr>
        <a:xfrm>
          <a:off x="2674343" y="2473764"/>
          <a:ext cx="509273" cy="571262"/>
        </a:xfrm>
        <a:custGeom>
          <a:avLst/>
          <a:gdLst>
            <a:gd name="connsiteX0" fmla="*/ 155949 w 327938"/>
            <a:gd name="connsiteY0" fmla="*/ 358237 h 358237"/>
            <a:gd name="connsiteX1" fmla="*/ 170207 w 327938"/>
            <a:gd name="connsiteY1" fmla="*/ 358237 h 358237"/>
            <a:gd name="connsiteX2" fmla="*/ 168425 w 327938"/>
            <a:gd name="connsiteY2" fmla="*/ 272688 h 358237"/>
            <a:gd name="connsiteX3" fmla="*/ 175554 w 327938"/>
            <a:gd name="connsiteY3" fmla="*/ 269124 h 358237"/>
            <a:gd name="connsiteX4" fmla="*/ 253083 w 327938"/>
            <a:gd name="connsiteY4" fmla="*/ 279817 h 358237"/>
            <a:gd name="connsiteX5" fmla="*/ 245954 w 327938"/>
            <a:gd name="connsiteY5" fmla="*/ 256648 h 358237"/>
            <a:gd name="connsiteX6" fmla="*/ 248627 w 327938"/>
            <a:gd name="connsiteY6" fmla="*/ 245954 h 358237"/>
            <a:gd name="connsiteX7" fmla="*/ 327939 w 327938"/>
            <a:gd name="connsiteY7" fmla="*/ 181792 h 358237"/>
            <a:gd name="connsiteX8" fmla="*/ 311898 w 327938"/>
            <a:gd name="connsiteY8" fmla="*/ 173772 h 358237"/>
            <a:gd name="connsiteX9" fmla="*/ 308334 w 327938"/>
            <a:gd name="connsiteY9" fmla="*/ 160405 h 358237"/>
            <a:gd name="connsiteX10" fmla="*/ 321701 w 327938"/>
            <a:gd name="connsiteY10" fmla="*/ 112283 h 358237"/>
            <a:gd name="connsiteX11" fmla="*/ 278926 w 327938"/>
            <a:gd name="connsiteY11" fmla="*/ 121195 h 358237"/>
            <a:gd name="connsiteX12" fmla="*/ 266450 w 327938"/>
            <a:gd name="connsiteY12" fmla="*/ 114957 h 358237"/>
            <a:gd name="connsiteX13" fmla="*/ 261103 w 327938"/>
            <a:gd name="connsiteY13" fmla="*/ 96243 h 358237"/>
            <a:gd name="connsiteX14" fmla="*/ 222784 w 327938"/>
            <a:gd name="connsiteY14" fmla="*/ 139017 h 358237"/>
            <a:gd name="connsiteX15" fmla="*/ 212091 w 327938"/>
            <a:gd name="connsiteY15" fmla="*/ 130106 h 358237"/>
            <a:gd name="connsiteX16" fmla="*/ 228131 w 327938"/>
            <a:gd name="connsiteY16" fmla="*/ 45448 h 358237"/>
            <a:gd name="connsiteX17" fmla="*/ 204962 w 327938"/>
            <a:gd name="connsiteY17" fmla="*/ 57924 h 358237"/>
            <a:gd name="connsiteX18" fmla="*/ 191595 w 327938"/>
            <a:gd name="connsiteY18" fmla="*/ 51686 h 358237"/>
            <a:gd name="connsiteX19" fmla="*/ 163969 w 327938"/>
            <a:gd name="connsiteY19" fmla="*/ 0 h 358237"/>
            <a:gd name="connsiteX20" fmla="*/ 134562 w 327938"/>
            <a:gd name="connsiteY20" fmla="*/ 55251 h 358237"/>
            <a:gd name="connsiteX21" fmla="*/ 122086 w 327938"/>
            <a:gd name="connsiteY21" fmla="*/ 57924 h 358237"/>
            <a:gd name="connsiteX22" fmla="*/ 98916 w 327938"/>
            <a:gd name="connsiteY22" fmla="*/ 46339 h 358237"/>
            <a:gd name="connsiteX23" fmla="*/ 115848 w 327938"/>
            <a:gd name="connsiteY23" fmla="*/ 135453 h 358237"/>
            <a:gd name="connsiteX24" fmla="*/ 102481 w 327938"/>
            <a:gd name="connsiteY24" fmla="*/ 138126 h 358237"/>
            <a:gd name="connsiteX25" fmla="*/ 65944 w 327938"/>
            <a:gd name="connsiteY25" fmla="*/ 98025 h 358237"/>
            <a:gd name="connsiteX26" fmla="*/ 59706 w 327938"/>
            <a:gd name="connsiteY26" fmla="*/ 120304 h 358237"/>
            <a:gd name="connsiteX27" fmla="*/ 48121 w 327938"/>
            <a:gd name="connsiteY27" fmla="*/ 122977 h 358237"/>
            <a:gd name="connsiteX28" fmla="*/ 6238 w 327938"/>
            <a:gd name="connsiteY28" fmla="*/ 113174 h 358237"/>
            <a:gd name="connsiteX29" fmla="*/ 21387 w 327938"/>
            <a:gd name="connsiteY29" fmla="*/ 165752 h 358237"/>
            <a:gd name="connsiteX30" fmla="*/ 15149 w 327938"/>
            <a:gd name="connsiteY30" fmla="*/ 175554 h 358237"/>
            <a:gd name="connsiteX31" fmla="*/ 0 w 327938"/>
            <a:gd name="connsiteY31" fmla="*/ 182683 h 358237"/>
            <a:gd name="connsiteX32" fmla="*/ 76638 w 327938"/>
            <a:gd name="connsiteY32" fmla="*/ 244172 h 358237"/>
            <a:gd name="connsiteX33" fmla="*/ 81094 w 327938"/>
            <a:gd name="connsiteY33" fmla="*/ 260212 h 358237"/>
            <a:gd name="connsiteX34" fmla="*/ 74856 w 327938"/>
            <a:gd name="connsiteY34" fmla="*/ 279817 h 358237"/>
            <a:gd name="connsiteX35" fmla="*/ 127433 w 327938"/>
            <a:gd name="connsiteY35" fmla="*/ 271797 h 358237"/>
            <a:gd name="connsiteX36" fmla="*/ 155949 w 327938"/>
            <a:gd name="connsiteY36" fmla="*/ 269124 h 358237"/>
            <a:gd name="connsiteX37" fmla="*/ 160405 w 327938"/>
            <a:gd name="connsiteY37" fmla="*/ 273579 h 358237"/>
            <a:gd name="connsiteX38" fmla="*/ 160405 w 327938"/>
            <a:gd name="connsiteY38" fmla="*/ 273579 h 358237"/>
            <a:gd name="connsiteX39" fmla="*/ 160405 w 327938"/>
            <a:gd name="connsiteY39" fmla="*/ 277144 h 358237"/>
            <a:gd name="connsiteX40" fmla="*/ 156840 w 327938"/>
            <a:gd name="connsiteY40" fmla="*/ 358237 h 3582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</a:cxnLst>
          <a:rect l="l" t="t" r="r" b="b"/>
          <a:pathLst>
            <a:path w="327938" h="358237">
              <a:moveTo>
                <a:pt x="155949" y="358237"/>
              </a:moveTo>
              <a:lnTo>
                <a:pt x="170207" y="358237"/>
              </a:lnTo>
              <a:lnTo>
                <a:pt x="168425" y="272688"/>
              </a:lnTo>
              <a:cubicBezTo>
                <a:pt x="168425" y="272688"/>
                <a:pt x="168425" y="267341"/>
                <a:pt x="175554" y="269124"/>
              </a:cubicBezTo>
              <a:lnTo>
                <a:pt x="253083" y="279817"/>
              </a:lnTo>
              <a:lnTo>
                <a:pt x="245954" y="256648"/>
              </a:lnTo>
              <a:cubicBezTo>
                <a:pt x="245954" y="256648"/>
                <a:pt x="242389" y="250410"/>
                <a:pt x="248627" y="245954"/>
              </a:cubicBezTo>
              <a:lnTo>
                <a:pt x="327939" y="181792"/>
              </a:lnTo>
              <a:lnTo>
                <a:pt x="311898" y="173772"/>
              </a:lnTo>
              <a:cubicBezTo>
                <a:pt x="311898" y="173772"/>
                <a:pt x="304769" y="171990"/>
                <a:pt x="308334" y="160405"/>
              </a:cubicBezTo>
              <a:lnTo>
                <a:pt x="321701" y="112283"/>
              </a:lnTo>
              <a:lnTo>
                <a:pt x="278926" y="121195"/>
              </a:lnTo>
              <a:cubicBezTo>
                <a:pt x="278926" y="121195"/>
                <a:pt x="267341" y="125650"/>
                <a:pt x="266450" y="114957"/>
              </a:cubicBezTo>
              <a:lnTo>
                <a:pt x="261103" y="96243"/>
              </a:lnTo>
              <a:lnTo>
                <a:pt x="222784" y="139017"/>
              </a:lnTo>
              <a:cubicBezTo>
                <a:pt x="222784" y="139017"/>
                <a:pt x="212091" y="147929"/>
                <a:pt x="212091" y="130106"/>
              </a:cubicBezTo>
              <a:lnTo>
                <a:pt x="228131" y="45448"/>
              </a:lnTo>
              <a:lnTo>
                <a:pt x="204962" y="57924"/>
              </a:lnTo>
              <a:cubicBezTo>
                <a:pt x="204962" y="57924"/>
                <a:pt x="195159" y="64162"/>
                <a:pt x="191595" y="51686"/>
              </a:cubicBezTo>
              <a:lnTo>
                <a:pt x="163969" y="0"/>
              </a:lnTo>
              <a:lnTo>
                <a:pt x="134562" y="55251"/>
              </a:lnTo>
              <a:cubicBezTo>
                <a:pt x="134562" y="55251"/>
                <a:pt x="131888" y="62380"/>
                <a:pt x="122086" y="57924"/>
              </a:cubicBezTo>
              <a:lnTo>
                <a:pt x="98916" y="46339"/>
              </a:lnTo>
              <a:lnTo>
                <a:pt x="115848" y="135453"/>
              </a:lnTo>
              <a:cubicBezTo>
                <a:pt x="115848" y="135453"/>
                <a:pt x="113174" y="149711"/>
                <a:pt x="102481" y="138126"/>
              </a:cubicBezTo>
              <a:lnTo>
                <a:pt x="65944" y="98025"/>
              </a:lnTo>
              <a:lnTo>
                <a:pt x="59706" y="120304"/>
              </a:lnTo>
              <a:cubicBezTo>
                <a:pt x="59706" y="120304"/>
                <a:pt x="57924" y="125650"/>
                <a:pt x="48121" y="122977"/>
              </a:cubicBezTo>
              <a:lnTo>
                <a:pt x="6238" y="113174"/>
              </a:lnTo>
              <a:lnTo>
                <a:pt x="21387" y="165752"/>
              </a:lnTo>
              <a:cubicBezTo>
                <a:pt x="21387" y="165752"/>
                <a:pt x="23170" y="173772"/>
                <a:pt x="15149" y="175554"/>
              </a:cubicBezTo>
              <a:lnTo>
                <a:pt x="0" y="182683"/>
              </a:lnTo>
              <a:lnTo>
                <a:pt x="76638" y="244172"/>
              </a:lnTo>
              <a:cubicBezTo>
                <a:pt x="76638" y="244172"/>
                <a:pt x="85549" y="249518"/>
                <a:pt x="81094" y="260212"/>
              </a:cubicBezTo>
              <a:lnTo>
                <a:pt x="74856" y="279817"/>
              </a:lnTo>
              <a:lnTo>
                <a:pt x="127433" y="271797"/>
              </a:lnTo>
              <a:cubicBezTo>
                <a:pt x="127433" y="271797"/>
                <a:pt x="149711" y="268232"/>
                <a:pt x="155949" y="269124"/>
              </a:cubicBezTo>
              <a:cubicBezTo>
                <a:pt x="160405" y="269124"/>
                <a:pt x="160405" y="273579"/>
                <a:pt x="160405" y="273579"/>
              </a:cubicBezTo>
              <a:lnTo>
                <a:pt x="160405" y="273579"/>
              </a:lnTo>
              <a:lnTo>
                <a:pt x="160405" y="277144"/>
              </a:lnTo>
              <a:lnTo>
                <a:pt x="156840" y="358237"/>
              </a:lnTo>
              <a:close/>
            </a:path>
          </a:pathLst>
        </a:custGeom>
        <a:solidFill>
          <a:srgbClr val="E41F21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60960</xdr:colOff>
      <xdr:row>19</xdr:row>
      <xdr:rowOff>7620</xdr:rowOff>
    </xdr:from>
    <xdr:to>
      <xdr:col>13</xdr:col>
      <xdr:colOff>30480</xdr:colOff>
      <xdr:row>20</xdr:row>
      <xdr:rowOff>60960</xdr:rowOff>
    </xdr:to>
    <xdr:sp macro="" textlink="">
      <xdr:nvSpPr>
        <xdr:cNvPr id="7" name="Forma Livre: Forma 6">
          <a:extLst>
            <a:ext uri="{FF2B5EF4-FFF2-40B4-BE49-F238E27FC236}">
              <a16:creationId xmlns:a16="http://schemas.microsoft.com/office/drawing/2014/main" id="{0FE33024-58DA-4A22-8AB2-5A9D4F446B9C}"/>
            </a:ext>
          </a:extLst>
        </xdr:cNvPr>
        <xdr:cNvSpPr/>
      </xdr:nvSpPr>
      <xdr:spPr>
        <a:xfrm>
          <a:off x="7376160" y="3482340"/>
          <a:ext cx="579120" cy="236220"/>
        </a:xfrm>
        <a:custGeom>
          <a:avLst/>
          <a:gdLst>
            <a:gd name="connsiteX0" fmla="*/ 355564 w 355564"/>
            <a:gd name="connsiteY0" fmla="*/ 110501 h 136344"/>
            <a:gd name="connsiteX1" fmla="*/ 352891 w 355564"/>
            <a:gd name="connsiteY1" fmla="*/ 109610 h 136344"/>
            <a:gd name="connsiteX2" fmla="*/ 344870 w 355564"/>
            <a:gd name="connsiteY2" fmla="*/ 109610 h 136344"/>
            <a:gd name="connsiteX3" fmla="*/ 340415 w 355564"/>
            <a:gd name="connsiteY3" fmla="*/ 104263 h 136344"/>
            <a:gd name="connsiteX4" fmla="*/ 311898 w 355564"/>
            <a:gd name="connsiteY4" fmla="*/ 106936 h 136344"/>
            <a:gd name="connsiteX5" fmla="*/ 311898 w 355564"/>
            <a:gd name="connsiteY5" fmla="*/ 106936 h 136344"/>
            <a:gd name="connsiteX6" fmla="*/ 278926 w 355564"/>
            <a:gd name="connsiteY6" fmla="*/ 108719 h 136344"/>
            <a:gd name="connsiteX7" fmla="*/ 261995 w 355564"/>
            <a:gd name="connsiteY7" fmla="*/ 115848 h 136344"/>
            <a:gd name="connsiteX8" fmla="*/ 245954 w 355564"/>
            <a:gd name="connsiteY8" fmla="*/ 117630 h 136344"/>
            <a:gd name="connsiteX9" fmla="*/ 231696 w 355564"/>
            <a:gd name="connsiteY9" fmla="*/ 113174 h 136344"/>
            <a:gd name="connsiteX10" fmla="*/ 210309 w 355564"/>
            <a:gd name="connsiteY10" fmla="*/ 119412 h 136344"/>
            <a:gd name="connsiteX11" fmla="*/ 202288 w 355564"/>
            <a:gd name="connsiteY11" fmla="*/ 114957 h 136344"/>
            <a:gd name="connsiteX12" fmla="*/ 199615 w 355564"/>
            <a:gd name="connsiteY12" fmla="*/ 126542 h 136344"/>
            <a:gd name="connsiteX13" fmla="*/ 190704 w 355564"/>
            <a:gd name="connsiteY13" fmla="*/ 136344 h 136344"/>
            <a:gd name="connsiteX14" fmla="*/ 187139 w 355564"/>
            <a:gd name="connsiteY14" fmla="*/ 130997 h 136344"/>
            <a:gd name="connsiteX15" fmla="*/ 187139 w 355564"/>
            <a:gd name="connsiteY15" fmla="*/ 130997 h 136344"/>
            <a:gd name="connsiteX16" fmla="*/ 188921 w 355564"/>
            <a:gd name="connsiteY16" fmla="*/ 123868 h 136344"/>
            <a:gd name="connsiteX17" fmla="*/ 188030 w 355564"/>
            <a:gd name="connsiteY17" fmla="*/ 115848 h 136344"/>
            <a:gd name="connsiteX18" fmla="*/ 179119 w 355564"/>
            <a:gd name="connsiteY18" fmla="*/ 117630 h 136344"/>
            <a:gd name="connsiteX19" fmla="*/ 157731 w 355564"/>
            <a:gd name="connsiteY19" fmla="*/ 120304 h 136344"/>
            <a:gd name="connsiteX20" fmla="*/ 147929 w 355564"/>
            <a:gd name="connsiteY20" fmla="*/ 127433 h 136344"/>
            <a:gd name="connsiteX21" fmla="*/ 135453 w 355564"/>
            <a:gd name="connsiteY21" fmla="*/ 130106 h 136344"/>
            <a:gd name="connsiteX22" fmla="*/ 113175 w 355564"/>
            <a:gd name="connsiteY22" fmla="*/ 124759 h 136344"/>
            <a:gd name="connsiteX23" fmla="*/ 98025 w 355564"/>
            <a:gd name="connsiteY23" fmla="*/ 115848 h 136344"/>
            <a:gd name="connsiteX24" fmla="*/ 84658 w 355564"/>
            <a:gd name="connsiteY24" fmla="*/ 118521 h 136344"/>
            <a:gd name="connsiteX25" fmla="*/ 82876 w 355564"/>
            <a:gd name="connsiteY25" fmla="*/ 122086 h 136344"/>
            <a:gd name="connsiteX26" fmla="*/ 80203 w 355564"/>
            <a:gd name="connsiteY26" fmla="*/ 126542 h 136344"/>
            <a:gd name="connsiteX27" fmla="*/ 71291 w 355564"/>
            <a:gd name="connsiteY27" fmla="*/ 126542 h 136344"/>
            <a:gd name="connsiteX28" fmla="*/ 62380 w 355564"/>
            <a:gd name="connsiteY28" fmla="*/ 127433 h 136344"/>
            <a:gd name="connsiteX29" fmla="*/ 57924 w 355564"/>
            <a:gd name="connsiteY29" fmla="*/ 126542 h 136344"/>
            <a:gd name="connsiteX30" fmla="*/ 56142 w 355564"/>
            <a:gd name="connsiteY30" fmla="*/ 122977 h 136344"/>
            <a:gd name="connsiteX31" fmla="*/ 48122 w 355564"/>
            <a:gd name="connsiteY31" fmla="*/ 118521 h 136344"/>
            <a:gd name="connsiteX32" fmla="*/ 43666 w 355564"/>
            <a:gd name="connsiteY32" fmla="*/ 117630 h 136344"/>
            <a:gd name="connsiteX33" fmla="*/ 39210 w 355564"/>
            <a:gd name="connsiteY33" fmla="*/ 117630 h 136344"/>
            <a:gd name="connsiteX34" fmla="*/ 39210 w 355564"/>
            <a:gd name="connsiteY34" fmla="*/ 114066 h 136344"/>
            <a:gd name="connsiteX35" fmla="*/ 35646 w 355564"/>
            <a:gd name="connsiteY35" fmla="*/ 112283 h 136344"/>
            <a:gd name="connsiteX36" fmla="*/ 25843 w 355564"/>
            <a:gd name="connsiteY36" fmla="*/ 111392 h 136344"/>
            <a:gd name="connsiteX37" fmla="*/ 23170 w 355564"/>
            <a:gd name="connsiteY37" fmla="*/ 107828 h 136344"/>
            <a:gd name="connsiteX38" fmla="*/ 24061 w 355564"/>
            <a:gd name="connsiteY38" fmla="*/ 103372 h 136344"/>
            <a:gd name="connsiteX39" fmla="*/ 19605 w 355564"/>
            <a:gd name="connsiteY39" fmla="*/ 102481 h 136344"/>
            <a:gd name="connsiteX40" fmla="*/ 16041 w 355564"/>
            <a:gd name="connsiteY40" fmla="*/ 98916 h 136344"/>
            <a:gd name="connsiteX41" fmla="*/ 14258 w 355564"/>
            <a:gd name="connsiteY41" fmla="*/ 98916 h 136344"/>
            <a:gd name="connsiteX42" fmla="*/ 14258 w 355564"/>
            <a:gd name="connsiteY42" fmla="*/ 96243 h 136344"/>
            <a:gd name="connsiteX43" fmla="*/ 22278 w 355564"/>
            <a:gd name="connsiteY43" fmla="*/ 96243 h 136344"/>
            <a:gd name="connsiteX44" fmla="*/ 16041 w 355564"/>
            <a:gd name="connsiteY44" fmla="*/ 89114 h 136344"/>
            <a:gd name="connsiteX45" fmla="*/ 7129 w 355564"/>
            <a:gd name="connsiteY45" fmla="*/ 87331 h 136344"/>
            <a:gd name="connsiteX46" fmla="*/ 3565 w 355564"/>
            <a:gd name="connsiteY46" fmla="*/ 81985 h 136344"/>
            <a:gd name="connsiteX47" fmla="*/ 11585 w 355564"/>
            <a:gd name="connsiteY47" fmla="*/ 82876 h 136344"/>
            <a:gd name="connsiteX48" fmla="*/ 16932 w 355564"/>
            <a:gd name="connsiteY48" fmla="*/ 82876 h 136344"/>
            <a:gd name="connsiteX49" fmla="*/ 15150 w 355564"/>
            <a:gd name="connsiteY49" fmla="*/ 79311 h 136344"/>
            <a:gd name="connsiteX50" fmla="*/ 12476 w 355564"/>
            <a:gd name="connsiteY50" fmla="*/ 74856 h 136344"/>
            <a:gd name="connsiteX51" fmla="*/ 15150 w 355564"/>
            <a:gd name="connsiteY51" fmla="*/ 71291 h 136344"/>
            <a:gd name="connsiteX52" fmla="*/ 10694 w 355564"/>
            <a:gd name="connsiteY52" fmla="*/ 65053 h 136344"/>
            <a:gd name="connsiteX53" fmla="*/ 9803 w 355564"/>
            <a:gd name="connsiteY53" fmla="*/ 56142 h 136344"/>
            <a:gd name="connsiteX54" fmla="*/ 2674 w 355564"/>
            <a:gd name="connsiteY54" fmla="*/ 57924 h 136344"/>
            <a:gd name="connsiteX55" fmla="*/ 0 w 355564"/>
            <a:gd name="connsiteY55" fmla="*/ 57924 h 136344"/>
            <a:gd name="connsiteX56" fmla="*/ 0 w 355564"/>
            <a:gd name="connsiteY56" fmla="*/ 50795 h 136344"/>
            <a:gd name="connsiteX57" fmla="*/ 0 w 355564"/>
            <a:gd name="connsiteY57" fmla="*/ 45448 h 136344"/>
            <a:gd name="connsiteX58" fmla="*/ 4456 w 355564"/>
            <a:gd name="connsiteY58" fmla="*/ 43666 h 136344"/>
            <a:gd name="connsiteX59" fmla="*/ 8912 w 355564"/>
            <a:gd name="connsiteY59" fmla="*/ 40101 h 136344"/>
            <a:gd name="connsiteX60" fmla="*/ 12476 w 355564"/>
            <a:gd name="connsiteY60" fmla="*/ 37428 h 136344"/>
            <a:gd name="connsiteX61" fmla="*/ 18714 w 355564"/>
            <a:gd name="connsiteY61" fmla="*/ 38319 h 136344"/>
            <a:gd name="connsiteX62" fmla="*/ 24061 w 355564"/>
            <a:gd name="connsiteY62" fmla="*/ 38319 h 136344"/>
            <a:gd name="connsiteX63" fmla="*/ 27625 w 355564"/>
            <a:gd name="connsiteY63" fmla="*/ 34754 h 136344"/>
            <a:gd name="connsiteX64" fmla="*/ 38319 w 355564"/>
            <a:gd name="connsiteY64" fmla="*/ 36537 h 136344"/>
            <a:gd name="connsiteX65" fmla="*/ 49904 w 355564"/>
            <a:gd name="connsiteY65" fmla="*/ 36537 h 136344"/>
            <a:gd name="connsiteX66" fmla="*/ 53468 w 355564"/>
            <a:gd name="connsiteY66" fmla="*/ 32081 h 136344"/>
            <a:gd name="connsiteX67" fmla="*/ 62380 w 355564"/>
            <a:gd name="connsiteY67" fmla="*/ 32081 h 136344"/>
            <a:gd name="connsiteX68" fmla="*/ 67727 w 355564"/>
            <a:gd name="connsiteY68" fmla="*/ 32081 h 136344"/>
            <a:gd name="connsiteX69" fmla="*/ 57924 w 355564"/>
            <a:gd name="connsiteY69" fmla="*/ 27625 h 136344"/>
            <a:gd name="connsiteX70" fmla="*/ 54359 w 355564"/>
            <a:gd name="connsiteY70" fmla="*/ 18714 h 136344"/>
            <a:gd name="connsiteX71" fmla="*/ 65944 w 355564"/>
            <a:gd name="connsiteY71" fmla="*/ 18714 h 136344"/>
            <a:gd name="connsiteX72" fmla="*/ 73965 w 355564"/>
            <a:gd name="connsiteY72" fmla="*/ 18714 h 136344"/>
            <a:gd name="connsiteX73" fmla="*/ 81985 w 355564"/>
            <a:gd name="connsiteY73" fmla="*/ 19605 h 136344"/>
            <a:gd name="connsiteX74" fmla="*/ 87331 w 355564"/>
            <a:gd name="connsiteY74" fmla="*/ 22278 h 136344"/>
            <a:gd name="connsiteX75" fmla="*/ 94461 w 355564"/>
            <a:gd name="connsiteY75" fmla="*/ 19605 h 136344"/>
            <a:gd name="connsiteX76" fmla="*/ 115848 w 355564"/>
            <a:gd name="connsiteY76" fmla="*/ 7129 h 136344"/>
            <a:gd name="connsiteX77" fmla="*/ 137235 w 355564"/>
            <a:gd name="connsiteY77" fmla="*/ 0 h 136344"/>
            <a:gd name="connsiteX78" fmla="*/ 148820 w 355564"/>
            <a:gd name="connsiteY78" fmla="*/ 2673 h 136344"/>
            <a:gd name="connsiteX79" fmla="*/ 162187 w 355564"/>
            <a:gd name="connsiteY79" fmla="*/ 2673 h 136344"/>
            <a:gd name="connsiteX80" fmla="*/ 169316 w 355564"/>
            <a:gd name="connsiteY80" fmla="*/ 5347 h 136344"/>
            <a:gd name="connsiteX81" fmla="*/ 175554 w 355564"/>
            <a:gd name="connsiteY81" fmla="*/ 10694 h 136344"/>
            <a:gd name="connsiteX82" fmla="*/ 188030 w 355564"/>
            <a:gd name="connsiteY82" fmla="*/ 12476 h 136344"/>
            <a:gd name="connsiteX83" fmla="*/ 190704 w 355564"/>
            <a:gd name="connsiteY83" fmla="*/ 16041 h 136344"/>
            <a:gd name="connsiteX84" fmla="*/ 196050 w 355564"/>
            <a:gd name="connsiteY84" fmla="*/ 17823 h 136344"/>
            <a:gd name="connsiteX85" fmla="*/ 204962 w 355564"/>
            <a:gd name="connsiteY85" fmla="*/ 18714 h 136344"/>
            <a:gd name="connsiteX86" fmla="*/ 209418 w 355564"/>
            <a:gd name="connsiteY86" fmla="*/ 22278 h 136344"/>
            <a:gd name="connsiteX87" fmla="*/ 215655 w 355564"/>
            <a:gd name="connsiteY87" fmla="*/ 23170 h 136344"/>
            <a:gd name="connsiteX88" fmla="*/ 221002 w 355564"/>
            <a:gd name="connsiteY88" fmla="*/ 23170 h 136344"/>
            <a:gd name="connsiteX89" fmla="*/ 227240 w 355564"/>
            <a:gd name="connsiteY89" fmla="*/ 25843 h 136344"/>
            <a:gd name="connsiteX90" fmla="*/ 237934 w 355564"/>
            <a:gd name="connsiteY90" fmla="*/ 25843 h 136344"/>
            <a:gd name="connsiteX91" fmla="*/ 249519 w 355564"/>
            <a:gd name="connsiteY91" fmla="*/ 23170 h 136344"/>
            <a:gd name="connsiteX92" fmla="*/ 262886 w 355564"/>
            <a:gd name="connsiteY92" fmla="*/ 24952 h 136344"/>
            <a:gd name="connsiteX93" fmla="*/ 273579 w 355564"/>
            <a:gd name="connsiteY93" fmla="*/ 24061 h 136344"/>
            <a:gd name="connsiteX94" fmla="*/ 284273 w 355564"/>
            <a:gd name="connsiteY94" fmla="*/ 18714 h 136344"/>
            <a:gd name="connsiteX95" fmla="*/ 292293 w 355564"/>
            <a:gd name="connsiteY95" fmla="*/ 12476 h 136344"/>
            <a:gd name="connsiteX96" fmla="*/ 292293 w 355564"/>
            <a:gd name="connsiteY96" fmla="*/ 12476 h 136344"/>
            <a:gd name="connsiteX97" fmla="*/ 306552 w 355564"/>
            <a:gd name="connsiteY97" fmla="*/ 12476 h 136344"/>
            <a:gd name="connsiteX98" fmla="*/ 311898 w 355564"/>
            <a:gd name="connsiteY98" fmla="*/ 12476 h 136344"/>
            <a:gd name="connsiteX99" fmla="*/ 319027 w 355564"/>
            <a:gd name="connsiteY99" fmla="*/ 12476 h 136344"/>
            <a:gd name="connsiteX100" fmla="*/ 319027 w 355564"/>
            <a:gd name="connsiteY100" fmla="*/ 12476 h 136344"/>
            <a:gd name="connsiteX101" fmla="*/ 319918 w 355564"/>
            <a:gd name="connsiteY101" fmla="*/ 12476 h 136344"/>
            <a:gd name="connsiteX102" fmla="*/ 319918 w 355564"/>
            <a:gd name="connsiteY102" fmla="*/ 12476 h 136344"/>
            <a:gd name="connsiteX103" fmla="*/ 320810 w 355564"/>
            <a:gd name="connsiteY103" fmla="*/ 13367 h 136344"/>
            <a:gd name="connsiteX104" fmla="*/ 327939 w 355564"/>
            <a:gd name="connsiteY104" fmla="*/ 19605 h 136344"/>
            <a:gd name="connsiteX105" fmla="*/ 327939 w 355564"/>
            <a:gd name="connsiteY105" fmla="*/ 19605 h 136344"/>
            <a:gd name="connsiteX106" fmla="*/ 331503 w 355564"/>
            <a:gd name="connsiteY106" fmla="*/ 24952 h 136344"/>
            <a:gd name="connsiteX107" fmla="*/ 335068 w 355564"/>
            <a:gd name="connsiteY107" fmla="*/ 44557 h 136344"/>
            <a:gd name="connsiteX108" fmla="*/ 348435 w 355564"/>
            <a:gd name="connsiteY108" fmla="*/ 48121 h 136344"/>
            <a:gd name="connsiteX109" fmla="*/ 345761 w 355564"/>
            <a:gd name="connsiteY109" fmla="*/ 57924 h 136344"/>
            <a:gd name="connsiteX110" fmla="*/ 341306 w 355564"/>
            <a:gd name="connsiteY110" fmla="*/ 61488 h 136344"/>
            <a:gd name="connsiteX111" fmla="*/ 346653 w 355564"/>
            <a:gd name="connsiteY111" fmla="*/ 72182 h 136344"/>
            <a:gd name="connsiteX112" fmla="*/ 346653 w 355564"/>
            <a:gd name="connsiteY112" fmla="*/ 82876 h 136344"/>
            <a:gd name="connsiteX113" fmla="*/ 343979 w 355564"/>
            <a:gd name="connsiteY113" fmla="*/ 92678 h 136344"/>
            <a:gd name="connsiteX114" fmla="*/ 353782 w 355564"/>
            <a:gd name="connsiteY114" fmla="*/ 111392 h 1363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  <a:cxn ang="0">
              <a:pos x="connsiteX113" y="connsiteY113"/>
            </a:cxn>
            <a:cxn ang="0">
              <a:pos x="connsiteX114" y="connsiteY114"/>
            </a:cxn>
          </a:cxnLst>
          <a:rect l="l" t="t" r="r" b="b"/>
          <a:pathLst>
            <a:path w="355564" h="136344">
              <a:moveTo>
                <a:pt x="355564" y="110501"/>
              </a:moveTo>
              <a:cubicBezTo>
                <a:pt x="355564" y="110501"/>
                <a:pt x="353782" y="109610"/>
                <a:pt x="352891" y="109610"/>
              </a:cubicBezTo>
              <a:cubicBezTo>
                <a:pt x="349326" y="109610"/>
                <a:pt x="345761" y="111392"/>
                <a:pt x="344870" y="109610"/>
              </a:cubicBezTo>
              <a:cubicBezTo>
                <a:pt x="344870" y="107828"/>
                <a:pt x="344870" y="104263"/>
                <a:pt x="340415" y="104263"/>
              </a:cubicBezTo>
              <a:cubicBezTo>
                <a:pt x="335959" y="104263"/>
                <a:pt x="316354" y="101590"/>
                <a:pt x="311898" y="106936"/>
              </a:cubicBezTo>
              <a:lnTo>
                <a:pt x="311898" y="106936"/>
              </a:lnTo>
              <a:cubicBezTo>
                <a:pt x="311898" y="106936"/>
                <a:pt x="282491" y="108719"/>
                <a:pt x="278926" y="108719"/>
              </a:cubicBezTo>
              <a:cubicBezTo>
                <a:pt x="275362" y="108719"/>
                <a:pt x="268233" y="113174"/>
                <a:pt x="261995" y="115848"/>
              </a:cubicBezTo>
              <a:cubicBezTo>
                <a:pt x="255757" y="118521"/>
                <a:pt x="252192" y="117630"/>
                <a:pt x="245954" y="117630"/>
              </a:cubicBezTo>
              <a:cubicBezTo>
                <a:pt x="239716" y="117630"/>
                <a:pt x="235261" y="113174"/>
                <a:pt x="231696" y="113174"/>
              </a:cubicBezTo>
              <a:cubicBezTo>
                <a:pt x="228131" y="113174"/>
                <a:pt x="212982" y="119412"/>
                <a:pt x="210309" y="119412"/>
              </a:cubicBezTo>
              <a:cubicBezTo>
                <a:pt x="206744" y="119412"/>
                <a:pt x="205853" y="114957"/>
                <a:pt x="202288" y="114957"/>
              </a:cubicBezTo>
              <a:cubicBezTo>
                <a:pt x="199615" y="114957"/>
                <a:pt x="198724" y="122086"/>
                <a:pt x="199615" y="126542"/>
              </a:cubicBezTo>
              <a:cubicBezTo>
                <a:pt x="199615" y="130997"/>
                <a:pt x="193377" y="136344"/>
                <a:pt x="190704" y="136344"/>
              </a:cubicBezTo>
              <a:cubicBezTo>
                <a:pt x="188030" y="136344"/>
                <a:pt x="187139" y="130997"/>
                <a:pt x="187139" y="130997"/>
              </a:cubicBezTo>
              <a:lnTo>
                <a:pt x="187139" y="130997"/>
              </a:lnTo>
              <a:cubicBezTo>
                <a:pt x="187139" y="130997"/>
                <a:pt x="188921" y="126542"/>
                <a:pt x="188921" y="123868"/>
              </a:cubicBezTo>
              <a:cubicBezTo>
                <a:pt x="188921" y="122086"/>
                <a:pt x="190704" y="116739"/>
                <a:pt x="188030" y="115848"/>
              </a:cubicBezTo>
              <a:cubicBezTo>
                <a:pt x="185357" y="115848"/>
                <a:pt x="181792" y="117630"/>
                <a:pt x="179119" y="117630"/>
              </a:cubicBezTo>
              <a:cubicBezTo>
                <a:pt x="171990" y="118521"/>
                <a:pt x="163969" y="115848"/>
                <a:pt x="157731" y="120304"/>
              </a:cubicBezTo>
              <a:cubicBezTo>
                <a:pt x="154167" y="122977"/>
                <a:pt x="151493" y="125650"/>
                <a:pt x="147929" y="127433"/>
              </a:cubicBezTo>
              <a:cubicBezTo>
                <a:pt x="144365" y="129215"/>
                <a:pt x="139909" y="130106"/>
                <a:pt x="135453" y="130106"/>
              </a:cubicBezTo>
              <a:cubicBezTo>
                <a:pt x="127433" y="130106"/>
                <a:pt x="120304" y="130106"/>
                <a:pt x="113175" y="124759"/>
              </a:cubicBezTo>
              <a:cubicBezTo>
                <a:pt x="108719" y="121195"/>
                <a:pt x="103372" y="116739"/>
                <a:pt x="98025" y="115848"/>
              </a:cubicBezTo>
              <a:cubicBezTo>
                <a:pt x="93570" y="114957"/>
                <a:pt x="87331" y="113174"/>
                <a:pt x="84658" y="118521"/>
              </a:cubicBezTo>
              <a:cubicBezTo>
                <a:pt x="84658" y="119412"/>
                <a:pt x="83767" y="121195"/>
                <a:pt x="82876" y="122086"/>
              </a:cubicBezTo>
              <a:cubicBezTo>
                <a:pt x="82876" y="122977"/>
                <a:pt x="81094" y="125650"/>
                <a:pt x="80203" y="126542"/>
              </a:cubicBezTo>
              <a:cubicBezTo>
                <a:pt x="76638" y="129215"/>
                <a:pt x="74856" y="126542"/>
                <a:pt x="71291" y="126542"/>
              </a:cubicBezTo>
              <a:cubicBezTo>
                <a:pt x="68618" y="126542"/>
                <a:pt x="65053" y="127433"/>
                <a:pt x="62380" y="127433"/>
              </a:cubicBezTo>
              <a:cubicBezTo>
                <a:pt x="60597" y="127433"/>
                <a:pt x="58815" y="127433"/>
                <a:pt x="57924" y="126542"/>
              </a:cubicBezTo>
              <a:cubicBezTo>
                <a:pt x="57033" y="126542"/>
                <a:pt x="57033" y="124759"/>
                <a:pt x="56142" y="122977"/>
              </a:cubicBezTo>
              <a:cubicBezTo>
                <a:pt x="55251" y="119412"/>
                <a:pt x="50795" y="119412"/>
                <a:pt x="48122" y="118521"/>
              </a:cubicBezTo>
              <a:cubicBezTo>
                <a:pt x="46339" y="118521"/>
                <a:pt x="45448" y="117630"/>
                <a:pt x="43666" y="117630"/>
              </a:cubicBezTo>
              <a:cubicBezTo>
                <a:pt x="42775" y="117630"/>
                <a:pt x="40993" y="117630"/>
                <a:pt x="39210" y="117630"/>
              </a:cubicBezTo>
              <a:cubicBezTo>
                <a:pt x="38319" y="116739"/>
                <a:pt x="39210" y="114957"/>
                <a:pt x="39210" y="114066"/>
              </a:cubicBezTo>
              <a:cubicBezTo>
                <a:pt x="39210" y="112283"/>
                <a:pt x="37428" y="112283"/>
                <a:pt x="35646" y="112283"/>
              </a:cubicBezTo>
              <a:cubicBezTo>
                <a:pt x="32972" y="112283"/>
                <a:pt x="29408" y="112283"/>
                <a:pt x="25843" y="111392"/>
              </a:cubicBezTo>
              <a:cubicBezTo>
                <a:pt x="24061" y="111392"/>
                <a:pt x="23170" y="109610"/>
                <a:pt x="23170" y="107828"/>
              </a:cubicBezTo>
              <a:cubicBezTo>
                <a:pt x="23170" y="106936"/>
                <a:pt x="24952" y="104263"/>
                <a:pt x="24061" y="103372"/>
              </a:cubicBezTo>
              <a:cubicBezTo>
                <a:pt x="24061" y="102481"/>
                <a:pt x="20496" y="103372"/>
                <a:pt x="19605" y="102481"/>
              </a:cubicBezTo>
              <a:cubicBezTo>
                <a:pt x="17823" y="102481"/>
                <a:pt x="17823" y="99807"/>
                <a:pt x="16041" y="98916"/>
              </a:cubicBezTo>
              <a:cubicBezTo>
                <a:pt x="16041" y="98916"/>
                <a:pt x="14258" y="98916"/>
                <a:pt x="14258" y="98916"/>
              </a:cubicBezTo>
              <a:cubicBezTo>
                <a:pt x="11585" y="98916"/>
                <a:pt x="9803" y="95352"/>
                <a:pt x="14258" y="96243"/>
              </a:cubicBezTo>
              <a:cubicBezTo>
                <a:pt x="16932" y="96243"/>
                <a:pt x="19605" y="98025"/>
                <a:pt x="22278" y="96243"/>
              </a:cubicBezTo>
              <a:cubicBezTo>
                <a:pt x="26734" y="94461"/>
                <a:pt x="17823" y="90005"/>
                <a:pt x="16041" y="89114"/>
              </a:cubicBezTo>
              <a:cubicBezTo>
                <a:pt x="13367" y="87331"/>
                <a:pt x="10694" y="87331"/>
                <a:pt x="7129" y="87331"/>
              </a:cubicBezTo>
              <a:cubicBezTo>
                <a:pt x="4456" y="87331"/>
                <a:pt x="891" y="84658"/>
                <a:pt x="3565" y="81985"/>
              </a:cubicBezTo>
              <a:cubicBezTo>
                <a:pt x="4456" y="79311"/>
                <a:pt x="9803" y="81985"/>
                <a:pt x="11585" y="82876"/>
              </a:cubicBezTo>
              <a:cubicBezTo>
                <a:pt x="12476" y="82876"/>
                <a:pt x="16041" y="84658"/>
                <a:pt x="16932" y="82876"/>
              </a:cubicBezTo>
              <a:cubicBezTo>
                <a:pt x="16932" y="81985"/>
                <a:pt x="15150" y="80202"/>
                <a:pt x="15150" y="79311"/>
              </a:cubicBezTo>
              <a:cubicBezTo>
                <a:pt x="14258" y="78420"/>
                <a:pt x="12476" y="76638"/>
                <a:pt x="12476" y="74856"/>
              </a:cubicBezTo>
              <a:cubicBezTo>
                <a:pt x="12476" y="73073"/>
                <a:pt x="14258" y="72182"/>
                <a:pt x="15150" y="71291"/>
              </a:cubicBezTo>
              <a:cubicBezTo>
                <a:pt x="16932" y="68618"/>
                <a:pt x="11585" y="67726"/>
                <a:pt x="10694" y="65053"/>
              </a:cubicBezTo>
              <a:cubicBezTo>
                <a:pt x="10694" y="62380"/>
                <a:pt x="14258" y="57033"/>
                <a:pt x="9803" y="56142"/>
              </a:cubicBezTo>
              <a:cubicBezTo>
                <a:pt x="7129" y="56142"/>
                <a:pt x="4456" y="56142"/>
                <a:pt x="2674" y="57924"/>
              </a:cubicBezTo>
              <a:cubicBezTo>
                <a:pt x="891" y="57924"/>
                <a:pt x="0" y="58815"/>
                <a:pt x="0" y="57924"/>
              </a:cubicBezTo>
              <a:cubicBezTo>
                <a:pt x="0" y="56142"/>
                <a:pt x="0" y="53468"/>
                <a:pt x="0" y="50795"/>
              </a:cubicBezTo>
              <a:cubicBezTo>
                <a:pt x="0" y="49013"/>
                <a:pt x="0" y="47230"/>
                <a:pt x="0" y="45448"/>
              </a:cubicBezTo>
              <a:cubicBezTo>
                <a:pt x="891" y="44557"/>
                <a:pt x="3565" y="44557"/>
                <a:pt x="4456" y="43666"/>
              </a:cubicBezTo>
              <a:cubicBezTo>
                <a:pt x="6238" y="43666"/>
                <a:pt x="8020" y="41883"/>
                <a:pt x="8912" y="40101"/>
              </a:cubicBezTo>
              <a:cubicBezTo>
                <a:pt x="9803" y="39210"/>
                <a:pt x="10694" y="37428"/>
                <a:pt x="12476" y="37428"/>
              </a:cubicBezTo>
              <a:cubicBezTo>
                <a:pt x="14258" y="37428"/>
                <a:pt x="16932" y="37428"/>
                <a:pt x="18714" y="38319"/>
              </a:cubicBezTo>
              <a:cubicBezTo>
                <a:pt x="20496" y="38319"/>
                <a:pt x="23170" y="38319"/>
                <a:pt x="24061" y="38319"/>
              </a:cubicBezTo>
              <a:cubicBezTo>
                <a:pt x="25843" y="37428"/>
                <a:pt x="25843" y="35645"/>
                <a:pt x="27625" y="34754"/>
              </a:cubicBezTo>
              <a:cubicBezTo>
                <a:pt x="31190" y="32972"/>
                <a:pt x="34755" y="34754"/>
                <a:pt x="38319" y="36537"/>
              </a:cubicBezTo>
              <a:cubicBezTo>
                <a:pt x="40993" y="36537"/>
                <a:pt x="46339" y="37428"/>
                <a:pt x="49904" y="36537"/>
              </a:cubicBezTo>
              <a:cubicBezTo>
                <a:pt x="52577" y="35645"/>
                <a:pt x="49904" y="32081"/>
                <a:pt x="53468" y="32081"/>
              </a:cubicBezTo>
              <a:cubicBezTo>
                <a:pt x="56142" y="32081"/>
                <a:pt x="59706" y="32081"/>
                <a:pt x="62380" y="32081"/>
              </a:cubicBezTo>
              <a:cubicBezTo>
                <a:pt x="62380" y="32081"/>
                <a:pt x="67727" y="32972"/>
                <a:pt x="67727" y="32081"/>
              </a:cubicBezTo>
              <a:cubicBezTo>
                <a:pt x="67727" y="30299"/>
                <a:pt x="58815" y="27625"/>
                <a:pt x="57924" y="27625"/>
              </a:cubicBezTo>
              <a:cubicBezTo>
                <a:pt x="54359" y="26734"/>
                <a:pt x="52577" y="22278"/>
                <a:pt x="54359" y="18714"/>
              </a:cubicBezTo>
              <a:cubicBezTo>
                <a:pt x="57033" y="14258"/>
                <a:pt x="62380" y="16932"/>
                <a:pt x="65944" y="18714"/>
              </a:cubicBezTo>
              <a:cubicBezTo>
                <a:pt x="68618" y="18714"/>
                <a:pt x="71291" y="18714"/>
                <a:pt x="73965" y="18714"/>
              </a:cubicBezTo>
              <a:cubicBezTo>
                <a:pt x="76638" y="18714"/>
                <a:pt x="79312" y="18714"/>
                <a:pt x="81985" y="19605"/>
              </a:cubicBezTo>
              <a:cubicBezTo>
                <a:pt x="83767" y="19605"/>
                <a:pt x="85549" y="22278"/>
                <a:pt x="87331" y="22278"/>
              </a:cubicBezTo>
              <a:cubicBezTo>
                <a:pt x="90005" y="22278"/>
                <a:pt x="92678" y="20496"/>
                <a:pt x="94461" y="19605"/>
              </a:cubicBezTo>
              <a:cubicBezTo>
                <a:pt x="101590" y="16041"/>
                <a:pt x="108719" y="11585"/>
                <a:pt x="115848" y="7129"/>
              </a:cubicBezTo>
              <a:cubicBezTo>
                <a:pt x="122086" y="3565"/>
                <a:pt x="130106" y="0"/>
                <a:pt x="137235" y="0"/>
              </a:cubicBezTo>
              <a:cubicBezTo>
                <a:pt x="141691" y="0"/>
                <a:pt x="145256" y="1782"/>
                <a:pt x="148820" y="2673"/>
              </a:cubicBezTo>
              <a:cubicBezTo>
                <a:pt x="153276" y="3565"/>
                <a:pt x="157731" y="2673"/>
                <a:pt x="162187" y="2673"/>
              </a:cubicBezTo>
              <a:cubicBezTo>
                <a:pt x="165752" y="2673"/>
                <a:pt x="167534" y="2673"/>
                <a:pt x="169316" y="5347"/>
              </a:cubicBezTo>
              <a:cubicBezTo>
                <a:pt x="170207" y="8020"/>
                <a:pt x="171099" y="10694"/>
                <a:pt x="175554" y="10694"/>
              </a:cubicBezTo>
              <a:cubicBezTo>
                <a:pt x="180010" y="10694"/>
                <a:pt x="184465" y="8020"/>
                <a:pt x="188030" y="12476"/>
              </a:cubicBezTo>
              <a:cubicBezTo>
                <a:pt x="188921" y="13367"/>
                <a:pt x="189812" y="15149"/>
                <a:pt x="190704" y="16041"/>
              </a:cubicBezTo>
              <a:cubicBezTo>
                <a:pt x="192486" y="17823"/>
                <a:pt x="194268" y="17823"/>
                <a:pt x="196050" y="17823"/>
              </a:cubicBezTo>
              <a:cubicBezTo>
                <a:pt x="199615" y="17823"/>
                <a:pt x="201397" y="17823"/>
                <a:pt x="204962" y="18714"/>
              </a:cubicBezTo>
              <a:cubicBezTo>
                <a:pt x="206744" y="19605"/>
                <a:pt x="207635" y="21387"/>
                <a:pt x="209418" y="22278"/>
              </a:cubicBezTo>
              <a:cubicBezTo>
                <a:pt x="211200" y="23170"/>
                <a:pt x="213873" y="23170"/>
                <a:pt x="215655" y="23170"/>
              </a:cubicBezTo>
              <a:cubicBezTo>
                <a:pt x="217438" y="23170"/>
                <a:pt x="219220" y="23170"/>
                <a:pt x="221002" y="23170"/>
              </a:cubicBezTo>
              <a:cubicBezTo>
                <a:pt x="222784" y="23170"/>
                <a:pt x="224567" y="24952"/>
                <a:pt x="227240" y="25843"/>
              </a:cubicBezTo>
              <a:cubicBezTo>
                <a:pt x="230805" y="27625"/>
                <a:pt x="234369" y="27625"/>
                <a:pt x="237934" y="25843"/>
              </a:cubicBezTo>
              <a:cubicBezTo>
                <a:pt x="241499" y="24061"/>
                <a:pt x="245063" y="22278"/>
                <a:pt x="249519" y="23170"/>
              </a:cubicBezTo>
              <a:cubicBezTo>
                <a:pt x="253974" y="23170"/>
                <a:pt x="258430" y="24952"/>
                <a:pt x="262886" y="24952"/>
              </a:cubicBezTo>
              <a:cubicBezTo>
                <a:pt x="266450" y="24952"/>
                <a:pt x="270015" y="24952"/>
                <a:pt x="273579" y="24061"/>
              </a:cubicBezTo>
              <a:cubicBezTo>
                <a:pt x="277144" y="22278"/>
                <a:pt x="280708" y="19605"/>
                <a:pt x="284273" y="18714"/>
              </a:cubicBezTo>
              <a:cubicBezTo>
                <a:pt x="287837" y="17823"/>
                <a:pt x="290511" y="16041"/>
                <a:pt x="292293" y="12476"/>
              </a:cubicBezTo>
              <a:lnTo>
                <a:pt x="292293" y="12476"/>
              </a:lnTo>
              <a:cubicBezTo>
                <a:pt x="292293" y="12476"/>
                <a:pt x="305660" y="11585"/>
                <a:pt x="306552" y="12476"/>
              </a:cubicBezTo>
              <a:cubicBezTo>
                <a:pt x="306552" y="14258"/>
                <a:pt x="311007" y="14258"/>
                <a:pt x="311898" y="12476"/>
              </a:cubicBezTo>
              <a:cubicBezTo>
                <a:pt x="311898" y="10694"/>
                <a:pt x="316354" y="8911"/>
                <a:pt x="319027" y="12476"/>
              </a:cubicBezTo>
              <a:cubicBezTo>
                <a:pt x="319027" y="12476"/>
                <a:pt x="319027" y="12476"/>
                <a:pt x="319027" y="12476"/>
              </a:cubicBezTo>
              <a:cubicBezTo>
                <a:pt x="319027" y="12476"/>
                <a:pt x="319027" y="12476"/>
                <a:pt x="319918" y="12476"/>
              </a:cubicBezTo>
              <a:cubicBezTo>
                <a:pt x="319918" y="12476"/>
                <a:pt x="319918" y="12476"/>
                <a:pt x="319918" y="12476"/>
              </a:cubicBezTo>
              <a:cubicBezTo>
                <a:pt x="319918" y="12476"/>
                <a:pt x="319918" y="12476"/>
                <a:pt x="320810" y="13367"/>
              </a:cubicBezTo>
              <a:cubicBezTo>
                <a:pt x="323483" y="15149"/>
                <a:pt x="326156" y="16932"/>
                <a:pt x="327939" y="19605"/>
              </a:cubicBezTo>
              <a:lnTo>
                <a:pt x="327939" y="19605"/>
              </a:lnTo>
              <a:cubicBezTo>
                <a:pt x="327939" y="19605"/>
                <a:pt x="331503" y="23170"/>
                <a:pt x="331503" y="24952"/>
              </a:cubicBezTo>
              <a:cubicBezTo>
                <a:pt x="331503" y="29408"/>
                <a:pt x="331503" y="45448"/>
                <a:pt x="335068" y="44557"/>
              </a:cubicBezTo>
              <a:cubicBezTo>
                <a:pt x="338633" y="44557"/>
                <a:pt x="349326" y="43666"/>
                <a:pt x="348435" y="48121"/>
              </a:cubicBezTo>
              <a:cubicBezTo>
                <a:pt x="348435" y="52577"/>
                <a:pt x="346653" y="57924"/>
                <a:pt x="345761" y="57924"/>
              </a:cubicBezTo>
              <a:cubicBezTo>
                <a:pt x="343979" y="57924"/>
                <a:pt x="340415" y="57924"/>
                <a:pt x="341306" y="61488"/>
              </a:cubicBezTo>
              <a:cubicBezTo>
                <a:pt x="342197" y="65053"/>
                <a:pt x="346653" y="67726"/>
                <a:pt x="346653" y="72182"/>
              </a:cubicBezTo>
              <a:cubicBezTo>
                <a:pt x="346653" y="76638"/>
                <a:pt x="348435" y="81094"/>
                <a:pt x="346653" y="82876"/>
              </a:cubicBezTo>
              <a:cubicBezTo>
                <a:pt x="346653" y="83767"/>
                <a:pt x="341306" y="90896"/>
                <a:pt x="343979" y="92678"/>
              </a:cubicBezTo>
              <a:cubicBezTo>
                <a:pt x="346653" y="94461"/>
                <a:pt x="353782" y="104263"/>
                <a:pt x="353782" y="111392"/>
              </a:cubicBezTo>
              <a:close/>
            </a:path>
          </a:pathLst>
        </a:custGeom>
        <a:solidFill>
          <a:srgbClr val="E81F2C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333773</xdr:colOff>
      <xdr:row>19</xdr:row>
      <xdr:rowOff>82668</xdr:rowOff>
    </xdr:from>
    <xdr:to>
      <xdr:col>12</xdr:col>
      <xdr:colOff>391896</xdr:colOff>
      <xdr:row>19</xdr:row>
      <xdr:rowOff>145194</xdr:rowOff>
    </xdr:to>
    <xdr:sp macro="" textlink="">
      <xdr:nvSpPr>
        <xdr:cNvPr id="8" name="Forma Livre: Forma 7">
          <a:extLst>
            <a:ext uri="{FF2B5EF4-FFF2-40B4-BE49-F238E27FC236}">
              <a16:creationId xmlns:a16="http://schemas.microsoft.com/office/drawing/2014/main" id="{EDB65174-104C-4884-BBF4-EA87C6292ECD}"/>
            </a:ext>
          </a:extLst>
        </xdr:cNvPr>
        <xdr:cNvSpPr/>
      </xdr:nvSpPr>
      <xdr:spPr>
        <a:xfrm>
          <a:off x="7648973" y="3557388"/>
          <a:ext cx="58123" cy="62526"/>
        </a:xfrm>
        <a:custGeom>
          <a:avLst/>
          <a:gdLst>
            <a:gd name="connsiteX0" fmla="*/ 23169 w 37427"/>
            <a:gd name="connsiteY0" fmla="*/ 11585 h 39210"/>
            <a:gd name="connsiteX1" fmla="*/ 14258 w 37427"/>
            <a:gd name="connsiteY1" fmla="*/ 0 h 39210"/>
            <a:gd name="connsiteX2" fmla="*/ 13367 w 37427"/>
            <a:gd name="connsiteY2" fmla="*/ 14258 h 39210"/>
            <a:gd name="connsiteX3" fmla="*/ 0 w 37427"/>
            <a:gd name="connsiteY3" fmla="*/ 19605 h 39210"/>
            <a:gd name="connsiteX4" fmla="*/ 13367 w 37427"/>
            <a:gd name="connsiteY4" fmla="*/ 24061 h 39210"/>
            <a:gd name="connsiteX5" fmla="*/ 14258 w 37427"/>
            <a:gd name="connsiteY5" fmla="*/ 39210 h 39210"/>
            <a:gd name="connsiteX6" fmla="*/ 23169 w 37427"/>
            <a:gd name="connsiteY6" fmla="*/ 26734 h 39210"/>
            <a:gd name="connsiteX7" fmla="*/ 37428 w 37427"/>
            <a:gd name="connsiteY7" fmla="*/ 31190 h 39210"/>
            <a:gd name="connsiteX8" fmla="*/ 28516 w 37427"/>
            <a:gd name="connsiteY8" fmla="*/ 19605 h 39210"/>
            <a:gd name="connsiteX9" fmla="*/ 37428 w 37427"/>
            <a:gd name="connsiteY9" fmla="*/ 7129 h 39210"/>
            <a:gd name="connsiteX10" fmla="*/ 23169 w 37427"/>
            <a:gd name="connsiteY10" fmla="*/ 11585 h 392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37427" h="39210">
              <a:moveTo>
                <a:pt x="23169" y="11585"/>
              </a:moveTo>
              <a:lnTo>
                <a:pt x="14258" y="0"/>
              </a:lnTo>
              <a:lnTo>
                <a:pt x="13367" y="14258"/>
              </a:lnTo>
              <a:lnTo>
                <a:pt x="0" y="19605"/>
              </a:lnTo>
              <a:lnTo>
                <a:pt x="13367" y="24061"/>
              </a:lnTo>
              <a:lnTo>
                <a:pt x="14258" y="39210"/>
              </a:lnTo>
              <a:lnTo>
                <a:pt x="23169" y="26734"/>
              </a:lnTo>
              <a:lnTo>
                <a:pt x="37428" y="31190"/>
              </a:lnTo>
              <a:lnTo>
                <a:pt x="28516" y="19605"/>
              </a:lnTo>
              <a:lnTo>
                <a:pt x="37428" y="7129"/>
              </a:lnTo>
              <a:lnTo>
                <a:pt x="23169" y="11585"/>
              </a:ln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213360</xdr:colOff>
      <xdr:row>19</xdr:row>
      <xdr:rowOff>45720</xdr:rowOff>
    </xdr:from>
    <xdr:to>
      <xdr:col>12</xdr:col>
      <xdr:colOff>335156</xdr:colOff>
      <xdr:row>19</xdr:row>
      <xdr:rowOff>180596</xdr:rowOff>
    </xdr:to>
    <xdr:sp macro="" textlink="">
      <xdr:nvSpPr>
        <xdr:cNvPr id="9" name="Forma Livre: Forma 8">
          <a:extLst>
            <a:ext uri="{FF2B5EF4-FFF2-40B4-BE49-F238E27FC236}">
              <a16:creationId xmlns:a16="http://schemas.microsoft.com/office/drawing/2014/main" id="{288E548F-6F68-478A-904B-83741E127F9C}"/>
            </a:ext>
          </a:extLst>
        </xdr:cNvPr>
        <xdr:cNvSpPr/>
      </xdr:nvSpPr>
      <xdr:spPr>
        <a:xfrm>
          <a:off x="7528560" y="3520440"/>
          <a:ext cx="121796" cy="134876"/>
        </a:xfrm>
        <a:custGeom>
          <a:avLst/>
          <a:gdLst>
            <a:gd name="connsiteX0" fmla="*/ 47239 w 78428"/>
            <a:gd name="connsiteY0" fmla="*/ 8911 h 84580"/>
            <a:gd name="connsiteX1" fmla="*/ 78429 w 78428"/>
            <a:gd name="connsiteY1" fmla="*/ 19605 h 84580"/>
            <a:gd name="connsiteX2" fmla="*/ 44566 w 78428"/>
            <a:gd name="connsiteY2" fmla="*/ 0 h 84580"/>
            <a:gd name="connsiteX3" fmla="*/ 9 w 78428"/>
            <a:gd name="connsiteY3" fmla="*/ 44557 h 84580"/>
            <a:gd name="connsiteX4" fmla="*/ 51695 w 78428"/>
            <a:gd name="connsiteY4" fmla="*/ 83767 h 84580"/>
            <a:gd name="connsiteX5" fmla="*/ 78429 w 78428"/>
            <a:gd name="connsiteY5" fmla="*/ 65944 h 84580"/>
            <a:gd name="connsiteX6" fmla="*/ 53477 w 78428"/>
            <a:gd name="connsiteY6" fmla="*/ 76638 h 84580"/>
            <a:gd name="connsiteX7" fmla="*/ 19614 w 78428"/>
            <a:gd name="connsiteY7" fmla="*/ 40992 h 84580"/>
            <a:gd name="connsiteX8" fmla="*/ 47239 w 78428"/>
            <a:gd name="connsiteY8" fmla="*/ 9803 h 845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78428" h="84580">
              <a:moveTo>
                <a:pt x="47239" y="8911"/>
              </a:moveTo>
              <a:cubicBezTo>
                <a:pt x="65953" y="6238"/>
                <a:pt x="78429" y="19605"/>
                <a:pt x="78429" y="19605"/>
              </a:cubicBezTo>
              <a:cubicBezTo>
                <a:pt x="66844" y="0"/>
                <a:pt x="44566" y="0"/>
                <a:pt x="44566" y="0"/>
              </a:cubicBezTo>
              <a:cubicBezTo>
                <a:pt x="-1773" y="1782"/>
                <a:pt x="9" y="44557"/>
                <a:pt x="9" y="44557"/>
              </a:cubicBezTo>
              <a:cubicBezTo>
                <a:pt x="4465" y="84658"/>
                <a:pt x="35654" y="86440"/>
                <a:pt x="51695" y="83767"/>
              </a:cubicBezTo>
              <a:cubicBezTo>
                <a:pt x="67735" y="81094"/>
                <a:pt x="78429" y="65944"/>
                <a:pt x="78429" y="65944"/>
              </a:cubicBezTo>
              <a:cubicBezTo>
                <a:pt x="64171" y="77529"/>
                <a:pt x="53477" y="76638"/>
                <a:pt x="53477" y="76638"/>
              </a:cubicBezTo>
              <a:cubicBezTo>
                <a:pt x="25852" y="74856"/>
                <a:pt x="19614" y="51686"/>
                <a:pt x="19614" y="40992"/>
              </a:cubicBezTo>
              <a:cubicBezTo>
                <a:pt x="19614" y="30299"/>
                <a:pt x="28525" y="12476"/>
                <a:pt x="47239" y="9803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604751</xdr:colOff>
      <xdr:row>16</xdr:row>
      <xdr:rowOff>175260</xdr:rowOff>
    </xdr:from>
    <xdr:to>
      <xdr:col>11</xdr:col>
      <xdr:colOff>58471</xdr:colOff>
      <xdr:row>17</xdr:row>
      <xdr:rowOff>28040</xdr:rowOff>
    </xdr:to>
    <xdr:sp macro="" textlink="">
      <xdr:nvSpPr>
        <xdr:cNvPr id="10" name="Forma Livre: Forma 9">
          <a:extLst>
            <a:ext uri="{FF2B5EF4-FFF2-40B4-BE49-F238E27FC236}">
              <a16:creationId xmlns:a16="http://schemas.microsoft.com/office/drawing/2014/main" id="{046F463B-03C0-4CD4-8A6E-16CD8E020B6F}"/>
            </a:ext>
          </a:extLst>
        </xdr:cNvPr>
        <xdr:cNvSpPr/>
      </xdr:nvSpPr>
      <xdr:spPr>
        <a:xfrm>
          <a:off x="6700751" y="3101340"/>
          <a:ext cx="63320" cy="35660"/>
        </a:xfrm>
        <a:custGeom>
          <a:avLst/>
          <a:gdLst>
            <a:gd name="connsiteX0" fmla="*/ 31539 w 34452"/>
            <a:gd name="connsiteY0" fmla="*/ 18896 h 18895"/>
            <a:gd name="connsiteX1" fmla="*/ 8370 w 34452"/>
            <a:gd name="connsiteY1" fmla="*/ 18896 h 18895"/>
            <a:gd name="connsiteX2" fmla="*/ 4805 w 34452"/>
            <a:gd name="connsiteY2" fmla="*/ 16222 h 18895"/>
            <a:gd name="connsiteX3" fmla="*/ 350 w 34452"/>
            <a:gd name="connsiteY3" fmla="*/ 12658 h 18895"/>
            <a:gd name="connsiteX4" fmla="*/ 2132 w 34452"/>
            <a:gd name="connsiteY4" fmla="*/ 7311 h 18895"/>
            <a:gd name="connsiteX5" fmla="*/ 8370 w 34452"/>
            <a:gd name="connsiteY5" fmla="*/ 4638 h 18895"/>
            <a:gd name="connsiteX6" fmla="*/ 12826 w 34452"/>
            <a:gd name="connsiteY6" fmla="*/ 1073 h 18895"/>
            <a:gd name="connsiteX7" fmla="*/ 18172 w 34452"/>
            <a:gd name="connsiteY7" fmla="*/ 1964 h 18895"/>
            <a:gd name="connsiteX8" fmla="*/ 24410 w 34452"/>
            <a:gd name="connsiteY8" fmla="*/ 182 h 18895"/>
            <a:gd name="connsiteX9" fmla="*/ 30648 w 34452"/>
            <a:gd name="connsiteY9" fmla="*/ 3746 h 18895"/>
            <a:gd name="connsiteX10" fmla="*/ 33322 w 34452"/>
            <a:gd name="connsiteY10" fmla="*/ 3746 h 18895"/>
            <a:gd name="connsiteX11" fmla="*/ 31539 w 34452"/>
            <a:gd name="connsiteY11" fmla="*/ 18005 h 188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34452" h="18895">
              <a:moveTo>
                <a:pt x="31539" y="18896"/>
              </a:moveTo>
              <a:lnTo>
                <a:pt x="8370" y="18896"/>
              </a:lnTo>
              <a:cubicBezTo>
                <a:pt x="8370" y="18896"/>
                <a:pt x="5696" y="17113"/>
                <a:pt x="4805" y="16222"/>
              </a:cubicBezTo>
              <a:cubicBezTo>
                <a:pt x="3023" y="16222"/>
                <a:pt x="1241" y="13549"/>
                <a:pt x="350" y="12658"/>
              </a:cubicBezTo>
              <a:cubicBezTo>
                <a:pt x="-541" y="10875"/>
                <a:pt x="350" y="9093"/>
                <a:pt x="2132" y="7311"/>
              </a:cubicBezTo>
              <a:cubicBezTo>
                <a:pt x="3914" y="5529"/>
                <a:pt x="6588" y="5529"/>
                <a:pt x="8370" y="4638"/>
              </a:cubicBezTo>
              <a:cubicBezTo>
                <a:pt x="10152" y="4638"/>
                <a:pt x="11043" y="1964"/>
                <a:pt x="12826" y="1073"/>
              </a:cubicBezTo>
              <a:cubicBezTo>
                <a:pt x="14608" y="1073"/>
                <a:pt x="16390" y="2855"/>
                <a:pt x="18172" y="1964"/>
              </a:cubicBezTo>
              <a:cubicBezTo>
                <a:pt x="20846" y="1964"/>
                <a:pt x="21737" y="-709"/>
                <a:pt x="24410" y="182"/>
              </a:cubicBezTo>
              <a:cubicBezTo>
                <a:pt x="27084" y="182"/>
                <a:pt x="28866" y="2855"/>
                <a:pt x="30648" y="3746"/>
              </a:cubicBezTo>
              <a:cubicBezTo>
                <a:pt x="30648" y="3746"/>
                <a:pt x="32431" y="3746"/>
                <a:pt x="33322" y="3746"/>
              </a:cubicBezTo>
              <a:cubicBezTo>
                <a:pt x="35995" y="9984"/>
                <a:pt x="33322" y="14440"/>
                <a:pt x="31539" y="18005"/>
              </a:cubicBezTo>
              <a:close/>
            </a:path>
          </a:pathLst>
        </a:custGeom>
        <a:solidFill>
          <a:srgbClr val="AD2435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559535</xdr:colOff>
      <xdr:row>17</xdr:row>
      <xdr:rowOff>70085</xdr:rowOff>
    </xdr:from>
    <xdr:to>
      <xdr:col>11</xdr:col>
      <xdr:colOff>38377</xdr:colOff>
      <xdr:row>17</xdr:row>
      <xdr:rowOff>110448</xdr:rowOff>
    </xdr:to>
    <xdr:sp macro="" textlink="">
      <xdr:nvSpPr>
        <xdr:cNvPr id="11" name="Forma Livre: Forma 10">
          <a:extLst>
            <a:ext uri="{FF2B5EF4-FFF2-40B4-BE49-F238E27FC236}">
              <a16:creationId xmlns:a16="http://schemas.microsoft.com/office/drawing/2014/main" id="{920BF715-8688-4F92-9FF1-F6A12718B438}"/>
            </a:ext>
          </a:extLst>
        </xdr:cNvPr>
        <xdr:cNvSpPr/>
      </xdr:nvSpPr>
      <xdr:spPr>
        <a:xfrm>
          <a:off x="6655535" y="3179045"/>
          <a:ext cx="88442" cy="40363"/>
        </a:xfrm>
        <a:custGeom>
          <a:avLst/>
          <a:gdLst>
            <a:gd name="connsiteX0" fmla="*/ 40101 w 48121"/>
            <a:gd name="connsiteY0" fmla="*/ 11585 h 21387"/>
            <a:gd name="connsiteX1" fmla="*/ 35645 w 48121"/>
            <a:gd name="connsiteY1" fmla="*/ 21387 h 21387"/>
            <a:gd name="connsiteX2" fmla="*/ 29408 w 48121"/>
            <a:gd name="connsiteY2" fmla="*/ 16040 h 21387"/>
            <a:gd name="connsiteX3" fmla="*/ 18714 w 48121"/>
            <a:gd name="connsiteY3" fmla="*/ 12476 h 21387"/>
            <a:gd name="connsiteX4" fmla="*/ 6238 w 48121"/>
            <a:gd name="connsiteY4" fmla="*/ 8020 h 21387"/>
            <a:gd name="connsiteX5" fmla="*/ 9803 w 48121"/>
            <a:gd name="connsiteY5" fmla="*/ 5347 h 21387"/>
            <a:gd name="connsiteX6" fmla="*/ 5347 w 48121"/>
            <a:gd name="connsiteY6" fmla="*/ 2673 h 21387"/>
            <a:gd name="connsiteX7" fmla="*/ 0 w 48121"/>
            <a:gd name="connsiteY7" fmla="*/ 0 h 21387"/>
            <a:gd name="connsiteX8" fmla="*/ 48121 w 48121"/>
            <a:gd name="connsiteY8" fmla="*/ 0 h 21387"/>
            <a:gd name="connsiteX9" fmla="*/ 38319 w 48121"/>
            <a:gd name="connsiteY9" fmla="*/ 0 h 21387"/>
            <a:gd name="connsiteX10" fmla="*/ 38319 w 48121"/>
            <a:gd name="connsiteY10" fmla="*/ 11585 h 213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48121" h="21387">
              <a:moveTo>
                <a:pt x="40101" y="11585"/>
              </a:moveTo>
              <a:cubicBezTo>
                <a:pt x="41883" y="16932"/>
                <a:pt x="37428" y="17823"/>
                <a:pt x="35645" y="21387"/>
              </a:cubicBezTo>
              <a:cubicBezTo>
                <a:pt x="35645" y="21387"/>
                <a:pt x="33863" y="17823"/>
                <a:pt x="29408" y="16040"/>
              </a:cubicBezTo>
              <a:cubicBezTo>
                <a:pt x="25843" y="14258"/>
                <a:pt x="20496" y="14258"/>
                <a:pt x="18714" y="12476"/>
              </a:cubicBezTo>
              <a:cubicBezTo>
                <a:pt x="17823" y="10694"/>
                <a:pt x="10694" y="11585"/>
                <a:pt x="6238" y="8020"/>
              </a:cubicBezTo>
              <a:cubicBezTo>
                <a:pt x="8020" y="8020"/>
                <a:pt x="9803" y="7129"/>
                <a:pt x="9803" y="5347"/>
              </a:cubicBezTo>
              <a:cubicBezTo>
                <a:pt x="9803" y="3565"/>
                <a:pt x="7129" y="2673"/>
                <a:pt x="5347" y="2673"/>
              </a:cubicBezTo>
              <a:cubicBezTo>
                <a:pt x="3564" y="2673"/>
                <a:pt x="1782" y="891"/>
                <a:pt x="0" y="0"/>
              </a:cubicBezTo>
              <a:lnTo>
                <a:pt x="48121" y="0"/>
              </a:lnTo>
              <a:cubicBezTo>
                <a:pt x="48121" y="0"/>
                <a:pt x="42775" y="0"/>
                <a:pt x="38319" y="0"/>
              </a:cubicBezTo>
              <a:cubicBezTo>
                <a:pt x="32972" y="0"/>
                <a:pt x="38319" y="6238"/>
                <a:pt x="38319" y="11585"/>
              </a:cubicBezTo>
              <a:close/>
            </a:path>
          </a:pathLst>
        </a:custGeom>
        <a:solidFill>
          <a:srgbClr val="00B0F0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10</xdr:col>
      <xdr:colOff>556260</xdr:colOff>
      <xdr:row>17</xdr:row>
      <xdr:rowOff>24676</xdr:rowOff>
    </xdr:from>
    <xdr:to>
      <xdr:col>11</xdr:col>
      <xdr:colOff>53117</xdr:colOff>
      <xdr:row>17</xdr:row>
      <xdr:rowOff>68402</xdr:rowOff>
    </xdr:to>
    <xdr:sp macro="" textlink="">
      <xdr:nvSpPr>
        <xdr:cNvPr id="12" name="Forma Livre: Forma 11">
          <a:extLst>
            <a:ext uri="{FF2B5EF4-FFF2-40B4-BE49-F238E27FC236}">
              <a16:creationId xmlns:a16="http://schemas.microsoft.com/office/drawing/2014/main" id="{065DE8E1-4924-47CF-8726-26BA9D4FC476}"/>
            </a:ext>
          </a:extLst>
        </xdr:cNvPr>
        <xdr:cNvSpPr/>
      </xdr:nvSpPr>
      <xdr:spPr>
        <a:xfrm>
          <a:off x="6652260" y="3133636"/>
          <a:ext cx="106457" cy="43726"/>
        </a:xfrm>
        <a:custGeom>
          <a:avLst/>
          <a:gdLst>
            <a:gd name="connsiteX0" fmla="*/ 57924 w 57923"/>
            <a:gd name="connsiteY0" fmla="*/ 15149 h 23169"/>
            <a:gd name="connsiteX1" fmla="*/ 51686 w 57923"/>
            <a:gd name="connsiteY1" fmla="*/ 21387 h 23169"/>
            <a:gd name="connsiteX2" fmla="*/ 49904 w 57923"/>
            <a:gd name="connsiteY2" fmla="*/ 23170 h 23169"/>
            <a:gd name="connsiteX3" fmla="*/ 1782 w 57923"/>
            <a:gd name="connsiteY3" fmla="*/ 23170 h 23169"/>
            <a:gd name="connsiteX4" fmla="*/ 0 w 57923"/>
            <a:gd name="connsiteY4" fmla="*/ 19605 h 23169"/>
            <a:gd name="connsiteX5" fmla="*/ 891 w 57923"/>
            <a:gd name="connsiteY5" fmla="*/ 16932 h 23169"/>
            <a:gd name="connsiteX6" fmla="*/ 11585 w 57923"/>
            <a:gd name="connsiteY6" fmla="*/ 7129 h 23169"/>
            <a:gd name="connsiteX7" fmla="*/ 12476 w 57923"/>
            <a:gd name="connsiteY7" fmla="*/ 891 h 23169"/>
            <a:gd name="connsiteX8" fmla="*/ 12476 w 57923"/>
            <a:gd name="connsiteY8" fmla="*/ 891 h 23169"/>
            <a:gd name="connsiteX9" fmla="*/ 16932 w 57923"/>
            <a:gd name="connsiteY9" fmla="*/ 891 h 23169"/>
            <a:gd name="connsiteX10" fmla="*/ 16932 w 57923"/>
            <a:gd name="connsiteY10" fmla="*/ 5347 h 23169"/>
            <a:gd name="connsiteX11" fmla="*/ 21387 w 57923"/>
            <a:gd name="connsiteY11" fmla="*/ 8020 h 23169"/>
            <a:gd name="connsiteX12" fmla="*/ 25843 w 57923"/>
            <a:gd name="connsiteY12" fmla="*/ 9803 h 23169"/>
            <a:gd name="connsiteX13" fmla="*/ 29408 w 57923"/>
            <a:gd name="connsiteY13" fmla="*/ 6238 h 23169"/>
            <a:gd name="connsiteX14" fmla="*/ 32972 w 57923"/>
            <a:gd name="connsiteY14" fmla="*/ 1782 h 23169"/>
            <a:gd name="connsiteX15" fmla="*/ 32972 w 57923"/>
            <a:gd name="connsiteY15" fmla="*/ 0 h 23169"/>
            <a:gd name="connsiteX16" fmla="*/ 56142 w 57923"/>
            <a:gd name="connsiteY16" fmla="*/ 0 h 23169"/>
            <a:gd name="connsiteX17" fmla="*/ 52577 w 57923"/>
            <a:gd name="connsiteY17" fmla="*/ 1782 h 23169"/>
            <a:gd name="connsiteX18" fmla="*/ 53468 w 57923"/>
            <a:gd name="connsiteY18" fmla="*/ 7129 h 23169"/>
            <a:gd name="connsiteX19" fmla="*/ 55251 w 57923"/>
            <a:gd name="connsiteY19" fmla="*/ 13367 h 231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57923" h="23169">
              <a:moveTo>
                <a:pt x="57924" y="15149"/>
              </a:moveTo>
              <a:cubicBezTo>
                <a:pt x="57924" y="15149"/>
                <a:pt x="52577" y="18714"/>
                <a:pt x="51686" y="21387"/>
              </a:cubicBezTo>
              <a:cubicBezTo>
                <a:pt x="51686" y="21387"/>
                <a:pt x="51686" y="22278"/>
                <a:pt x="49904" y="23170"/>
              </a:cubicBezTo>
              <a:lnTo>
                <a:pt x="1782" y="23170"/>
              </a:lnTo>
              <a:cubicBezTo>
                <a:pt x="1782" y="23170"/>
                <a:pt x="0" y="20496"/>
                <a:pt x="0" y="19605"/>
              </a:cubicBezTo>
              <a:cubicBezTo>
                <a:pt x="0" y="19605"/>
                <a:pt x="0" y="17823"/>
                <a:pt x="891" y="16932"/>
              </a:cubicBezTo>
              <a:cubicBezTo>
                <a:pt x="4456" y="13367"/>
                <a:pt x="9803" y="12476"/>
                <a:pt x="11585" y="7129"/>
              </a:cubicBezTo>
              <a:cubicBezTo>
                <a:pt x="11585" y="5347"/>
                <a:pt x="12476" y="3565"/>
                <a:pt x="12476" y="891"/>
              </a:cubicBezTo>
              <a:cubicBezTo>
                <a:pt x="12476" y="891"/>
                <a:pt x="12476" y="891"/>
                <a:pt x="12476" y="891"/>
              </a:cubicBezTo>
              <a:lnTo>
                <a:pt x="16932" y="891"/>
              </a:lnTo>
              <a:cubicBezTo>
                <a:pt x="16932" y="891"/>
                <a:pt x="16932" y="3565"/>
                <a:pt x="16932" y="5347"/>
              </a:cubicBezTo>
              <a:cubicBezTo>
                <a:pt x="16932" y="8020"/>
                <a:pt x="19605" y="7129"/>
                <a:pt x="21387" y="8020"/>
              </a:cubicBezTo>
              <a:cubicBezTo>
                <a:pt x="23170" y="8020"/>
                <a:pt x="24061" y="10694"/>
                <a:pt x="25843" y="9803"/>
              </a:cubicBezTo>
              <a:cubicBezTo>
                <a:pt x="27625" y="9803"/>
                <a:pt x="27625" y="7129"/>
                <a:pt x="29408" y="6238"/>
              </a:cubicBezTo>
              <a:cubicBezTo>
                <a:pt x="31190" y="5347"/>
                <a:pt x="33863" y="4456"/>
                <a:pt x="32972" y="1782"/>
              </a:cubicBezTo>
              <a:cubicBezTo>
                <a:pt x="32972" y="1782"/>
                <a:pt x="32972" y="891"/>
                <a:pt x="32972" y="0"/>
              </a:cubicBezTo>
              <a:lnTo>
                <a:pt x="56142" y="0"/>
              </a:lnTo>
              <a:cubicBezTo>
                <a:pt x="56142" y="0"/>
                <a:pt x="54359" y="1782"/>
                <a:pt x="52577" y="1782"/>
              </a:cubicBezTo>
              <a:cubicBezTo>
                <a:pt x="48122" y="3565"/>
                <a:pt x="50795" y="6238"/>
                <a:pt x="53468" y="7129"/>
              </a:cubicBezTo>
              <a:cubicBezTo>
                <a:pt x="56142" y="7129"/>
                <a:pt x="55251" y="10694"/>
                <a:pt x="55251" y="13367"/>
              </a:cubicBezTo>
              <a:close/>
            </a:path>
          </a:pathLst>
        </a:custGeom>
        <a:solidFill>
          <a:srgbClr val="FFFFFF"/>
        </a:solidFill>
        <a:ln w="89059" cap="flat">
          <a:noFill/>
          <a:prstDash val="solid"/>
          <a:miter/>
        </a:ln>
      </xdr:spPr>
      <xdr:txBody>
        <a:bodyPr wrap="square" rtlCol="0" anchor="ctr"/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MS PGothic" panose="020B0600070205080204" pitchFamily="34" charset="-128"/>
              <a:cs typeface="+mn-cs"/>
            </a:defRPr>
          </a:lvl9pPr>
        </a:lstStyle>
        <a:p>
          <a:endParaRPr lang="pt-BR"/>
        </a:p>
      </xdr:txBody>
    </xdr:sp>
    <xdr:clientData/>
  </xdr:twoCellAnchor>
  <xdr:oneCellAnchor>
    <xdr:from>
      <xdr:col>21</xdr:col>
      <xdr:colOff>99060</xdr:colOff>
      <xdr:row>1</xdr:row>
      <xdr:rowOff>15240</xdr:rowOff>
    </xdr:from>
    <xdr:ext cx="2425941" cy="550333"/>
    <xdr:pic>
      <xdr:nvPicPr>
        <xdr:cNvPr id="13" name="Gráfico 13">
          <a:extLst>
            <a:ext uri="{FF2B5EF4-FFF2-40B4-BE49-F238E27FC236}">
              <a16:creationId xmlns:a16="http://schemas.microsoft.com/office/drawing/2014/main" id="{4279CC74-BFBB-4432-A27E-188B4791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00660" y="198120"/>
          <a:ext cx="2425941" cy="550333"/>
        </a:xfrm>
        <a:prstGeom prst="rect">
          <a:avLst/>
        </a:prstGeom>
      </xdr:spPr>
    </xdr:pic>
    <xdr:clientData/>
  </xdr:oneCellAnchor>
  <xdr:twoCellAnchor>
    <xdr:from>
      <xdr:col>11</xdr:col>
      <xdr:colOff>426720</xdr:colOff>
      <xdr:row>7</xdr:row>
      <xdr:rowOff>121920</xdr:rowOff>
    </xdr:from>
    <xdr:to>
      <xdr:col>12</xdr:col>
      <xdr:colOff>594360</xdr:colOff>
      <xdr:row>9</xdr:row>
      <xdr:rowOff>7620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4599F988-1995-44F3-8206-B893DA9A4A26}"/>
            </a:ext>
          </a:extLst>
        </xdr:cNvPr>
        <xdr:cNvSpPr txBox="1"/>
      </xdr:nvSpPr>
      <xdr:spPr>
        <a:xfrm>
          <a:off x="7132320" y="140208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Turkey</a:t>
          </a:r>
        </a:p>
      </xdr:txBody>
    </xdr:sp>
    <xdr:clientData/>
  </xdr:twoCellAnchor>
  <xdr:twoCellAnchor editAs="absolute">
    <xdr:from>
      <xdr:col>12</xdr:col>
      <xdr:colOff>182880</xdr:colOff>
      <xdr:row>9</xdr:row>
      <xdr:rowOff>91440</xdr:rowOff>
    </xdr:from>
    <xdr:to>
      <xdr:col>12</xdr:col>
      <xdr:colOff>312420</xdr:colOff>
      <xdr:row>16</xdr:row>
      <xdr:rowOff>160020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C40E47DD-94AA-4F6E-9919-5EA64501F0D5}"/>
            </a:ext>
          </a:extLst>
        </xdr:cNvPr>
        <xdr:cNvSpPr/>
      </xdr:nvSpPr>
      <xdr:spPr>
        <a:xfrm rot="10800000">
          <a:off x="7498080" y="1737360"/>
          <a:ext cx="129540" cy="134874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10</xdr:col>
      <xdr:colOff>144780</xdr:colOff>
      <xdr:row>14</xdr:row>
      <xdr:rowOff>60960</xdr:rowOff>
    </xdr:from>
    <xdr:to>
      <xdr:col>10</xdr:col>
      <xdr:colOff>259080</xdr:colOff>
      <xdr:row>18</xdr:row>
      <xdr:rowOff>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7F3178A7-378B-4909-A513-0051604C4FE7}"/>
            </a:ext>
          </a:extLst>
        </xdr:cNvPr>
        <xdr:cNvSpPr/>
      </xdr:nvSpPr>
      <xdr:spPr>
        <a:xfrm rot="10800000">
          <a:off x="6240780" y="2621280"/>
          <a:ext cx="114300" cy="67056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510540</xdr:colOff>
      <xdr:row>19</xdr:row>
      <xdr:rowOff>64770</xdr:rowOff>
    </xdr:from>
    <xdr:to>
      <xdr:col>4</xdr:col>
      <xdr:colOff>133350</xdr:colOff>
      <xdr:row>20</xdr:row>
      <xdr:rowOff>22860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C3145ABF-B8BD-4EBF-A37D-89B28208DBDA}"/>
            </a:ext>
          </a:extLst>
        </xdr:cNvPr>
        <xdr:cNvSpPr/>
      </xdr:nvSpPr>
      <xdr:spPr>
        <a:xfrm rot="5400000">
          <a:off x="2080260" y="3188970"/>
          <a:ext cx="140970" cy="84201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228600</xdr:colOff>
      <xdr:row>30</xdr:row>
      <xdr:rowOff>110490</xdr:rowOff>
    </xdr:from>
    <xdr:to>
      <xdr:col>6</xdr:col>
      <xdr:colOff>461010</xdr:colOff>
      <xdr:row>31</xdr:row>
      <xdr:rowOff>68580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D86EE4B-456E-4D15-BA36-2CA50CCB4DF8}"/>
            </a:ext>
          </a:extLst>
        </xdr:cNvPr>
        <xdr:cNvSpPr/>
      </xdr:nvSpPr>
      <xdr:spPr>
        <a:xfrm rot="5400000">
          <a:off x="3627120" y="5246370"/>
          <a:ext cx="140970" cy="84201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419100</xdr:colOff>
      <xdr:row>34</xdr:row>
      <xdr:rowOff>80010</xdr:rowOff>
    </xdr:from>
    <xdr:to>
      <xdr:col>8</xdr:col>
      <xdr:colOff>373380</xdr:colOff>
      <xdr:row>35</xdr:row>
      <xdr:rowOff>45720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4D81959-4456-49C1-BBC8-2E3338179A58}"/>
            </a:ext>
          </a:extLst>
        </xdr:cNvPr>
        <xdr:cNvSpPr/>
      </xdr:nvSpPr>
      <xdr:spPr>
        <a:xfrm rot="16200000">
          <a:off x="4893945" y="6090285"/>
          <a:ext cx="148590" cy="56388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144780</xdr:colOff>
      <xdr:row>25</xdr:row>
      <xdr:rowOff>53340</xdr:rowOff>
    </xdr:from>
    <xdr:to>
      <xdr:col>8</xdr:col>
      <xdr:colOff>259080</xdr:colOff>
      <xdr:row>28</xdr:row>
      <xdr:rowOff>175260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99A9A5AA-306F-4BB4-BB46-807944BD52C1}"/>
            </a:ext>
          </a:extLst>
        </xdr:cNvPr>
        <xdr:cNvSpPr/>
      </xdr:nvSpPr>
      <xdr:spPr>
        <a:xfrm rot="10800000">
          <a:off x="5021580" y="4625340"/>
          <a:ext cx="114300" cy="67056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411480</xdr:colOff>
      <xdr:row>12</xdr:row>
      <xdr:rowOff>83820</xdr:rowOff>
    </xdr:from>
    <xdr:to>
      <xdr:col>10</xdr:col>
      <xdr:colOff>579120</xdr:colOff>
      <xdr:row>13</xdr:row>
      <xdr:rowOff>152400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219E03D9-7905-438A-B1CF-B10245CCBC5C}"/>
            </a:ext>
          </a:extLst>
        </xdr:cNvPr>
        <xdr:cNvSpPr txBox="1"/>
      </xdr:nvSpPr>
      <xdr:spPr>
        <a:xfrm>
          <a:off x="5897880" y="227838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Spain</a:t>
          </a:r>
        </a:p>
      </xdr:txBody>
    </xdr:sp>
    <xdr:clientData/>
  </xdr:twoCellAnchor>
  <xdr:twoCellAnchor>
    <xdr:from>
      <xdr:col>1</xdr:col>
      <xdr:colOff>281940</xdr:colOff>
      <xdr:row>18</xdr:row>
      <xdr:rowOff>167640</xdr:rowOff>
    </xdr:from>
    <xdr:to>
      <xdr:col>2</xdr:col>
      <xdr:colOff>449580</xdr:colOff>
      <xdr:row>20</xdr:row>
      <xdr:rowOff>53340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D17A0EE-41CB-442C-A02D-075F0993539F}"/>
            </a:ext>
          </a:extLst>
        </xdr:cNvPr>
        <xdr:cNvSpPr txBox="1"/>
      </xdr:nvSpPr>
      <xdr:spPr>
        <a:xfrm>
          <a:off x="891540" y="345948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USA</a:t>
          </a:r>
        </a:p>
      </xdr:txBody>
    </xdr:sp>
    <xdr:clientData/>
  </xdr:twoCellAnchor>
  <xdr:twoCellAnchor>
    <xdr:from>
      <xdr:col>3</xdr:col>
      <xdr:colOff>556260</xdr:colOff>
      <xdr:row>30</xdr:row>
      <xdr:rowOff>60960</xdr:rowOff>
    </xdr:from>
    <xdr:to>
      <xdr:col>5</xdr:col>
      <xdr:colOff>114300</xdr:colOff>
      <xdr:row>31</xdr:row>
      <xdr:rowOff>129540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11113B8-9FF8-4FAE-BECE-401108FB3B45}"/>
            </a:ext>
          </a:extLst>
        </xdr:cNvPr>
        <xdr:cNvSpPr txBox="1"/>
      </xdr:nvSpPr>
      <xdr:spPr>
        <a:xfrm>
          <a:off x="2385060" y="554736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Bolivia</a:t>
          </a:r>
        </a:p>
      </xdr:txBody>
    </xdr:sp>
    <xdr:clientData/>
  </xdr:twoCellAnchor>
  <xdr:twoCellAnchor>
    <xdr:from>
      <xdr:col>7</xdr:col>
      <xdr:colOff>411480</xdr:colOff>
      <xdr:row>23</xdr:row>
      <xdr:rowOff>152400</xdr:rowOff>
    </xdr:from>
    <xdr:to>
      <xdr:col>8</xdr:col>
      <xdr:colOff>579120</xdr:colOff>
      <xdr:row>25</xdr:row>
      <xdr:rowOff>38100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3CBE5A9-2366-4BF4-AA7D-E68480E76C01}"/>
            </a:ext>
          </a:extLst>
        </xdr:cNvPr>
        <xdr:cNvSpPr txBox="1"/>
      </xdr:nvSpPr>
      <xdr:spPr>
        <a:xfrm>
          <a:off x="4678680" y="4358640"/>
          <a:ext cx="777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Brazil</a:t>
          </a:r>
        </a:p>
      </xdr:txBody>
    </xdr:sp>
    <xdr:clientData/>
  </xdr:twoCellAnchor>
  <xdr:twoCellAnchor>
    <xdr:from>
      <xdr:col>8</xdr:col>
      <xdr:colOff>434340</xdr:colOff>
      <xdr:row>34</xdr:row>
      <xdr:rowOff>0</xdr:rowOff>
    </xdr:from>
    <xdr:to>
      <xdr:col>10</xdr:col>
      <xdr:colOff>121920</xdr:colOff>
      <xdr:row>35</xdr:row>
      <xdr:rowOff>68580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2960F90C-C9D2-483F-9449-6175E9D96D5B}"/>
            </a:ext>
          </a:extLst>
        </xdr:cNvPr>
        <xdr:cNvSpPr txBox="1"/>
      </xdr:nvSpPr>
      <xdr:spPr>
        <a:xfrm>
          <a:off x="5311140" y="6217920"/>
          <a:ext cx="9067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Uruguai</a:t>
          </a:r>
        </a:p>
      </xdr:txBody>
    </xdr:sp>
    <xdr:clientData/>
  </xdr:twoCellAnchor>
  <xdr:twoCellAnchor>
    <xdr:from>
      <xdr:col>21</xdr:col>
      <xdr:colOff>15240</xdr:colOff>
      <xdr:row>8</xdr:row>
      <xdr:rowOff>106680</xdr:rowOff>
    </xdr:from>
    <xdr:to>
      <xdr:col>22</xdr:col>
      <xdr:colOff>426720</xdr:colOff>
      <xdr:row>9</xdr:row>
      <xdr:rowOff>175260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B11CC9F7-7BE0-4F6A-BB85-7F6C81983EC9}"/>
            </a:ext>
          </a:extLst>
        </xdr:cNvPr>
        <xdr:cNvSpPr txBox="1"/>
      </xdr:nvSpPr>
      <xdr:spPr>
        <a:xfrm>
          <a:off x="12816840" y="1569720"/>
          <a:ext cx="10210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VCGlobal</a:t>
          </a:r>
        </a:p>
      </xdr:txBody>
    </xdr:sp>
    <xdr:clientData/>
  </xdr:twoCellAnchor>
  <xdr:twoCellAnchor>
    <xdr:from>
      <xdr:col>10</xdr:col>
      <xdr:colOff>281940</xdr:colOff>
      <xdr:row>6</xdr:row>
      <xdr:rowOff>30480</xdr:rowOff>
    </xdr:from>
    <xdr:to>
      <xdr:col>14</xdr:col>
      <xdr:colOff>60960</xdr:colOff>
      <xdr:row>7</xdr:row>
      <xdr:rowOff>137160</xdr:rowOff>
    </xdr:to>
    <xdr:sp macro="" textlink="'Monthly VOL | PRICES - Fx'!L9">
      <xdr:nvSpPr>
        <xdr:cNvPr id="27" name="CaixaDeTexto 26">
          <a:extLst>
            <a:ext uri="{FF2B5EF4-FFF2-40B4-BE49-F238E27FC236}">
              <a16:creationId xmlns:a16="http://schemas.microsoft.com/office/drawing/2014/main" id="{B40EC7A4-6D46-494D-99DE-275677642F10}"/>
            </a:ext>
          </a:extLst>
        </xdr:cNvPr>
        <xdr:cNvSpPr txBox="1"/>
      </xdr:nvSpPr>
      <xdr:spPr>
        <a:xfrm>
          <a:off x="6377940" y="1127760"/>
          <a:ext cx="221742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77DF0E-6784-4AFC-824A-EB8B71EE7C3E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>
    <xdr:from>
      <xdr:col>20</xdr:col>
      <xdr:colOff>205740</xdr:colOff>
      <xdr:row>6</xdr:row>
      <xdr:rowOff>144780</xdr:rowOff>
    </xdr:from>
    <xdr:to>
      <xdr:col>23</xdr:col>
      <xdr:colOff>350520</xdr:colOff>
      <xdr:row>8</xdr:row>
      <xdr:rowOff>68580</xdr:rowOff>
    </xdr:to>
    <xdr:sp macro="" textlink="'Monthly VOL | PRICES - Fx'!L5">
      <xdr:nvSpPr>
        <xdr:cNvPr id="28" name="CaixaDeTexto 27">
          <a:extLst>
            <a:ext uri="{FF2B5EF4-FFF2-40B4-BE49-F238E27FC236}">
              <a16:creationId xmlns:a16="http://schemas.microsoft.com/office/drawing/2014/main" id="{D827AA71-756D-4BA5-A7F0-1ECEE88CE348}"/>
            </a:ext>
          </a:extLst>
        </xdr:cNvPr>
        <xdr:cNvSpPr txBox="1"/>
      </xdr:nvSpPr>
      <xdr:spPr>
        <a:xfrm>
          <a:off x="12397740" y="1242060"/>
          <a:ext cx="197358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362459-1075-44A3-A3A1-396EB35CDD47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1600"/>
        </a:p>
      </xdr:txBody>
    </xdr:sp>
    <xdr:clientData/>
  </xdr:twoCellAnchor>
  <xdr:twoCellAnchor>
    <xdr:from>
      <xdr:col>8</xdr:col>
      <xdr:colOff>342900</xdr:colOff>
      <xdr:row>10</xdr:row>
      <xdr:rowOff>99060</xdr:rowOff>
    </xdr:from>
    <xdr:to>
      <xdr:col>11</xdr:col>
      <xdr:colOff>586740</xdr:colOff>
      <xdr:row>12</xdr:row>
      <xdr:rowOff>22860</xdr:rowOff>
    </xdr:to>
    <xdr:sp macro="" textlink="'Monthly VOL | PRICES - Fx'!L8">
      <xdr:nvSpPr>
        <xdr:cNvPr id="29" name="CaixaDeTexto 28">
          <a:extLst>
            <a:ext uri="{FF2B5EF4-FFF2-40B4-BE49-F238E27FC236}">
              <a16:creationId xmlns:a16="http://schemas.microsoft.com/office/drawing/2014/main" id="{63C267B3-8F65-467E-95F2-F2A1297DB9AD}"/>
            </a:ext>
          </a:extLst>
        </xdr:cNvPr>
        <xdr:cNvSpPr txBox="1"/>
      </xdr:nvSpPr>
      <xdr:spPr>
        <a:xfrm>
          <a:off x="5219700" y="1927860"/>
          <a:ext cx="207264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F8BCA0-75A3-4939-88A3-3C4BB87B19A5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>
    <xdr:from>
      <xdr:col>0</xdr:col>
      <xdr:colOff>510540</xdr:colOff>
      <xdr:row>17</xdr:row>
      <xdr:rowOff>38100</xdr:rowOff>
    </xdr:from>
    <xdr:to>
      <xdr:col>3</xdr:col>
      <xdr:colOff>594360</xdr:colOff>
      <xdr:row>18</xdr:row>
      <xdr:rowOff>160020</xdr:rowOff>
    </xdr:to>
    <xdr:sp macro="" textlink="'Monthly VOL | PRICES - Fx'!L6">
      <xdr:nvSpPr>
        <xdr:cNvPr id="30" name="CaixaDeTexto 29">
          <a:extLst>
            <a:ext uri="{FF2B5EF4-FFF2-40B4-BE49-F238E27FC236}">
              <a16:creationId xmlns:a16="http://schemas.microsoft.com/office/drawing/2014/main" id="{32C49FFC-2901-43E1-9232-917A86E0F467}"/>
            </a:ext>
          </a:extLst>
        </xdr:cNvPr>
        <xdr:cNvSpPr txBox="1"/>
      </xdr:nvSpPr>
      <xdr:spPr>
        <a:xfrm>
          <a:off x="510540" y="3147060"/>
          <a:ext cx="1912620" cy="3048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F249E4B-322C-4493-8B6A-2031E1F42D80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>
    <xdr:from>
      <xdr:col>7</xdr:col>
      <xdr:colOff>30480</xdr:colOff>
      <xdr:row>21</xdr:row>
      <xdr:rowOff>144780</xdr:rowOff>
    </xdr:from>
    <xdr:to>
      <xdr:col>10</xdr:col>
      <xdr:colOff>121920</xdr:colOff>
      <xdr:row>23</xdr:row>
      <xdr:rowOff>68580</xdr:rowOff>
    </xdr:to>
    <xdr:sp macro="" textlink="'Monthly VOL | PRICES - Fx'!L7">
      <xdr:nvSpPr>
        <xdr:cNvPr id="31" name="CaixaDeTexto 30">
          <a:extLst>
            <a:ext uri="{FF2B5EF4-FFF2-40B4-BE49-F238E27FC236}">
              <a16:creationId xmlns:a16="http://schemas.microsoft.com/office/drawing/2014/main" id="{BF7A43BD-790A-4B23-B394-5BD6CD234641}"/>
            </a:ext>
          </a:extLst>
        </xdr:cNvPr>
        <xdr:cNvSpPr txBox="1"/>
      </xdr:nvSpPr>
      <xdr:spPr>
        <a:xfrm>
          <a:off x="4297680" y="3985260"/>
          <a:ext cx="192024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3DF07C-94D6-45C5-9E99-1BACCD974F46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>
    <xdr:from>
      <xdr:col>3</xdr:col>
      <xdr:colOff>15240</xdr:colOff>
      <xdr:row>28</xdr:row>
      <xdr:rowOff>76200</xdr:rowOff>
    </xdr:from>
    <xdr:to>
      <xdr:col>6</xdr:col>
      <xdr:colOff>213360</xdr:colOff>
      <xdr:row>30</xdr:row>
      <xdr:rowOff>0</xdr:rowOff>
    </xdr:to>
    <xdr:sp macro="" textlink="'Monthly VOL | PRICES - Fx'!L11">
      <xdr:nvSpPr>
        <xdr:cNvPr id="32" name="CaixaDeTexto 31">
          <a:extLst>
            <a:ext uri="{FF2B5EF4-FFF2-40B4-BE49-F238E27FC236}">
              <a16:creationId xmlns:a16="http://schemas.microsoft.com/office/drawing/2014/main" id="{D78694FE-67D8-4FE6-A301-D7533EBBEF59}"/>
            </a:ext>
          </a:extLst>
        </xdr:cNvPr>
        <xdr:cNvSpPr txBox="1"/>
      </xdr:nvSpPr>
      <xdr:spPr>
        <a:xfrm>
          <a:off x="1844040" y="5196840"/>
          <a:ext cx="202692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E3473EB-ECC3-4CB8-9070-D60CEC6F91BF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>
    <xdr:from>
      <xdr:col>8</xdr:col>
      <xdr:colOff>243840</xdr:colOff>
      <xdr:row>31</xdr:row>
      <xdr:rowOff>160020</xdr:rowOff>
    </xdr:from>
    <xdr:to>
      <xdr:col>11</xdr:col>
      <xdr:colOff>403860</xdr:colOff>
      <xdr:row>33</xdr:row>
      <xdr:rowOff>83820</xdr:rowOff>
    </xdr:to>
    <xdr:sp macro="" textlink="'Monthly VOL | PRICES - Fx'!L10">
      <xdr:nvSpPr>
        <xdr:cNvPr id="33" name="CaixaDeTexto 32">
          <a:extLst>
            <a:ext uri="{FF2B5EF4-FFF2-40B4-BE49-F238E27FC236}">
              <a16:creationId xmlns:a16="http://schemas.microsoft.com/office/drawing/2014/main" id="{9C91F6EA-A5B4-4502-BEBE-4B141A5AE5EF}"/>
            </a:ext>
          </a:extLst>
        </xdr:cNvPr>
        <xdr:cNvSpPr txBox="1"/>
      </xdr:nvSpPr>
      <xdr:spPr>
        <a:xfrm>
          <a:off x="5120640" y="5829300"/>
          <a:ext cx="1988820" cy="28956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99B393-FAE3-4045-A0CF-C8C5EC090E5F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2400"/>
        </a:p>
      </xdr:txBody>
    </xdr:sp>
    <xdr:clientData/>
  </xdr:twoCellAnchor>
  <xdr:twoCellAnchor editAs="absolute">
    <xdr:from>
      <xdr:col>3</xdr:col>
      <xdr:colOff>15240</xdr:colOff>
      <xdr:row>15</xdr:row>
      <xdr:rowOff>174455</xdr:rowOff>
    </xdr:from>
    <xdr:to>
      <xdr:col>4</xdr:col>
      <xdr:colOff>247650</xdr:colOff>
      <xdr:row>16</xdr:row>
      <xdr:rowOff>132545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1C5E01DD-8619-4A73-B3CC-4753566A0C7F}"/>
            </a:ext>
          </a:extLst>
        </xdr:cNvPr>
        <xdr:cNvSpPr/>
      </xdr:nvSpPr>
      <xdr:spPr>
        <a:xfrm rot="5400000">
          <a:off x="2194560" y="2567135"/>
          <a:ext cx="140970" cy="842010"/>
        </a:xfrm>
        <a:prstGeom prst="rect">
          <a:avLst/>
        </a:prstGeom>
        <a:gradFill flip="none" rotWithShape="1">
          <a:gsLst>
            <a:gs pos="85635">
              <a:srgbClr val="0000CC"/>
            </a:gs>
            <a:gs pos="65000">
              <a:srgbClr val="0000CC"/>
            </a:gs>
            <a:gs pos="0">
              <a:schemeClr val="accent1">
                <a:lumMod val="5000"/>
                <a:lumOff val="95000"/>
              </a:schemeClr>
            </a:gs>
            <a:gs pos="74000">
              <a:srgbClr val="0000CC"/>
            </a:gs>
            <a:gs pos="83000">
              <a:srgbClr val="0000CC"/>
            </a:gs>
            <a:gs pos="100000">
              <a:srgbClr val="0000CC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15</xdr:row>
      <xdr:rowOff>94445</xdr:rowOff>
    </xdr:from>
    <xdr:to>
      <xdr:col>2</xdr:col>
      <xdr:colOff>563880</xdr:colOff>
      <xdr:row>16</xdr:row>
      <xdr:rowOff>163025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29960368-12CD-4F36-A331-F4DECF3F53D1}"/>
            </a:ext>
          </a:extLst>
        </xdr:cNvPr>
        <xdr:cNvSpPr txBox="1"/>
      </xdr:nvSpPr>
      <xdr:spPr>
        <a:xfrm>
          <a:off x="838200" y="2837645"/>
          <a:ext cx="9448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rgbClr val="0000CC"/>
              </a:solidFill>
              <a:latin typeface="Votorantim Sans" panose="02010503030202050203"/>
            </a:rPr>
            <a:t>CANADA</a:t>
          </a:r>
        </a:p>
      </xdr:txBody>
    </xdr:sp>
    <xdr:clientData/>
  </xdr:twoCellAnchor>
  <xdr:twoCellAnchor>
    <xdr:from>
      <xdr:col>0</xdr:col>
      <xdr:colOff>472440</xdr:colOff>
      <xdr:row>13</xdr:row>
      <xdr:rowOff>147785</xdr:rowOff>
    </xdr:from>
    <xdr:to>
      <xdr:col>4</xdr:col>
      <xdr:colOff>30480</xdr:colOff>
      <xdr:row>15</xdr:row>
      <xdr:rowOff>86825</xdr:rowOff>
    </xdr:to>
    <xdr:sp macro="" textlink="'Monthly VOL | PRICES - Fx'!L12">
      <xdr:nvSpPr>
        <xdr:cNvPr id="36" name="CaixaDeTexto 35">
          <a:extLst>
            <a:ext uri="{FF2B5EF4-FFF2-40B4-BE49-F238E27FC236}">
              <a16:creationId xmlns:a16="http://schemas.microsoft.com/office/drawing/2014/main" id="{48F01A9F-1336-4365-9C2B-64E29DB42F20}"/>
            </a:ext>
          </a:extLst>
        </xdr:cNvPr>
        <xdr:cNvSpPr txBox="1"/>
      </xdr:nvSpPr>
      <xdr:spPr>
        <a:xfrm>
          <a:off x="472440" y="2525225"/>
          <a:ext cx="1996440" cy="3048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06646B6-C29E-4515-A850-A2C0F9B284B8}" type="TxLink">
            <a:rPr lang="en-US" sz="1600" b="1" i="0" u="none" strike="noStrike">
              <a:solidFill>
                <a:srgbClr val="002060"/>
              </a:solidFill>
              <a:latin typeface="Votorantim sans"/>
            </a:rPr>
            <a:pPr algn="ctr"/>
            <a:t>▬ 0,00% | ▬ 0,00%</a:t>
          </a:fld>
          <a:endParaRPr lang="pt-BR" sz="3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</xdr:colOff>
      <xdr:row>8</xdr:row>
      <xdr:rowOff>179070</xdr:rowOff>
    </xdr:from>
    <xdr:to>
      <xdr:col>22</xdr:col>
      <xdr:colOff>148590</xdr:colOff>
      <xdr:row>16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5BEEC-B616-44AC-A345-4B5A5B9B3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7620</xdr:colOff>
      <xdr:row>0</xdr:row>
      <xdr:rowOff>22860</xdr:rowOff>
    </xdr:from>
    <xdr:ext cx="2425941" cy="550333"/>
    <xdr:pic>
      <xdr:nvPicPr>
        <xdr:cNvPr id="3" name="Gráfico 13">
          <a:extLst>
            <a:ext uri="{FF2B5EF4-FFF2-40B4-BE49-F238E27FC236}">
              <a16:creationId xmlns:a16="http://schemas.microsoft.com/office/drawing/2014/main" id="{DEFEE555-2BEA-4D57-979C-788C7C69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99720" y="2286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33</xdr:col>
      <xdr:colOff>358140</xdr:colOff>
      <xdr:row>5</xdr:row>
      <xdr:rowOff>54927</xdr:rowOff>
    </xdr:from>
    <xdr:to>
      <xdr:col>33</xdr:col>
      <xdr:colOff>537528</xdr:colOff>
      <xdr:row>5</xdr:row>
      <xdr:rowOff>188277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617CDE8-F3AF-45D4-836F-483469147BE4}"/>
            </a:ext>
          </a:extLst>
        </xdr:cNvPr>
        <xdr:cNvSpPr/>
      </xdr:nvSpPr>
      <xdr:spPr bwMode="auto">
        <a:xfrm>
          <a:off x="12131040" y="862647"/>
          <a:ext cx="179388" cy="133350"/>
        </a:xfrm>
        <a:prstGeom prst="rect">
          <a:avLst/>
        </a:prstGeom>
        <a:solidFill>
          <a:srgbClr val="2874BA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391795</xdr:colOff>
      <xdr:row>5</xdr:row>
      <xdr:rowOff>70167</xdr:rowOff>
    </xdr:from>
    <xdr:to>
      <xdr:col>35</xdr:col>
      <xdr:colOff>571183</xdr:colOff>
      <xdr:row>5</xdr:row>
      <xdr:rowOff>203517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CC624B4-51AD-48F3-B151-DDAA7B120F17}"/>
            </a:ext>
          </a:extLst>
        </xdr:cNvPr>
        <xdr:cNvSpPr/>
      </xdr:nvSpPr>
      <xdr:spPr bwMode="auto">
        <a:xfrm>
          <a:off x="13383895" y="877887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35</xdr:col>
      <xdr:colOff>296332</xdr:colOff>
      <xdr:row>2</xdr:row>
      <xdr:rowOff>182880</xdr:rowOff>
    </xdr:from>
    <xdr:to>
      <xdr:col>36</xdr:col>
      <xdr:colOff>45719</xdr:colOff>
      <xdr:row>6</xdr:row>
      <xdr:rowOff>68580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1EB9DF3-B34A-487E-87CE-CDB1412C392B}"/>
            </a:ext>
          </a:extLst>
        </xdr:cNvPr>
        <xdr:cNvSpPr txBox="1"/>
      </xdr:nvSpPr>
      <xdr:spPr>
        <a:xfrm>
          <a:off x="13212232" y="556260"/>
          <a:ext cx="358987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0000CC"/>
              </a:solidFill>
            </a:rPr>
            <a:t>_</a:t>
          </a:r>
        </a:p>
      </xdr:txBody>
    </xdr:sp>
    <xdr:clientData/>
  </xdr:twoCellAnchor>
  <xdr:twoCellAnchor editAs="absolute">
    <xdr:from>
      <xdr:col>35</xdr:col>
      <xdr:colOff>451696</xdr:colOff>
      <xdr:row>5</xdr:row>
      <xdr:rowOff>234422</xdr:rowOff>
    </xdr:from>
    <xdr:to>
      <xdr:col>35</xdr:col>
      <xdr:colOff>515196</xdr:colOff>
      <xdr:row>6</xdr:row>
      <xdr:rowOff>23602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8104C69B-6B69-442F-B20D-5A1EBDCE8991}"/>
            </a:ext>
          </a:extLst>
        </xdr:cNvPr>
        <xdr:cNvSpPr/>
      </xdr:nvSpPr>
      <xdr:spPr bwMode="auto">
        <a:xfrm>
          <a:off x="13367596" y="10421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CD26E17-A7D6-4DCD-81CF-5BA19842D0C7}"/>
            </a:ext>
          </a:extLst>
        </xdr:cNvPr>
        <xdr:cNvSpPr txBox="1"/>
      </xdr:nvSpPr>
      <xdr:spPr>
        <a:xfrm>
          <a:off x="9851813" y="545592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35</xdr:col>
      <xdr:colOff>502920</xdr:colOff>
      <xdr:row>10</xdr:row>
      <xdr:rowOff>7620</xdr:rowOff>
    </xdr:from>
    <xdr:to>
      <xdr:col>40</xdr:col>
      <xdr:colOff>137160</xdr:colOff>
      <xdr:row>34</xdr:row>
      <xdr:rowOff>99060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91947F1-FB84-4BBE-8659-494D6879A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80010</xdr:colOff>
      <xdr:row>17</xdr:row>
      <xdr:rowOff>64770</xdr:rowOff>
    </xdr:from>
    <xdr:to>
      <xdr:col>22</xdr:col>
      <xdr:colOff>148590</xdr:colOff>
      <xdr:row>25</xdr:row>
      <xdr:rowOff>68580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357550D-C990-46E9-8ECB-683E45CEB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106680</xdr:colOff>
      <xdr:row>26</xdr:row>
      <xdr:rowOff>22860</xdr:rowOff>
    </xdr:from>
    <xdr:to>
      <xdr:col>22</xdr:col>
      <xdr:colOff>121920</xdr:colOff>
      <xdr:row>34</xdr:row>
      <xdr:rowOff>49530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E610037-3BF7-436F-8E7B-2FFF5D988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33</xdr:col>
      <xdr:colOff>251460</xdr:colOff>
      <xdr:row>2</xdr:row>
      <xdr:rowOff>182881</xdr:rowOff>
    </xdr:from>
    <xdr:to>
      <xdr:col>33</xdr:col>
      <xdr:colOff>556260</xdr:colOff>
      <xdr:row>6</xdr:row>
      <xdr:rowOff>22861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DE1ED92F-2FC2-4631-B041-8B0C5011C3A2}"/>
            </a:ext>
          </a:extLst>
        </xdr:cNvPr>
        <xdr:cNvSpPr txBox="1"/>
      </xdr:nvSpPr>
      <xdr:spPr>
        <a:xfrm>
          <a:off x="11948160" y="556261"/>
          <a:ext cx="304800" cy="548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6F8DB9"/>
              </a:solidFill>
            </a:rPr>
            <a:t>_</a:t>
          </a:r>
        </a:p>
      </xdr:txBody>
    </xdr:sp>
    <xdr:clientData/>
  </xdr:twoCellAnchor>
  <xdr:twoCellAnchor editAs="absolute">
    <xdr:from>
      <xdr:col>33</xdr:col>
      <xdr:colOff>395393</xdr:colOff>
      <xdr:row>5</xdr:row>
      <xdr:rowOff>219181</xdr:rowOff>
    </xdr:from>
    <xdr:to>
      <xdr:col>33</xdr:col>
      <xdr:colOff>458893</xdr:colOff>
      <xdr:row>6</xdr:row>
      <xdr:rowOff>8361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BCE65638-A858-4734-A83A-8443AB4AE06B}"/>
            </a:ext>
          </a:extLst>
        </xdr:cNvPr>
        <xdr:cNvSpPr/>
      </xdr:nvSpPr>
      <xdr:spPr bwMode="auto">
        <a:xfrm>
          <a:off x="12092093" y="1026901"/>
          <a:ext cx="63500" cy="63500"/>
        </a:xfrm>
        <a:prstGeom prst="ellipse">
          <a:avLst/>
        </a:prstGeom>
        <a:solidFill>
          <a:srgbClr val="2874BA"/>
        </a:solidFill>
        <a:ln w="9525" cap="flat" cmpd="sng" algn="ctr">
          <a:solidFill>
            <a:srgbClr val="C0C0C0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24</xdr:col>
      <xdr:colOff>205740</xdr:colOff>
      <xdr:row>7</xdr:row>
      <xdr:rowOff>114300</xdr:rowOff>
    </xdr:from>
    <xdr:to>
      <xdr:col>24</xdr:col>
      <xdr:colOff>205740</xdr:colOff>
      <xdr:row>41</xdr:row>
      <xdr:rowOff>101782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225BBC4F-1557-467D-8BED-495EA83AA664}"/>
            </a:ext>
          </a:extLst>
        </xdr:cNvPr>
        <xdr:cNvCxnSpPr>
          <a:cxnSpLocks/>
        </xdr:cNvCxnSpPr>
      </xdr:nvCxnSpPr>
      <xdr:spPr>
        <a:xfrm>
          <a:off x="7429500" y="1356360"/>
          <a:ext cx="0" cy="621302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41910</xdr:colOff>
      <xdr:row>9</xdr:row>
      <xdr:rowOff>20955</xdr:rowOff>
    </xdr:from>
    <xdr:to>
      <xdr:col>35</xdr:col>
      <xdr:colOff>26670</xdr:colOff>
      <xdr:row>16</xdr:row>
      <xdr:rowOff>59055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8285744-3E8F-41B8-A712-E00B2473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26</xdr:col>
      <xdr:colOff>41910</xdr:colOff>
      <xdr:row>17</xdr:row>
      <xdr:rowOff>127635</xdr:rowOff>
    </xdr:from>
    <xdr:to>
      <xdr:col>35</xdr:col>
      <xdr:colOff>26670</xdr:colOff>
      <xdr:row>25</xdr:row>
      <xdr:rowOff>5715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B1A5EB7-3F1C-424D-A771-033E853BB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26</xdr:col>
      <xdr:colOff>68580</xdr:colOff>
      <xdr:row>26</xdr:row>
      <xdr:rowOff>43815</xdr:rowOff>
    </xdr:from>
    <xdr:to>
      <xdr:col>35</xdr:col>
      <xdr:colOff>0</xdr:colOff>
      <xdr:row>34</xdr:row>
      <xdr:rowOff>28575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048D910-6A5D-4A09-B534-42F208F7F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419100</xdr:colOff>
      <xdr:row>7</xdr:row>
      <xdr:rowOff>68580</xdr:rowOff>
    </xdr:from>
    <xdr:to>
      <xdr:col>35</xdr:col>
      <xdr:colOff>419100</xdr:colOff>
      <xdr:row>41</xdr:row>
      <xdr:rowOff>56062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56EB7F84-F4C4-4FB4-AD8A-44170A3B4825}"/>
            </a:ext>
          </a:extLst>
        </xdr:cNvPr>
        <xdr:cNvCxnSpPr>
          <a:cxnSpLocks/>
        </xdr:cNvCxnSpPr>
      </xdr:nvCxnSpPr>
      <xdr:spPr>
        <a:xfrm>
          <a:off x="13411200" y="1310640"/>
          <a:ext cx="0" cy="621302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110490</xdr:colOff>
      <xdr:row>8</xdr:row>
      <xdr:rowOff>171450</xdr:rowOff>
    </xdr:from>
    <xdr:to>
      <xdr:col>22</xdr:col>
      <xdr:colOff>179070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3AFBD1-969C-4F43-A3AF-36285576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35</xdr:col>
      <xdr:colOff>7620</xdr:colOff>
      <xdr:row>0</xdr:row>
      <xdr:rowOff>22860</xdr:rowOff>
    </xdr:from>
    <xdr:ext cx="2425941" cy="550333"/>
    <xdr:pic>
      <xdr:nvPicPr>
        <xdr:cNvPr id="3" name="Gráfico 13">
          <a:extLst>
            <a:ext uri="{FF2B5EF4-FFF2-40B4-BE49-F238E27FC236}">
              <a16:creationId xmlns:a16="http://schemas.microsoft.com/office/drawing/2014/main" id="{325303CF-165E-4861-9409-B661A21A7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23520" y="2286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33</xdr:col>
      <xdr:colOff>358140</xdr:colOff>
      <xdr:row>5</xdr:row>
      <xdr:rowOff>54927</xdr:rowOff>
    </xdr:from>
    <xdr:to>
      <xdr:col>33</xdr:col>
      <xdr:colOff>537528</xdr:colOff>
      <xdr:row>5</xdr:row>
      <xdr:rowOff>188277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E44FB74-2638-4190-973B-775EFA5B43DF}"/>
            </a:ext>
          </a:extLst>
        </xdr:cNvPr>
        <xdr:cNvSpPr/>
      </xdr:nvSpPr>
      <xdr:spPr bwMode="auto">
        <a:xfrm>
          <a:off x="12054840" y="862647"/>
          <a:ext cx="179388" cy="133350"/>
        </a:xfrm>
        <a:prstGeom prst="rect">
          <a:avLst/>
        </a:prstGeom>
        <a:solidFill>
          <a:srgbClr val="2874BA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391795</xdr:colOff>
      <xdr:row>5</xdr:row>
      <xdr:rowOff>70167</xdr:rowOff>
    </xdr:from>
    <xdr:to>
      <xdr:col>35</xdr:col>
      <xdr:colOff>571183</xdr:colOff>
      <xdr:row>5</xdr:row>
      <xdr:rowOff>203517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4152970-D749-41DE-B555-599304F1AF9C}"/>
            </a:ext>
          </a:extLst>
        </xdr:cNvPr>
        <xdr:cNvSpPr/>
      </xdr:nvSpPr>
      <xdr:spPr bwMode="auto">
        <a:xfrm>
          <a:off x="13307695" y="877887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absolute">
    <xdr:from>
      <xdr:col>35</xdr:col>
      <xdr:colOff>296332</xdr:colOff>
      <xdr:row>2</xdr:row>
      <xdr:rowOff>182880</xdr:rowOff>
    </xdr:from>
    <xdr:to>
      <xdr:col>36</xdr:col>
      <xdr:colOff>45719</xdr:colOff>
      <xdr:row>6</xdr:row>
      <xdr:rowOff>68580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89DA1B5-B6A2-404E-9E78-DA21D54C5074}"/>
            </a:ext>
          </a:extLst>
        </xdr:cNvPr>
        <xdr:cNvSpPr txBox="1"/>
      </xdr:nvSpPr>
      <xdr:spPr>
        <a:xfrm>
          <a:off x="13212232" y="556260"/>
          <a:ext cx="358987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0000CC"/>
              </a:solidFill>
            </a:rPr>
            <a:t>_</a:t>
          </a:r>
        </a:p>
      </xdr:txBody>
    </xdr:sp>
    <xdr:clientData/>
  </xdr:twoCellAnchor>
  <xdr:twoCellAnchor editAs="absolute">
    <xdr:from>
      <xdr:col>35</xdr:col>
      <xdr:colOff>451696</xdr:colOff>
      <xdr:row>5</xdr:row>
      <xdr:rowOff>234422</xdr:rowOff>
    </xdr:from>
    <xdr:to>
      <xdr:col>35</xdr:col>
      <xdr:colOff>515196</xdr:colOff>
      <xdr:row>6</xdr:row>
      <xdr:rowOff>23602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EB6D52C-09F1-4740-8267-A8A5F5C937E3}"/>
            </a:ext>
          </a:extLst>
        </xdr:cNvPr>
        <xdr:cNvSpPr/>
      </xdr:nvSpPr>
      <xdr:spPr bwMode="auto">
        <a:xfrm>
          <a:off x="13367596" y="10421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80D498D-AFA0-4AF9-9A10-5D7BAE8565DE}"/>
            </a:ext>
          </a:extLst>
        </xdr:cNvPr>
        <xdr:cNvSpPr txBox="1"/>
      </xdr:nvSpPr>
      <xdr:spPr>
        <a:xfrm>
          <a:off x="9775613" y="545592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36</xdr:col>
      <xdr:colOff>162825</xdr:colOff>
      <xdr:row>9</xdr:row>
      <xdr:rowOff>158115</xdr:rowOff>
    </xdr:from>
    <xdr:to>
      <xdr:col>40</xdr:col>
      <xdr:colOff>233414</xdr:colOff>
      <xdr:row>16</xdr:row>
      <xdr:rowOff>59055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A8D3244-C261-4473-AA62-D89A0AA5B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110490</xdr:colOff>
      <xdr:row>17</xdr:row>
      <xdr:rowOff>64770</xdr:rowOff>
    </xdr:from>
    <xdr:to>
      <xdr:col>22</xdr:col>
      <xdr:colOff>179070</xdr:colOff>
      <xdr:row>25</xdr:row>
      <xdr:rowOff>53340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5E06DC9-CDE1-4EB0-8E47-26F4EA52C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137160</xdr:colOff>
      <xdr:row>26</xdr:row>
      <xdr:rowOff>11430</xdr:rowOff>
    </xdr:from>
    <xdr:to>
      <xdr:col>22</xdr:col>
      <xdr:colOff>152400</xdr:colOff>
      <xdr:row>34</xdr:row>
      <xdr:rowOff>22860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1E50601-A663-4A6B-813A-CD63D35B6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33</xdr:col>
      <xdr:colOff>251460</xdr:colOff>
      <xdr:row>2</xdr:row>
      <xdr:rowOff>182881</xdr:rowOff>
    </xdr:from>
    <xdr:to>
      <xdr:col>33</xdr:col>
      <xdr:colOff>556260</xdr:colOff>
      <xdr:row>6</xdr:row>
      <xdr:rowOff>22861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C0285F1-B0FF-4985-8F6F-7A637741FEC2}"/>
            </a:ext>
          </a:extLst>
        </xdr:cNvPr>
        <xdr:cNvSpPr txBox="1"/>
      </xdr:nvSpPr>
      <xdr:spPr>
        <a:xfrm>
          <a:off x="11948160" y="556261"/>
          <a:ext cx="304800" cy="548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2874BA"/>
              </a:solidFill>
            </a:rPr>
            <a:t>_</a:t>
          </a:r>
        </a:p>
      </xdr:txBody>
    </xdr:sp>
    <xdr:clientData/>
  </xdr:twoCellAnchor>
  <xdr:twoCellAnchor editAs="absolute">
    <xdr:from>
      <xdr:col>33</xdr:col>
      <xdr:colOff>395393</xdr:colOff>
      <xdr:row>5</xdr:row>
      <xdr:rowOff>219181</xdr:rowOff>
    </xdr:from>
    <xdr:to>
      <xdr:col>33</xdr:col>
      <xdr:colOff>458893</xdr:colOff>
      <xdr:row>6</xdr:row>
      <xdr:rowOff>8361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56F0D3A7-41A4-4331-B432-B40AE6A11487}"/>
            </a:ext>
          </a:extLst>
        </xdr:cNvPr>
        <xdr:cNvSpPr/>
      </xdr:nvSpPr>
      <xdr:spPr bwMode="auto">
        <a:xfrm>
          <a:off x="12092093" y="1026901"/>
          <a:ext cx="63500" cy="63500"/>
        </a:xfrm>
        <a:prstGeom prst="ellipse">
          <a:avLst/>
        </a:prstGeom>
        <a:solidFill>
          <a:srgbClr val="2874BA"/>
        </a:solidFill>
        <a:ln w="9525" cap="flat" cmpd="sng" algn="ctr">
          <a:solidFill>
            <a:srgbClr val="C0C0C0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24</xdr:col>
      <xdr:colOff>205740</xdr:colOff>
      <xdr:row>7</xdr:row>
      <xdr:rowOff>114300</xdr:rowOff>
    </xdr:from>
    <xdr:to>
      <xdr:col>24</xdr:col>
      <xdr:colOff>205740</xdr:colOff>
      <xdr:row>41</xdr:row>
      <xdr:rowOff>101782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6A18B6E1-77F0-4F0F-AC00-D763BC486373}"/>
            </a:ext>
          </a:extLst>
        </xdr:cNvPr>
        <xdr:cNvCxnSpPr>
          <a:cxnSpLocks/>
        </xdr:cNvCxnSpPr>
      </xdr:nvCxnSpPr>
      <xdr:spPr>
        <a:xfrm>
          <a:off x="7429500" y="1356360"/>
          <a:ext cx="0" cy="621302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41910</xdr:colOff>
      <xdr:row>9</xdr:row>
      <xdr:rowOff>13335</xdr:rowOff>
    </xdr:from>
    <xdr:to>
      <xdr:col>35</xdr:col>
      <xdr:colOff>26670</xdr:colOff>
      <xdr:row>16</xdr:row>
      <xdr:rowOff>51435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7EDC4CB-7A2B-48B8-8A47-A58C2D50C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26</xdr:col>
      <xdr:colOff>41910</xdr:colOff>
      <xdr:row>17</xdr:row>
      <xdr:rowOff>127635</xdr:rowOff>
    </xdr:from>
    <xdr:to>
      <xdr:col>35</xdr:col>
      <xdr:colOff>26670</xdr:colOff>
      <xdr:row>24</xdr:row>
      <xdr:rowOff>173355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54F4CA9-040C-4B0C-BFE0-75613C9DD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26</xdr:col>
      <xdr:colOff>68580</xdr:colOff>
      <xdr:row>26</xdr:row>
      <xdr:rowOff>78105</xdr:rowOff>
    </xdr:from>
    <xdr:to>
      <xdr:col>35</xdr:col>
      <xdr:colOff>0</xdr:colOff>
      <xdr:row>33</xdr:row>
      <xdr:rowOff>139065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596BE90-5D25-4C0E-AA5C-17B956641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419100</xdr:colOff>
      <xdr:row>7</xdr:row>
      <xdr:rowOff>68580</xdr:rowOff>
    </xdr:from>
    <xdr:to>
      <xdr:col>35</xdr:col>
      <xdr:colOff>419100</xdr:colOff>
      <xdr:row>41</xdr:row>
      <xdr:rowOff>56062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23A72593-2716-47A0-A315-4BB313249586}"/>
            </a:ext>
          </a:extLst>
        </xdr:cNvPr>
        <xdr:cNvCxnSpPr>
          <a:cxnSpLocks/>
        </xdr:cNvCxnSpPr>
      </xdr:nvCxnSpPr>
      <xdr:spPr>
        <a:xfrm>
          <a:off x="13335000" y="1310640"/>
          <a:ext cx="0" cy="621302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155205</xdr:colOff>
      <xdr:row>18</xdr:row>
      <xdr:rowOff>93345</xdr:rowOff>
    </xdr:from>
    <xdr:to>
      <xdr:col>40</xdr:col>
      <xdr:colOff>225794</xdr:colOff>
      <xdr:row>24</xdr:row>
      <xdr:rowOff>177165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E0BDFA8-2E94-4E78-9C3B-8BBE3D7D4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178065</xdr:colOff>
      <xdr:row>27</xdr:row>
      <xdr:rowOff>13335</xdr:rowOff>
    </xdr:from>
    <xdr:to>
      <xdr:col>40</xdr:col>
      <xdr:colOff>248654</xdr:colOff>
      <xdr:row>33</xdr:row>
      <xdr:rowOff>97155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DD1365E-7814-4C16-A5B9-4A86EE483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642E-B1E7-49D1-83CC-7720C69D17E3}">
  <sheetPr codeName="Planilha1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AC28-96C4-4907-9694-98934E4F2690}">
  <sheetPr codeName="Planilha2"/>
  <dimension ref="A1"/>
  <sheetViews>
    <sheetView showGridLines="0" tabSelected="1" workbookViewId="0">
      <selection activeCell="Q2" sqref="Q2"/>
    </sheetView>
  </sheetViews>
  <sheetFormatPr defaultColWidth="11.33203125" defaultRowHeight="14.4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2DF7-4AEE-4001-ABAB-1590DBE99D00}">
  <sheetPr codeName="Planilha3"/>
  <dimension ref="A1:G70"/>
  <sheetViews>
    <sheetView workbookViewId="0">
      <selection activeCell="F22" sqref="F22"/>
    </sheetView>
  </sheetViews>
  <sheetFormatPr defaultRowHeight="14.4"/>
  <cols>
    <col min="1" max="1" width="9.109375" bestFit="1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8" spans="1:7">
      <c r="A8" t="s">
        <v>6</v>
      </c>
      <c r="F8" t="s">
        <v>24</v>
      </c>
      <c r="G8" t="s">
        <v>22</v>
      </c>
    </row>
    <row r="9" spans="1:7">
      <c r="F9" t="s">
        <v>11</v>
      </c>
    </row>
    <row r="10" spans="1:7">
      <c r="F10" s="56" t="e" cm="1">
        <f t="array" ref="F10">_xll.DBRW($A$3,Summary!$S$6,Summary!$U$6,Summary!$K$6,$A$23,$A$30,$A$36,"EBITDA","Total Value")</f>
        <v>#VALUE!</v>
      </c>
      <c r="G10" t="e">
        <f>Summary!$K$6</f>
        <v>#N/A</v>
      </c>
    </row>
    <row r="11" spans="1:7">
      <c r="A11" t="s">
        <v>7</v>
      </c>
      <c r="F11" s="56" t="e" cm="1">
        <f t="array" ref="F11">_xll.DBRW($A$3,Summary!$S$6,Summary!$U$6,Summary!$M$6,$A$23,$A$30,$A$36,"EBITDA","Total Value")</f>
        <v>#VALUE!</v>
      </c>
      <c r="G11" t="e">
        <f>Summary!$M$6</f>
        <v>#N/A</v>
      </c>
    </row>
    <row r="12" spans="1:7">
      <c r="A12" t="str">
        <f>_xll.SUBNM("CONS_VC:ALL.D.Month",,"Total YTD","MEMBER_NAME")</f>
        <v>Total YTD</v>
      </c>
      <c r="F12" s="56">
        <f>IFERROR((F10-F11)/F11,0)</f>
        <v>0</v>
      </c>
      <c r="G12" t="e">
        <f>Summary!$O$6</f>
        <v>#N/A</v>
      </c>
    </row>
    <row r="13" spans="1:7">
      <c r="A13" t="str">
        <f>_xll.SUBNM("CONS_VC:ALL.D.Month",,"Year","MEMBER_NAME")</f>
        <v>Year</v>
      </c>
      <c r="F13" s="56"/>
    </row>
    <row r="14" spans="1:7">
      <c r="F14" s="56" t="s">
        <v>11</v>
      </c>
    </row>
    <row r="15" spans="1:7">
      <c r="F15" s="56" t="e" cm="1">
        <f t="array" ref="F15">_xll.DBRW($A$3,Summary!$S$6,$A$12,Summary!$K$6,$A$23,$A$30,$A$36,"EBITDA","Total Value")</f>
        <v>#VALUE!</v>
      </c>
      <c r="G15" t="s">
        <v>25</v>
      </c>
    </row>
    <row r="16" spans="1:7">
      <c r="A16" t="s">
        <v>8</v>
      </c>
      <c r="F16" s="56" t="e" cm="1">
        <f t="array" ref="F16">_xll.DBRW($A$3,Summary!$S$6,$A$12,Summary!$M$6,$A$23,$A$30,$A$36,"EBITDA","Total Value")</f>
        <v>#VALUE!</v>
      </c>
      <c r="G16" t="s">
        <v>26</v>
      </c>
    </row>
    <row r="17" spans="1:7">
      <c r="A17" t="e">
        <f>Summary!$K$6</f>
        <v>#N/A</v>
      </c>
      <c r="F17" s="56">
        <f>IFERROR((F15-F16)/F16,0)</f>
        <v>0</v>
      </c>
    </row>
    <row r="18" spans="1:7">
      <c r="A18" t="e">
        <f>Summary!$M$6</f>
        <v>#N/A</v>
      </c>
      <c r="F18" s="56"/>
    </row>
    <row r="19" spans="1:7">
      <c r="A19" t="e">
        <f>Summary!$O$6</f>
        <v>#N/A</v>
      </c>
      <c r="F19" s="56" t="s">
        <v>11</v>
      </c>
    </row>
    <row r="20" spans="1:7">
      <c r="F20" s="56" t="e" cm="1">
        <f t="array" ref="F20">_xll.DBRW($A$3,Summary!$S$6,$A$13,Summary!$K$6,$A$23,$A$30,$A$36,"EBITDA","Total Value")</f>
        <v>#VALUE!</v>
      </c>
      <c r="G20" t="s">
        <v>25</v>
      </c>
    </row>
    <row r="21" spans="1:7">
      <c r="F21" s="56" t="e" cm="1">
        <f t="array" ref="F21">_xll.DBRW($A$3,Summary!$S$6,$A$13,Summary!$M$6,$A$23,$A$30,$A$36,"EBITDA","Total Value")</f>
        <v>#VALUE!</v>
      </c>
      <c r="G21" t="s">
        <v>26</v>
      </c>
    </row>
    <row r="22" spans="1:7">
      <c r="A22" t="s">
        <v>9</v>
      </c>
      <c r="F22" s="56" t="e" cm="1">
        <f t="array" ref="F22">_xll.DBRW($A$3,Summary!$S$6,$A$13,Summary!$M$6,$A$23,$A$30,$A$36,G22,"Total Value")</f>
        <v>#VALUE!</v>
      </c>
      <c r="G22" t="s">
        <v>27</v>
      </c>
    </row>
    <row r="23" spans="1:7">
      <c r="A23" t="str">
        <f>_xll.SUBNM("CONS_VC:ALL.D.Currency","","BRL Conv.")</f>
        <v>BRL Conv.</v>
      </c>
      <c r="F23" s="56"/>
    </row>
    <row r="24" spans="1:7">
      <c r="A24" t="str">
        <f>_xll.SUBNM("CONS_VC:ALL.D.Currency","","USD Conv.")</f>
        <v>USD Conv.</v>
      </c>
      <c r="F24" s="56" t="s">
        <v>12</v>
      </c>
    </row>
    <row r="25" spans="1:7">
      <c r="A25" t="str">
        <f>_xll.SUBNM("CONS_VC:ALL.D.Currency","","EUR Conv.")</f>
        <v>EUR Conv.</v>
      </c>
      <c r="F25" s="56" t="e" cm="1">
        <f t="array" ref="F25">_xll.DBRW($A$3,Summary!$S$6,Summary!$U$6,Summary!$K$6,$A$24,$A$31,$A$36,"EBITDA","Total Value")</f>
        <v>#VALUE!</v>
      </c>
      <c r="G25" t="s">
        <v>25</v>
      </c>
    </row>
    <row r="26" spans="1:7">
      <c r="F26" s="56" t="e" cm="1">
        <f t="array" ref="F26">_xll.DBRW($A$3,Summary!$S$6,Summary!$U$6,Summary!$M$6,$A$24,$A$31,$A$36,"EBITDA","Total Value")</f>
        <v>#VALUE!</v>
      </c>
      <c r="G26" t="s">
        <v>26</v>
      </c>
    </row>
    <row r="27" spans="1:7">
      <c r="F27" s="56">
        <f>IFERROR((F25-F26)/F26,0)</f>
        <v>0</v>
      </c>
    </row>
    <row r="28" spans="1:7">
      <c r="A28" t="s">
        <v>10</v>
      </c>
      <c r="F28" s="56"/>
    </row>
    <row r="29" spans="1:7">
      <c r="A29" t="e">
        <f>Summary!$D$6</f>
        <v>#N/A</v>
      </c>
      <c r="F29" s="56" t="s">
        <v>12</v>
      </c>
    </row>
    <row r="30" spans="1:7">
      <c r="A30" t="s">
        <v>11</v>
      </c>
      <c r="F30" s="56" t="e" cm="1">
        <f t="array" ref="F30">_xll.DBRW($A$3,Summary!$S$6,$A$12,Summary!$K$6,$A$24,$A$31,$A$36,"EBITDA","Total Value")</f>
        <v>#VALUE!</v>
      </c>
      <c r="G30" t="s">
        <v>25</v>
      </c>
    </row>
    <row r="31" spans="1:7">
      <c r="A31" t="s">
        <v>12</v>
      </c>
      <c r="F31" s="56" t="e" cm="1">
        <f t="array" ref="F31">_xll.DBRW($A$3,Summary!$S$6,$A$12,Summary!$M$6,$A$24,$A$31,$A$36,"EBITDA","Total Value")</f>
        <v>#VALUE!</v>
      </c>
      <c r="G31" t="s">
        <v>26</v>
      </c>
    </row>
    <row r="32" spans="1:7">
      <c r="A32" t="s">
        <v>13</v>
      </c>
      <c r="F32" s="56">
        <f>IFERROR((F30-F31)/F31,0)</f>
        <v>0</v>
      </c>
    </row>
    <row r="33" spans="1:7">
      <c r="A33" t="s">
        <v>14</v>
      </c>
      <c r="F33" s="56"/>
    </row>
    <row r="34" spans="1:7">
      <c r="F34" s="56" t="s">
        <v>12</v>
      </c>
    </row>
    <row r="35" spans="1:7">
      <c r="A35" t="s">
        <v>15</v>
      </c>
      <c r="F35" s="56" t="e" cm="1">
        <f t="array" ref="F35">_xll.DBRW($A$3,Summary!$S$6,$A$13,Summary!$K$6,$A$24,$A$31,$A$36,"EBITDA","Total Value")</f>
        <v>#VALUE!</v>
      </c>
      <c r="G35" t="s">
        <v>25</v>
      </c>
    </row>
    <row r="36" spans="1:7">
      <c r="A36" t="str">
        <f>_xll.SUBNM("CONS_VC:ALL.D.Products","","Total Products")</f>
        <v>Total Products</v>
      </c>
      <c r="F36" s="56" t="e" cm="1">
        <f t="array" ref="F36">_xll.DBRW($A$3,Summary!$S$6,$A$13,Summary!$M$6,$A$24,$A$31,$A$36,"EBITDA","Total Value")</f>
        <v>#VALUE!</v>
      </c>
      <c r="G36" t="s">
        <v>26</v>
      </c>
    </row>
    <row r="37" spans="1:7">
      <c r="F37" s="56" t="e" cm="1">
        <f t="array" ref="F37">_xll.DBRW($A$3,Summary!$S$6,$A$13,Summary!$M$6,$A$24,$A$31,$A$36,G37,"Total Value")</f>
        <v>#VALUE!</v>
      </c>
      <c r="G37" t="s">
        <v>27</v>
      </c>
    </row>
    <row r="38" spans="1:7">
      <c r="A38" t="s">
        <v>16</v>
      </c>
      <c r="F38" s="56">
        <f>IFERROR((F36-F37)/F37,0)</f>
        <v>0</v>
      </c>
    </row>
    <row r="39" spans="1:7">
      <c r="A39" t="s">
        <v>17</v>
      </c>
      <c r="F39" s="56"/>
    </row>
    <row r="40" spans="1:7">
      <c r="F40" s="56" t="s">
        <v>28</v>
      </c>
    </row>
    <row r="41" spans="1:7">
      <c r="A41" t="s">
        <v>18</v>
      </c>
      <c r="F41" s="56" t="e" cm="1">
        <f t="array" ref="F41">_xll.DBRW($A$3,Summary!$S$6,Summary!$U$6,Summary!$K$6,$A$25,$A$32,$A$36,"EBITDA","Total Value")</f>
        <v>#VALUE!</v>
      </c>
      <c r="G41" t="s">
        <v>25</v>
      </c>
    </row>
    <row r="42" spans="1:7">
      <c r="A42" t="s">
        <v>19</v>
      </c>
      <c r="F42" s="56" t="e" cm="1">
        <f t="array" ref="F42">_xll.DBRW($A$3,Summary!$S$6,Summary!$U$6,Summary!$M$6,$A$25,$A$32,$A$36,"EBITDA","Total Value")</f>
        <v>#VALUE!</v>
      </c>
      <c r="G42" t="s">
        <v>26</v>
      </c>
    </row>
    <row r="43" spans="1:7">
      <c r="F43" s="56">
        <f>IFERROR((#REF!-#REF!)/#REF!,0)</f>
        <v>0</v>
      </c>
    </row>
    <row r="44" spans="1:7">
      <c r="F44" s="56"/>
    </row>
    <row r="45" spans="1:7">
      <c r="A45" t="s">
        <v>20</v>
      </c>
      <c r="F45" s="56" t="s">
        <v>28</v>
      </c>
    </row>
    <row r="46" spans="1:7">
      <c r="A46" t="s">
        <v>21</v>
      </c>
      <c r="B46" t="s">
        <v>22</v>
      </c>
      <c r="F46" s="56" t="e" cm="1">
        <f t="array" ref="F46">_xll.DBRW($A$3,Summary!$S$6,$A$12,Summary!$K$6,$A$25,$A$32,$A$36,"EBITDA","Total Value")</f>
        <v>#VALUE!</v>
      </c>
      <c r="G46" t="s">
        <v>25</v>
      </c>
    </row>
    <row r="47" spans="1:7">
      <c r="A47" t="e" cm="1">
        <f t="array" ref="A47">_xll.DBRW($A$3,Summary!$S$6,Summary!$U$6,Summary!$M$6,$A$23,$A$29,$A$36,"EBITDA","Total Value")</f>
        <v>#VALUE!</v>
      </c>
      <c r="B47" t="e">
        <f>"R$ "&amp; ROUND(A47,0) &amp; " M"</f>
        <v>#VALUE!</v>
      </c>
      <c r="F47" s="56" t="e" cm="1">
        <f t="array" ref="F47">_xll.DBRW($A$3,Summary!$S$6,$A$12,Summary!$M$6,$A$25,$A$32,$A$36,"EBITDA","Total Value")</f>
        <v>#VALUE!</v>
      </c>
      <c r="G47" t="s">
        <v>26</v>
      </c>
    </row>
    <row r="48" spans="1:7">
      <c r="A48" t="str" cm="1">
        <f t="array" ref="A48">IFERROR((_xll.DBRW($A$3,Summary!$S$6,Summary!$U$6,Summary!$M$6,$A$23,$A$29,$A$36,"EBITDA","Total Value") - _xll.DBRW($A$3,Summary!$S$6,Summary!$U$6,Summary!$O$6,$A$23,$A$29,$A$36,"EBITDA","Total Value"))/ _xll.DBRW($A$3,Summary!$S$6,Summary!$U$6,Summary!$O$6,$A$23,$A$29,$A$36,"EBITDA","Total Value"),0) &amp;"%" &amp; " vs. Budget"</f>
        <v>0% vs. Budget</v>
      </c>
      <c r="F48" s="56">
        <f>IFERROR((F46-F47)/F47,0)</f>
        <v>0</v>
      </c>
    </row>
    <row r="49" spans="1:7">
      <c r="F49" s="56"/>
    </row>
    <row r="50" spans="1:7">
      <c r="A50" t="s">
        <v>23</v>
      </c>
      <c r="B50" t="s">
        <v>22</v>
      </c>
      <c r="F50" s="56" t="s">
        <v>28</v>
      </c>
    </row>
    <row r="51" spans="1:7">
      <c r="A51" t="e" cm="1">
        <f t="array" ref="A51">_xll.DBRW($A$3,Summary!$S$6,$A$12,Summary!$M$6,$A$23,$A$29,$A$36,"EBITDA","Total Value")</f>
        <v>#VALUE!</v>
      </c>
      <c r="B51" t="e">
        <f>"R$ "&amp; ROUND(A51,0) &amp; " M"</f>
        <v>#VALUE!</v>
      </c>
      <c r="F51" s="56" t="e" cm="1">
        <f t="array" ref="F51">_xll.DBRW($A$3,Summary!$S$6,$A$13,Summary!$K$6,$A$25,$A$32,$A$36,"EBITDA","Total Value")</f>
        <v>#VALUE!</v>
      </c>
      <c r="G51" t="s">
        <v>25</v>
      </c>
    </row>
    <row r="52" spans="1:7">
      <c r="A52" t="str" cm="1">
        <f t="array" ref="A52">IFERROR((_xll.DBRW($A$3,Summary!$S$6,$A$12,Summary!$M$6,$A$23,$A$29,$A$36,"EBITDA","Total Value") - _xll.DBRW($A$3,Summary!$S$6,$A$12,Summary!$O$6,$A$23,$A$29,$A$36,"EBITDA","Total Value"))/ _xll.DBRW($A$3,Summary!$S$6,$A$12,Summary!$O$6,$A$23,$A$29,$A$36,"EBITDA","Total Value"),0) &amp;"%" &amp; " vs. Budget"</f>
        <v>0% vs. Budget</v>
      </c>
      <c r="F52" s="56" t="e">
        <f>_xll.DBRW($A$3,Summary!$S$6,$A$13,Summary!$M$6,$A$25,$A$32,$A$36,"EBITDA","Total Value")</f>
        <v>#VALUE!</v>
      </c>
      <c r="G52" t="s">
        <v>26</v>
      </c>
    </row>
    <row r="53" spans="1:7">
      <c r="F53" s="56" t="e" cm="1">
        <f t="array" ref="F53">_xll.DBRW($A$3,Summary!$S$6,$A$13,Summary!$M$6,$A$25,$A$32,$A$36,G53,"Total Value")</f>
        <v>#VALUE!</v>
      </c>
      <c r="G53" t="s">
        <v>27</v>
      </c>
    </row>
    <row r="54" spans="1:7">
      <c r="F54" s="56">
        <f>IFERROR((F51-F52)/F52,0)</f>
        <v>0</v>
      </c>
    </row>
    <row r="55" spans="1:7">
      <c r="F55" s="56"/>
    </row>
    <row r="56" spans="1:7">
      <c r="A56" t="e" cm="1">
        <f t="array" ref="A56">_xll.DBRW($A$3,Summary!$S$6,$A$13,Summary!$M$6,$A$23,$A$29,$A$36,"EBITDA","Total Value")</f>
        <v>#VALUE!</v>
      </c>
      <c r="B56" t="e">
        <f>"R$ "&amp; ROUND(A56,0) &amp; " M"</f>
        <v>#VALUE!</v>
      </c>
      <c r="F56" s="56" t="s">
        <v>29</v>
      </c>
    </row>
    <row r="57" spans="1:7">
      <c r="A57" t="str" cm="1">
        <f t="array" ref="A57">IFERROR((_xll.DBRW($A$3,Summary!$S$6,$A$13,Summary!$M$6,$A$23,$A$29,$A$36,"EBITDA","Total Value") - _xll.DBRW($A$3,Summary!$S$6,$A$13,Summary!$O$6,$A$23,$A$29,$A$36,"EBITDA","Total Value"))/ _xll.DBRW($A$3,Summary!$S$6,$A$13,Summary!$O$6,$A$23,$A$29,$A$36,"EBITDA","Total Value"),0) &amp;"%" &amp; " vs. Budget"</f>
        <v>0% vs. Budget</v>
      </c>
      <c r="F57" s="56" t="e" cm="1">
        <f t="array" ref="F57">_xll.DBRW($A$3,Summary!$S$6,Summary!$U$6,Summary!$K$6,$A$24,$A$33,$A$36,"EBITDA","Total Value")</f>
        <v>#VALUE!</v>
      </c>
      <c r="G57" t="s">
        <v>25</v>
      </c>
    </row>
    <row r="58" spans="1:7">
      <c r="F58" s="56" t="e" cm="1">
        <f t="array" ref="F58">_xll.DBRW($A$3,Summary!$S$6,Summary!$U$6,Summary!$M$6,$A$24,$A$33,$A$36,"EBITDA","Total Value")</f>
        <v>#VALUE!</v>
      </c>
      <c r="G58" t="s">
        <v>26</v>
      </c>
    </row>
    <row r="59" spans="1:7">
      <c r="F59" s="56">
        <f>IFERROR((#REF!-#REF!)/#REF!,0)</f>
        <v>0</v>
      </c>
    </row>
    <row r="60" spans="1:7">
      <c r="F60" s="56"/>
    </row>
    <row r="61" spans="1:7">
      <c r="F61" s="56" t="s">
        <v>29</v>
      </c>
    </row>
    <row r="62" spans="1:7">
      <c r="F62" s="56" t="e" cm="1">
        <f t="array" ref="F62">_xll.DBRW($A$3,Summary!$S$6,$A$12,Summary!$K$6,$A$24,$A$33,$A$36,"EBITDA","Total Value")</f>
        <v>#VALUE!</v>
      </c>
      <c r="G62" t="s">
        <v>25</v>
      </c>
    </row>
    <row r="63" spans="1:7">
      <c r="F63" s="56" t="e" cm="1">
        <f t="array" ref="F63">_xll.DBRW($A$3,Summary!$S$6,$A$12,Summary!$M$6,$A$24,$A$33,$A$36,"EBITDA","Total Value")</f>
        <v>#VALUE!</v>
      </c>
      <c r="G63" t="s">
        <v>26</v>
      </c>
    </row>
    <row r="64" spans="1:7">
      <c r="F64" s="56">
        <f>IFERROR((F62-F63)/F63,0)</f>
        <v>0</v>
      </c>
    </row>
    <row r="65" spans="6:7">
      <c r="F65" s="56"/>
    </row>
    <row r="66" spans="6:7">
      <c r="F66" s="56" t="s">
        <v>29</v>
      </c>
    </row>
    <row r="67" spans="6:7">
      <c r="F67" s="56" t="e" cm="1">
        <f t="array" ref="F67">_xll.DBRW($A$3,Summary!$S$6,$A$13,Summary!$K$6,$A$24,$A$33,$A$36,"EBITDA","Total Value")</f>
        <v>#VALUE!</v>
      </c>
      <c r="G67" t="s">
        <v>25</v>
      </c>
    </row>
    <row r="68" spans="6:7">
      <c r="F68" s="56" t="e">
        <f>_xll.DBRW($A$3,Summary!$S$6,$A$13,Summary!$M$6,$A$24,$A$33,$A$36,"EBITDA","Total Value")</f>
        <v>#VALUE!</v>
      </c>
      <c r="G68" t="s">
        <v>26</v>
      </c>
    </row>
    <row r="69" spans="6:7">
      <c r="F69" s="56" t="e" cm="1">
        <f t="array" ref="F69">_xll.DBRW($A$3,Summary!$S$6,$A$13,Summary!$M$6,$A$24,$A$33,$A$36,G69,"Total Value")</f>
        <v>#VALUE!</v>
      </c>
      <c r="G69" t="s">
        <v>27</v>
      </c>
    </row>
    <row r="70" spans="6:7">
      <c r="F70" s="56">
        <f>IFERROR((F67-F68)/F68,0)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A80-05E3-44E3-9C89-8E1D0CACB3E5}">
  <sheetPr codeName="Planilha4"/>
  <dimension ref="B1:Z37"/>
  <sheetViews>
    <sheetView showGridLines="0" zoomScaleNormal="100" workbookViewId="0">
      <selection activeCell="P3" sqref="P3"/>
    </sheetView>
  </sheetViews>
  <sheetFormatPr defaultRowHeight="14.4"/>
  <cols>
    <col min="1" max="1" width="5.6640625" customWidth="1"/>
    <col min="2" max="2" width="4.21875" customWidth="1"/>
    <col min="3" max="3" width="9.5546875" customWidth="1"/>
  </cols>
  <sheetData>
    <row r="1" spans="2:26" ht="15.6" customHeight="1">
      <c r="B1" s="113" t="s">
        <v>30</v>
      </c>
      <c r="C1" s="113"/>
      <c r="D1" s="113"/>
      <c r="E1" s="113"/>
      <c r="F1" s="113"/>
      <c r="G1" s="113"/>
    </row>
    <row r="2" spans="2:26" ht="15.6" customHeight="1">
      <c r="B2" s="113"/>
      <c r="C2" s="113"/>
      <c r="D2" s="113"/>
      <c r="E2" s="113"/>
      <c r="F2" s="113"/>
      <c r="G2" s="113"/>
    </row>
    <row r="3" spans="2:26" ht="15.6" customHeight="1">
      <c r="D3" s="1"/>
    </row>
    <row r="4" spans="2:26" ht="6.6" customHeight="1">
      <c r="D4" s="1"/>
    </row>
    <row r="5" spans="2:26" ht="11.4" customHeight="1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2:26" ht="22.2" customHeight="1">
      <c r="B6" s="4"/>
      <c r="C6" s="4"/>
      <c r="D6" s="114" t="e">
        <f>_xll.SUBNM("CONS_VC_PRD:ALL.D.Region","","Global")</f>
        <v>#N/A</v>
      </c>
      <c r="E6" s="114"/>
      <c r="F6" s="114"/>
      <c r="G6" s="114"/>
      <c r="H6" s="5"/>
      <c r="I6" s="5"/>
      <c r="J6" s="5"/>
      <c r="K6" s="11" t="e">
        <f>_xll.SUBNM("CONS_VC_PRD:ALL.D.Version","Sys.Report","Actual","Descrição")</f>
        <v>#N/A</v>
      </c>
      <c r="L6" s="5"/>
      <c r="M6" s="11" t="e">
        <f>_xll.SUBNM("CONS_VC_PRD:ALL.D.Version","Sys.Report","RF","Descrição")</f>
        <v>#N/A</v>
      </c>
      <c r="N6" s="5"/>
      <c r="O6" s="11" t="e">
        <f>_xll.SUBNM("CONS_VC_PRD:ALL.D.Version","Sys.Report","Actual","Descrição")</f>
        <v>#N/A</v>
      </c>
      <c r="P6" s="5"/>
      <c r="Q6" s="5"/>
      <c r="R6" s="5"/>
      <c r="S6" s="11" t="e">
        <f>_xll.SUBNM("CONS_VC_PRD:ALL.D.Year","SYS_Picklist","2025","ÏD do Membro")</f>
        <v>#N/A</v>
      </c>
      <c r="T6" s="5"/>
      <c r="U6" s="11" t="e">
        <f>_xll.SUBNM("CONS_VC_PRD:ALL.D.Month","sys_picklist","Jan","DESC")</f>
        <v>#N/A</v>
      </c>
      <c r="V6" s="5"/>
      <c r="W6" s="5"/>
      <c r="X6" s="5"/>
      <c r="Y6" s="5"/>
      <c r="Z6" s="5"/>
    </row>
    <row r="7" spans="2:26" ht="11.4" customHeight="1">
      <c r="B7" s="6"/>
      <c r="C7" s="6"/>
      <c r="D7" s="7"/>
      <c r="E7" s="6"/>
      <c r="F7" s="6"/>
      <c r="G7" s="6"/>
      <c r="H7" s="6"/>
      <c r="I7" s="6"/>
      <c r="J7" s="8"/>
      <c r="K7" s="6"/>
      <c r="L7" s="9"/>
      <c r="M7" s="6"/>
      <c r="N7" s="9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2:26" ht="14.4" customHeight="1">
      <c r="D8" s="112" t="s">
        <v>31</v>
      </c>
      <c r="E8" s="112"/>
      <c r="J8" s="2"/>
    </row>
    <row r="9" spans="2:26" ht="13.2" customHeight="1">
      <c r="D9" s="112"/>
      <c r="E9" s="112"/>
      <c r="J9" s="3" t="s">
        <v>32</v>
      </c>
    </row>
    <row r="10" spans="2:26" ht="13.2" customHeight="1"/>
    <row r="11" spans="2:26" ht="13.2" customHeight="1"/>
    <row r="12" spans="2:26" ht="13.2" customHeight="1">
      <c r="F12" s="115" t="e">
        <f>'Summary  - Fx'!B47</f>
        <v>#VALUE!</v>
      </c>
      <c r="G12" s="115"/>
      <c r="H12" s="115"/>
    </row>
    <row r="13" spans="2:26" ht="13.2" customHeight="1"/>
    <row r="14" spans="2:26" ht="13.2" customHeight="1">
      <c r="G14" s="111" t="str">
        <f>'Summary  - Fx'!A48</f>
        <v>0% vs. Budget</v>
      </c>
      <c r="H14" s="111"/>
    </row>
    <row r="15" spans="2:26" ht="13.2" customHeight="1">
      <c r="J15" s="3" t="s">
        <v>33</v>
      </c>
    </row>
    <row r="16" spans="2:26" ht="13.2" customHeight="1"/>
    <row r="17" spans="4:10" ht="13.2" customHeight="1">
      <c r="D17" s="112" t="s">
        <v>34</v>
      </c>
      <c r="E17" s="112"/>
    </row>
    <row r="18" spans="4:10" ht="13.2" customHeight="1">
      <c r="D18" s="112"/>
      <c r="E18" s="112"/>
    </row>
    <row r="19" spans="4:10" ht="13.2" customHeight="1"/>
    <row r="20" spans="4:10" ht="13.2" customHeight="1"/>
    <row r="21" spans="4:10" ht="13.2" customHeight="1"/>
    <row r="22" spans="4:10" ht="13.2" customHeight="1">
      <c r="F22" s="110" t="e">
        <f>'Summary  - Fx'!B51</f>
        <v>#VALUE!</v>
      </c>
      <c r="G22" s="110"/>
      <c r="H22" s="110"/>
      <c r="J22" s="3" t="s">
        <v>35</v>
      </c>
    </row>
    <row r="23" spans="4:10" ht="13.2" customHeight="1"/>
    <row r="24" spans="4:10" ht="13.2" customHeight="1">
      <c r="G24" s="111" t="str">
        <f>'Summary  - Fx'!A52</f>
        <v>0% vs. Budget</v>
      </c>
      <c r="H24" s="111"/>
    </row>
    <row r="25" spans="4:10" ht="13.2" customHeight="1"/>
    <row r="26" spans="4:10" ht="13.2" customHeight="1"/>
    <row r="27" spans="4:10" ht="13.2" customHeight="1">
      <c r="D27" s="112" t="s">
        <v>49</v>
      </c>
      <c r="E27" s="112"/>
    </row>
    <row r="28" spans="4:10" ht="13.2" customHeight="1">
      <c r="D28" s="112"/>
      <c r="E28" s="112"/>
    </row>
    <row r="29" spans="4:10" ht="13.2" customHeight="1"/>
    <row r="30" spans="4:10" ht="13.2" customHeight="1">
      <c r="J30" s="3" t="s">
        <v>36</v>
      </c>
    </row>
    <row r="31" spans="4:10" ht="13.2" customHeight="1"/>
    <row r="32" spans="4:10" ht="13.2" customHeight="1"/>
    <row r="33" spans="6:8" ht="13.2" customHeight="1">
      <c r="F33" s="110" t="e">
        <f>'Summary  - Fx'!B56</f>
        <v>#VALUE!</v>
      </c>
      <c r="G33" s="110"/>
      <c r="H33" s="110"/>
    </row>
    <row r="34" spans="6:8" ht="13.2" customHeight="1"/>
    <row r="35" spans="6:8" ht="13.2" customHeight="1">
      <c r="G35" s="109" t="str">
        <f>'Summary  - Fx'!A57</f>
        <v>0% vs. Budget</v>
      </c>
      <c r="H35" s="108"/>
    </row>
    <row r="37" spans="6:8">
      <c r="G37" s="111"/>
      <c r="H37" s="111"/>
    </row>
  </sheetData>
  <mergeCells count="11">
    <mergeCell ref="D17:E18"/>
    <mergeCell ref="B1:G2"/>
    <mergeCell ref="D6:G6"/>
    <mergeCell ref="D8:E9"/>
    <mergeCell ref="F12:H12"/>
    <mergeCell ref="G14:H14"/>
    <mergeCell ref="F22:H22"/>
    <mergeCell ref="G24:H24"/>
    <mergeCell ref="D27:E28"/>
    <mergeCell ref="G37:H37"/>
    <mergeCell ref="F33:H3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C92-B4DD-4B4E-B2DA-C09B0B603C6E}">
  <sheetPr codeName="Planilha5"/>
  <dimension ref="A1:S23"/>
  <sheetViews>
    <sheetView workbookViewId="0">
      <selection activeCell="D12" sqref="D12"/>
    </sheetView>
  </sheetViews>
  <sheetFormatPr defaultRowHeight="14.4"/>
  <cols>
    <col min="1" max="1" width="25.77734375" customWidth="1"/>
    <col min="2" max="2" width="10.33203125" bestFit="1" customWidth="1"/>
    <col min="3" max="3" width="11.109375" bestFit="1" customWidth="1"/>
    <col min="4" max="5" width="10.6640625" bestFit="1" customWidth="1"/>
    <col min="11" max="11" width="51.6640625" bestFit="1" customWidth="1"/>
    <col min="12" max="16" width="12.44140625" bestFit="1" customWidth="1"/>
    <col min="17" max="18" width="13.5546875" bestFit="1" customWidth="1"/>
    <col min="19" max="19" width="13.5546875" customWidth="1"/>
    <col min="20" max="20" width="12.44140625" bestFit="1" customWidth="1"/>
    <col min="21" max="21" width="6.33203125" bestFit="1" customWidth="1"/>
  </cols>
  <sheetData>
    <row r="1" spans="1:19" ht="15" customHeight="1"/>
    <row r="2" spans="1:19" ht="15" customHeight="1">
      <c r="A2" t="s">
        <v>37</v>
      </c>
    </row>
    <row r="3" spans="1:19" ht="15" customHeight="1">
      <c r="B3" t="e">
        <f>_xll.SUBNM("CONS_VC:ALL.D.Month","SYS_YTD",EBITDA!$N$6,"ID do membro")</f>
        <v>#VALUE!</v>
      </c>
    </row>
    <row r="4" spans="1:19">
      <c r="A4" s="12" t="str">
        <f>_xll.SUBNM("CONS_VC:ALL.D.Year",,"2025")</f>
        <v>2025</v>
      </c>
    </row>
    <row r="5" spans="1:19">
      <c r="A5" s="12" t="str">
        <f>_xll.SUBNM("CONS_VC:DFS.M.100.Profit_and_Loss",,"Total Value")</f>
        <v>Total Value</v>
      </c>
    </row>
    <row r="6" spans="1:19">
      <c r="A6" s="12" t="str">
        <f>_xll.SUBNM("CONS_VC:ALL.D.Version","Sys.Report","Actual","Descrição")</f>
        <v>Actual</v>
      </c>
    </row>
    <row r="7" spans="1:19">
      <c r="A7" s="13"/>
      <c r="D7" t="e">
        <f>EBITDA!C6</f>
        <v>#N/A</v>
      </c>
    </row>
    <row r="9" spans="1:19">
      <c r="A9" s="12" t="str">
        <f>_xll.SUBNM("CONS_VC:ALL.D.Products",,"Total Products")</f>
        <v>Total Products</v>
      </c>
    </row>
    <row r="11" spans="1:19" ht="15" thickBot="1"/>
    <row r="12" spans="1:19" ht="15" thickBot="1">
      <c r="A12" s="116" t="s">
        <v>38</v>
      </c>
      <c r="B12" s="117"/>
      <c r="C12" s="14" t="e">
        <f>EBITDA!$N$6</f>
        <v>#N/A</v>
      </c>
      <c r="D12" s="14" t="e">
        <f>"YTD "&amp;$B$3</f>
        <v>#VALUE!</v>
      </c>
      <c r="H12" s="116" t="s">
        <v>41</v>
      </c>
      <c r="I12" s="117"/>
      <c r="J12" s="15" t="s">
        <v>8</v>
      </c>
      <c r="K12" s="16" t="e">
        <f>EBITDA!$AI$6</f>
        <v>#N/A</v>
      </c>
      <c r="L12" s="17" t="s">
        <v>25</v>
      </c>
      <c r="M12" s="17" t="e">
        <f>EBITDA!$AM$6</f>
        <v>#N/A</v>
      </c>
      <c r="N12" s="17" t="e">
        <f>EBITDA!$AM$6</f>
        <v>#N/A</v>
      </c>
      <c r="O12" s="17" t="e">
        <f>EBITDA!$AM$6</f>
        <v>#N/A</v>
      </c>
      <c r="P12" s="17" t="e">
        <f>EBITDA!$AM$6</f>
        <v>#N/A</v>
      </c>
      <c r="Q12" s="17" t="e">
        <f>EBITDA!$AM$6</f>
        <v>#N/A</v>
      </c>
      <c r="R12" s="16" t="e">
        <f>EBITDA!$AI$6</f>
        <v>#N/A</v>
      </c>
      <c r="S12" s="17" t="e">
        <f>EBITDA!$AM$6</f>
        <v>#N/A</v>
      </c>
    </row>
    <row r="13" spans="1:19" ht="15" thickBot="1">
      <c r="A13" t="e">
        <f>EBITDA!$AI$6</f>
        <v>#N/A</v>
      </c>
      <c r="B13" s="18">
        <f>$A$4-1</f>
        <v>2024</v>
      </c>
      <c r="C13" s="56" t="e">
        <f>_xll.DBRW($A$2,$B$13,C$12,$A13,EBITDA!$X$6,EBITDA!$R$6,$A$9,$D$7,$A$5)</f>
        <v>#VALUE!</v>
      </c>
      <c r="D13" s="56" t="e">
        <f>_xll.DBRW($A$2,$B$13,D$12,$A13,EBITDA!$X$6,EBITDA!$R$6,$A$9,$D$7,$A$5)</f>
        <v>#VALUE!</v>
      </c>
      <c r="H13" s="19"/>
      <c r="J13" s="20" t="s">
        <v>42</v>
      </c>
      <c r="K13" s="21" t="s">
        <v>43</v>
      </c>
      <c r="L13" s="21" t="s">
        <v>43</v>
      </c>
      <c r="M13" s="21" t="s">
        <v>11</v>
      </c>
      <c r="N13" s="21" t="s">
        <v>12</v>
      </c>
      <c r="O13" s="22" t="s">
        <v>13</v>
      </c>
      <c r="P13" s="23" t="s">
        <v>14</v>
      </c>
      <c r="Q13" s="21" t="s">
        <v>44</v>
      </c>
      <c r="R13" s="22" t="s">
        <v>45</v>
      </c>
      <c r="S13" s="24" t="s">
        <v>43</v>
      </c>
    </row>
    <row r="14" spans="1:19" ht="15" thickBot="1">
      <c r="A14" s="19" t="e">
        <f>EBITDA!$AK$6</f>
        <v>#N/A</v>
      </c>
      <c r="B14" s="18" t="str">
        <f>$A$4</f>
        <v>2025</v>
      </c>
      <c r="C14" s="56" t="e">
        <f>_xll.DBRW($A$2,$A$4,C$12,$A14,EBITDA!$X$6,EBITDA!$R$6,$A$9,$D$7,$A$5)</f>
        <v>#VALUE!</v>
      </c>
      <c r="D14" s="56" t="e">
        <f>_xll.DBRW($A$2,$A$4,D$12,$A14,EBITDA!$X$6,EBITDA!$R$6,$A$9,$D$7,$A$5)</f>
        <v>#VALUE!</v>
      </c>
      <c r="H14" s="19"/>
      <c r="J14" s="20"/>
      <c r="K14" s="25">
        <f>A4-1</f>
        <v>2024</v>
      </c>
      <c r="L14" s="25" t="s">
        <v>25</v>
      </c>
      <c r="M14" s="25" t="s">
        <v>11</v>
      </c>
      <c r="N14" s="25" t="s">
        <v>12</v>
      </c>
      <c r="O14" s="26" t="s">
        <v>28</v>
      </c>
      <c r="P14" s="27" t="s">
        <v>14</v>
      </c>
      <c r="Q14" s="25" t="s">
        <v>46</v>
      </c>
      <c r="R14" s="26" t="s">
        <v>47</v>
      </c>
      <c r="S14" s="28" t="s">
        <v>50</v>
      </c>
    </row>
    <row r="15" spans="1:19" ht="15" thickBot="1">
      <c r="A15" s="29" t="e">
        <f>EBITDA!$AM$6</f>
        <v>#N/A</v>
      </c>
      <c r="B15" s="18">
        <v>2025</v>
      </c>
      <c r="C15" s="57" t="e">
        <f>_xll.DBRW($A$2,$A$4,C$12,$A15,EBITDA!$X$6,EBITDA!$R$6,$A$9,$D$7,$A$5)</f>
        <v>#VALUE!</v>
      </c>
      <c r="D15" s="57" t="e">
        <f>_xll.DBRW($A$2,$A$4,D$12,$A15,EBITDA!$X$6,EBITDA!$R$6,$A$9,$D$7,$A$5)</f>
        <v>#VALUE!</v>
      </c>
      <c r="H15" s="19"/>
      <c r="J15" s="30"/>
      <c r="K15" s="58" t="e">
        <f>_xll.DBRW($A$2,$K$14,EBITDA!$N$6,K$12,EBITDA!$X$6,K$13,$A$9,$D$7,$A$5)</f>
        <v>#VALUE!</v>
      </c>
      <c r="L15" s="58" t="e">
        <f>_xll.DBRW($A$2,$A$4,EBITDA!$N$6,L$12,EBITDA!$X$6,L$13,$A$9,$D$7,$A$5)</f>
        <v>#VALUE!</v>
      </c>
      <c r="M15" s="58" t="e">
        <f>_xll.DBRW($A$2,$A$4,EBITDA!$N$6,M$12,EBITDA!$X$6,M$13,$A$9,$D$7,$A$5)</f>
        <v>#VALUE!</v>
      </c>
      <c r="N15" s="58" t="e">
        <f>_xll.DBRW($A$2,$A$4,EBITDA!$N$6,N$12,EBITDA!$X$6,N$13,$A$9,$D$7,$A$5)</f>
        <v>#VALUE!</v>
      </c>
      <c r="O15" s="58" t="e">
        <f>_xll.DBRW($A$2,$A$4,EBITDA!$N$6,O$12,EBITDA!$X$6,O$13,$A$9,$D$7,$A$5)</f>
        <v>#VALUE!</v>
      </c>
      <c r="P15" s="58" t="e">
        <f>_xll.DBRW($A$2,$A$4,EBITDA!$N$6,P$12,EBITDA!$X$6,P$13,$A$9,$D$7,$A$5)</f>
        <v>#VALUE!</v>
      </c>
      <c r="Q15" s="58" t="e">
        <f>_xll.DBRW($A$2,$A$4,EBITDA!$N$6,Q$12,EBITDA!$X$6,Q$13,$A$9,$D$7,$A$5)</f>
        <v>#VALUE!</v>
      </c>
      <c r="R15" s="58" t="e">
        <f>_xll.DBRW($A$2,$A$4,EBITDA!$N$6,R$12,EBITDA!$X$6,R$13,$A$9,$D$7,$A$5)</f>
        <v>#VALUE!</v>
      </c>
      <c r="S15" s="59" t="e">
        <f>_xll.DBRW($A$2,$A$4,EBITDA!$N$6,S$12,EBITDA!$X$6,S$13,$A$9,$D$7,$A$5)</f>
        <v>#VALUE!</v>
      </c>
    </row>
    <row r="16" spans="1:19" ht="15" thickBot="1">
      <c r="H16" s="29"/>
      <c r="I16" s="31"/>
      <c r="J16" s="32" t="e">
        <f>EBITDA!AK6</f>
        <v>#N/A</v>
      </c>
      <c r="K16" s="60"/>
      <c r="L16" s="61"/>
      <c r="M16" s="61" t="e">
        <f>_xll.DBRW($A$2,$A$4,EBITDA!$N$6,$J$16,EBITDA!$X$6,M$13,$A$9,$D$7,$A$5)</f>
        <v>#VALUE!</v>
      </c>
      <c r="N16" s="61" t="e">
        <f>_xll.DBRW($A$2,$A$4,EBITDA!$N$6,$J$16,EBITDA!$X$6,N$13,$A$9,$D$7,$A$5)</f>
        <v>#VALUE!</v>
      </c>
      <c r="O16" s="61" t="e">
        <f>_xll.DBRW($A$2,$A$4,EBITDA!$N$6,$J$16,EBITDA!$X$6,O$13,$A$9,$D$7,$A$5)</f>
        <v>#VALUE!</v>
      </c>
      <c r="P16" s="61" t="e">
        <f>_xll.DBRW($A$2,$A$4,EBITDA!$N$6,$J$16,EBITDA!$X$6,P$13,$A$9,$D$7,$A$5)</f>
        <v>#VALUE!</v>
      </c>
      <c r="Q16" s="61" t="e">
        <f>_xll.DBRW($A$2,$A$4,EBITDA!$N$6,$J$16,EBITDA!$X$6,Q$13,$A$9,$D$7,$A$5)</f>
        <v>#VALUE!</v>
      </c>
      <c r="R16" s="61"/>
      <c r="S16" s="62"/>
    </row>
    <row r="17" spans="1:17">
      <c r="M17" s="33"/>
      <c r="N17" s="33"/>
      <c r="O17" s="33"/>
      <c r="P17" s="33"/>
      <c r="Q17" s="33"/>
    </row>
    <row r="19" spans="1:17" ht="15" thickBot="1">
      <c r="L19" s="33"/>
    </row>
    <row r="20" spans="1:17" ht="15" thickBot="1">
      <c r="A20" s="34" t="s">
        <v>48</v>
      </c>
      <c r="B20" s="35"/>
      <c r="C20" s="14" t="s">
        <v>39</v>
      </c>
      <c r="D20" s="14" t="s">
        <v>40</v>
      </c>
    </row>
    <row r="21" spans="1:17" ht="15" thickBot="1">
      <c r="A21" t="e">
        <f>EBITDA!$AI$6</f>
        <v>#N/A</v>
      </c>
      <c r="B21" s="18">
        <f>$A$4-1</f>
        <v>2024</v>
      </c>
      <c r="C21" s="56" t="e">
        <f>_xll.DBRW($A$2,$B$13,C$12,$A13,EBITDA!$X$6,EBITDA!$R$6,$A$9,$A20,$A$5)</f>
        <v>#VALUE!</v>
      </c>
      <c r="D21" s="56" t="e">
        <f>_xll.DBRW($A$2,$B$13,D$12,$A13,EBITDA!$X$6,EBITDA!$R$6,$A$9,$A20,$A$5)</f>
        <v>#VALUE!</v>
      </c>
    </row>
    <row r="22" spans="1:17" ht="15" thickBot="1">
      <c r="A22" s="19" t="e">
        <f>EBITDA!$AK$6</f>
        <v>#N/A</v>
      </c>
      <c r="B22" s="18" t="str">
        <f>$A$4</f>
        <v>2025</v>
      </c>
      <c r="C22" s="56" t="e">
        <f>_xll.DBRW($A$2,$A$4,C$12,$A14,EBITDA!$X$6,EBITDA!$R$6,$A$9,$A20,$A$5)</f>
        <v>#VALUE!</v>
      </c>
      <c r="D22" s="56" t="e">
        <f>_xll.DBRW($A$2,$A$4,D$12,$A14,EBITDA!$X$6,EBITDA!$R$6,$A$9,$A20,$A$5)</f>
        <v>#VALUE!</v>
      </c>
    </row>
    <row r="23" spans="1:17" ht="15" thickBot="1">
      <c r="A23" s="29" t="e">
        <f>EBITDA!$AM$6</f>
        <v>#N/A</v>
      </c>
      <c r="B23" s="18">
        <v>2025</v>
      </c>
      <c r="C23" s="57" t="e">
        <f>_xll.DBRW($A$2,$A$4,C$12,$A15,EBITDA!$X$6,EBITDA!$R$6,$A$9,$A20,$A$5)</f>
        <v>#VALUE!</v>
      </c>
      <c r="D23" s="57" t="e">
        <f>_xll.DBRW($A$2,$A$4,D$12,$A15,EBITDA!$X$6,EBITDA!$R$6,$A$9,$A20,$A$5)</f>
        <v>#VALUE!</v>
      </c>
    </row>
  </sheetData>
  <mergeCells count="2">
    <mergeCell ref="A12:B12"/>
    <mergeCell ref="H12:I12"/>
  </mergeCells>
  <pageMargins left="0.511811024" right="0.511811024" top="0.78740157499999996" bottom="0.78740157499999996" header="0.31496062000000002" footer="0.31496062000000002"/>
  <customProperties>
    <customPr name="COR_LastLabelRowStart" r:id="rId1"/>
    <customPr name="COR_MapSheets" r:id="rId2"/>
    <customPr name="Serialized_Sheet_Mapping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6414-E580-4C5F-9C94-950685CF533C}">
  <sheetPr codeName="Planilha6"/>
  <dimension ref="A1:AN34"/>
  <sheetViews>
    <sheetView showGridLines="0" workbookViewId="0">
      <selection activeCell="L39" sqref="L39"/>
    </sheetView>
  </sheetViews>
  <sheetFormatPr defaultRowHeight="14.4"/>
  <cols>
    <col min="1" max="1" width="5.6640625" customWidth="1"/>
    <col min="2" max="27" width="4.33203125" customWidth="1"/>
  </cols>
  <sheetData>
    <row r="1" spans="2:40" ht="15" customHeight="1">
      <c r="B1" s="118" t="s">
        <v>73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2:40" ht="15" customHeight="1"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2:40" ht="15" customHeight="1"/>
    <row r="4" spans="2:40" ht="6" customHeight="1">
      <c r="C4" s="36"/>
      <c r="D4" s="36"/>
      <c r="E4" s="36"/>
      <c r="F4" s="36"/>
      <c r="G4" s="36"/>
      <c r="H4" s="36"/>
      <c r="I4" s="37"/>
      <c r="J4" s="37"/>
    </row>
    <row r="5" spans="2:40" ht="12.6" customHeight="1">
      <c r="B5" s="10"/>
      <c r="C5" s="10"/>
      <c r="D5" s="10"/>
      <c r="E5" s="52"/>
      <c r="F5" s="52"/>
      <c r="G5" s="52"/>
      <c r="H5" s="52"/>
      <c r="I5" s="53"/>
      <c r="J5" s="53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2:40" ht="20.399999999999999" customHeight="1">
      <c r="B6" s="5"/>
      <c r="C6" s="119" t="e">
        <f>_xll.SUBNM("CONS_VC_PRD:DFS.D.Accounts_PnL","Default","EBITDA")</f>
        <v>#N/A</v>
      </c>
      <c r="D6" s="119"/>
      <c r="E6" s="119"/>
      <c r="F6" s="119"/>
      <c r="G6" s="119"/>
      <c r="H6" s="43"/>
      <c r="I6" s="43"/>
      <c r="J6" s="120" t="e">
        <f>_xll.SUBNM("CONS_VC_PRD:ALL.D.Year","SYS_Picklist","2025","ÏD do Membro")</f>
        <v>#N/A</v>
      </c>
      <c r="K6" s="120"/>
      <c r="L6" s="120"/>
      <c r="M6" s="44"/>
      <c r="N6" s="120" t="e">
        <f>_xll.SUBNM("CONS_VC_PRD:ALL.D.Month","SYS_Picklist","Nov","Desc")</f>
        <v>#N/A</v>
      </c>
      <c r="O6" s="120"/>
      <c r="P6" s="120"/>
      <c r="Q6" s="5"/>
      <c r="R6" s="120" t="e">
        <f>_xll.SUBNM("CONS_VC_PRD:ALL.D.Region","Default","Global")</f>
        <v>#N/A</v>
      </c>
      <c r="S6" s="120"/>
      <c r="T6" s="120"/>
      <c r="U6" s="120"/>
      <c r="V6" s="44"/>
      <c r="W6" s="45"/>
      <c r="X6" s="120" t="e">
        <f>_xll.SUBNM("CONS_VC_PRD:ALL.D.Currency","Default","BRL Conv.")</f>
        <v>#N/A</v>
      </c>
      <c r="Y6" s="120"/>
      <c r="Z6" s="120"/>
      <c r="AA6" s="120"/>
      <c r="AB6" s="5"/>
      <c r="AC6" s="46"/>
      <c r="AD6" s="46"/>
      <c r="AE6" s="46"/>
      <c r="AF6" s="46"/>
      <c r="AG6" s="5"/>
      <c r="AH6" s="46"/>
      <c r="AI6" s="11" t="e">
        <f>_xll.SUBNM("CONS_VC_PRD:ALL.D.Version","Sys.Report","Actual","Descrição")</f>
        <v>#N/A</v>
      </c>
      <c r="AJ6" s="46"/>
      <c r="AK6" s="11" t="e">
        <f>_xll.SUBNM("CONS_VC_PRD:ALL.D.Version","Sys.Report","L300","Descrição")</f>
        <v>#N/A</v>
      </c>
      <c r="AL6" s="5"/>
      <c r="AM6" s="11" t="e">
        <f>_xll.SUBNM("CONS_VC_PRD:ALL.D.Version","Sys.Report","RF","Descrição")</f>
        <v>#N/A</v>
      </c>
      <c r="AN6" s="5"/>
    </row>
    <row r="7" spans="2:40" ht="12.6" customHeight="1">
      <c r="B7" s="6"/>
      <c r="C7" s="47"/>
      <c r="D7" s="48"/>
      <c r="E7" s="48"/>
      <c r="F7" s="48"/>
      <c r="G7" s="4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49"/>
      <c r="AC7" s="50"/>
      <c r="AD7" s="6"/>
      <c r="AE7" s="6"/>
      <c r="AF7" s="6"/>
      <c r="AG7" s="6"/>
      <c r="AH7" s="6"/>
      <c r="AI7" s="6"/>
      <c r="AJ7" s="6"/>
      <c r="AK7" s="6"/>
      <c r="AL7" s="51"/>
      <c r="AM7" s="51"/>
      <c r="AN7" s="51"/>
    </row>
    <row r="8" spans="2:40" ht="15" customHeight="1" thickBot="1">
      <c r="B8" s="54"/>
      <c r="C8" s="55" t="e">
        <f>C6</f>
        <v>#N/A</v>
      </c>
      <c r="D8" s="55"/>
      <c r="E8" s="55"/>
      <c r="F8" s="55"/>
      <c r="G8" s="55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AB8" s="55" t="e">
        <f>C6&amp;" Bridge"</f>
        <v>#N/A</v>
      </c>
      <c r="AC8" s="55"/>
      <c r="AD8" s="55"/>
      <c r="AE8" s="55"/>
      <c r="AF8" s="54"/>
      <c r="AG8" s="54"/>
      <c r="AH8" s="54"/>
      <c r="AI8" s="54"/>
      <c r="AJ8" s="54"/>
      <c r="AK8" s="54"/>
      <c r="AL8" s="54"/>
      <c r="AM8" s="54"/>
      <c r="AN8" s="54"/>
    </row>
    <row r="26" spans="1:20">
      <c r="A26" s="38" t="e">
        <f>"Margin "&amp;$C$6
&amp;'EBITDA - Fx'!A10</f>
        <v>#N/A</v>
      </c>
      <c r="D26" s="39" t="e">
        <f>'EBITDA - Fx'!C21</f>
        <v>#VALUE!</v>
      </c>
      <c r="E26" s="40" t="e">
        <f>'EBITDA - Fx'!C22</f>
        <v>#VALUE!</v>
      </c>
      <c r="F26" s="41" t="e">
        <f>'EBITDA - Fx'!C23</f>
        <v>#VALUE!</v>
      </c>
      <c r="G26" s="42"/>
      <c r="H26" s="42"/>
      <c r="I26" s="39" t="e">
        <f>'EBITDA - Fx'!D21</f>
        <v>#VALUE!</v>
      </c>
      <c r="J26" s="40" t="e">
        <f>'EBITDA - Fx'!D22</f>
        <v>#VALUE!</v>
      </c>
      <c r="K26" s="41" t="e">
        <f>'EBITDA - Fx'!D23</f>
        <v>#VALUE!</v>
      </c>
      <c r="L26" s="42"/>
      <c r="M26" s="39">
        <f>'EBITDA - Fx'!E21</f>
        <v>0</v>
      </c>
      <c r="N26" s="40">
        <f>'EBITDA - Fx'!E22</f>
        <v>0</v>
      </c>
      <c r="O26" s="41">
        <f>'EBITDA - Fx'!E23</f>
        <v>0</v>
      </c>
      <c r="P26" s="42"/>
      <c r="Q26" s="42"/>
      <c r="R26" s="39">
        <f>'EBITDA - Fx'!F21</f>
        <v>0</v>
      </c>
      <c r="S26" s="40">
        <f>'EBITDA - Fx'!F22</f>
        <v>0</v>
      </c>
      <c r="T26" s="41">
        <f>'EBITDA - Fx'!F23</f>
        <v>0</v>
      </c>
    </row>
    <row r="31" spans="1:20">
      <c r="C31" s="121"/>
      <c r="D31" s="121"/>
      <c r="E31" s="121"/>
      <c r="F31" s="121"/>
      <c r="G31" s="121"/>
      <c r="H31" s="121"/>
    </row>
    <row r="32" spans="1:20">
      <c r="C32" s="121"/>
      <c r="D32" s="121"/>
      <c r="E32" s="121"/>
      <c r="F32" s="121"/>
      <c r="G32" s="121"/>
      <c r="H32" s="121"/>
    </row>
    <row r="33" spans="3:8">
      <c r="C33" s="121"/>
      <c r="D33" s="121"/>
      <c r="E33" s="121"/>
      <c r="F33" s="121"/>
      <c r="G33" s="121"/>
      <c r="H33" s="121"/>
    </row>
    <row r="34" spans="3:8">
      <c r="C34" s="121"/>
      <c r="D34" s="121"/>
      <c r="E34" s="121"/>
      <c r="F34" s="121"/>
      <c r="G34" s="121"/>
      <c r="H34" s="121"/>
    </row>
  </sheetData>
  <mergeCells count="7">
    <mergeCell ref="B1:R2"/>
    <mergeCell ref="C6:G6"/>
    <mergeCell ref="R6:U6"/>
    <mergeCell ref="X6:AA6"/>
    <mergeCell ref="C31:H34"/>
    <mergeCell ref="N6:P6"/>
    <mergeCell ref="J6:L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3993-5935-4462-BA77-1C22DAD7D537}">
  <dimension ref="A1:I11"/>
  <sheetViews>
    <sheetView workbookViewId="0">
      <selection activeCell="I9" sqref="I9"/>
    </sheetView>
  </sheetViews>
  <sheetFormatPr defaultRowHeight="14.4"/>
  <cols>
    <col min="4" max="4" width="15.5546875" customWidth="1"/>
    <col min="9" max="9" width="37.44140625" customWidth="1"/>
  </cols>
  <sheetData>
    <row r="1" spans="1:9">
      <c r="A1" t="s">
        <v>37</v>
      </c>
    </row>
    <row r="2" spans="1:9">
      <c r="A2" t="e">
        <f>'Monthly Global'!M3</f>
        <v>#N/A</v>
      </c>
    </row>
    <row r="3" spans="1:9">
      <c r="A3" t="e">
        <f>'Monthly Global'!O3</f>
        <v>#N/A</v>
      </c>
    </row>
    <row r="4" spans="1:9">
      <c r="E4" t="str">
        <f>'Monthly Global'!$Q$3</f>
        <v>Actual</v>
      </c>
      <c r="F4" t="str">
        <f>'Monthly Global'!$S$3</f>
        <v>L300</v>
      </c>
      <c r="G4" t="s">
        <v>65</v>
      </c>
    </row>
    <row r="5" spans="1:9">
      <c r="A5" t="s">
        <v>56</v>
      </c>
      <c r="C5" t="s">
        <v>72</v>
      </c>
      <c r="D5" t="s">
        <v>43</v>
      </c>
      <c r="E5" s="100" t="e">
        <f>_xll.DBRW($A$1,$A$2,$A$3,E$4,$C5,$D5,$A$5,$A$6,$A$7)</f>
        <v>#VALUE!</v>
      </c>
      <c r="F5" s="100" t="e">
        <f>_xll.DBRW($A$1,$A$2,$A$3,F$4,$C5,$D5,$A$5,$A$6,$A$7)</f>
        <v>#VALUE!</v>
      </c>
      <c r="G5" s="102">
        <f>IFERROR(IF(E5&gt;F5,ABS(E5/F5-1),-ABS(E5/F5-1)),0)</f>
        <v>0</v>
      </c>
      <c r="I5" s="101" t="e">
        <f>C5&amp; " | " &amp;TEXT(E5,"#.##0") &amp; " | " &amp; TEXT(F5,"#.##0") &amp; " | " &amp; IF(G5&gt;0,"▲ ", IF(G5&lt;0,"▼ ","▬ ")) &amp; TEXT(G5,"#.##0")</f>
        <v>#VALUE!</v>
      </c>
    </row>
    <row r="6" spans="1:9">
      <c r="A6" t="e">
        <f>'Monthly Global'!D3</f>
        <v>#N/A</v>
      </c>
      <c r="C6" t="s">
        <v>66</v>
      </c>
      <c r="D6" t="s">
        <v>12</v>
      </c>
      <c r="E6" s="100" t="e">
        <f>_xll.DBRW($A$1,$A$2,$A$3,E$4,$C6,$D6,$A$5,$A$6,$A$7)</f>
        <v>#VALUE!</v>
      </c>
      <c r="F6" s="100" t="e">
        <f>_xll.DBRW($A$1,$A$2,$A$3,F$4,$C6,$D6,$A$5,$A$6,$A$7)</f>
        <v>#VALUE!</v>
      </c>
      <c r="G6" s="102">
        <f t="shared" ref="G6:G11" si="0">IFERROR(IF(E6&gt;F6,ABS(E6/F6-1),-ABS(E6/F6-1)),0)</f>
        <v>0</v>
      </c>
      <c r="I6" s="101" t="e">
        <f t="shared" ref="I6:I11" si="1">C6&amp; " | " &amp;TEXT(E6,"#.##0") &amp; " | " &amp; TEXT(F6,"#.##0") &amp; " | " &amp; IF(G6&gt;0,"▲ ", IF(G6&lt;0,"▼ ","▬ ")) &amp; TEXT(G6,"#.##0")</f>
        <v>#VALUE!</v>
      </c>
    </row>
    <row r="7" spans="1:9">
      <c r="A7" t="s">
        <v>58</v>
      </c>
      <c r="C7" t="s">
        <v>67</v>
      </c>
      <c r="D7" t="s">
        <v>60</v>
      </c>
      <c r="E7" s="100" t="e">
        <f>_xll.DBRW($A$1,$A$2,$A$3,E$4,$C7,$D7,$A$5,$A$6,$A$7)</f>
        <v>#VALUE!</v>
      </c>
      <c r="F7" s="100" t="e">
        <f>_xll.DBRW($A$1,$A$2,$A$3,F$4,$C7,$D7,$A$5,$A$6,$A$7)</f>
        <v>#VALUE!</v>
      </c>
      <c r="G7" s="102">
        <f t="shared" si="0"/>
        <v>0</v>
      </c>
      <c r="I7" s="101" t="e">
        <f t="shared" si="1"/>
        <v>#VALUE!</v>
      </c>
    </row>
    <row r="8" spans="1:9">
      <c r="C8" t="s">
        <v>68</v>
      </c>
      <c r="D8" t="s">
        <v>61</v>
      </c>
      <c r="E8" s="100" t="e">
        <f>_xll.DBRW($A$1,$A$2,$A$3,E$4,$C8,$D8,$A$5,$A$6,$A$7)</f>
        <v>#VALUE!</v>
      </c>
      <c r="F8" s="100" t="e">
        <f>_xll.DBRW($A$1,$A$2,$A$3,F$4,$C8,$D8,$A$5,$A$6,$A$7)</f>
        <v>#VALUE!</v>
      </c>
      <c r="G8" s="102">
        <f t="shared" si="0"/>
        <v>0</v>
      </c>
      <c r="I8" s="101" t="e">
        <f t="shared" si="1"/>
        <v>#VALUE!</v>
      </c>
    </row>
    <row r="9" spans="1:9">
      <c r="C9" t="s">
        <v>68</v>
      </c>
      <c r="D9" t="s">
        <v>62</v>
      </c>
      <c r="E9" s="100" t="e">
        <f>_xll.DBRW($A$1,$A$2,$A$3,E$4,$C9,$D9,$A$5,$A$6,$A$7)</f>
        <v>#VALUE!</v>
      </c>
      <c r="F9" s="100" t="e">
        <f>_xll.DBRW($A$1,$A$2,$A$3,F$4,$C9,$D9,$A$5,$A$6,$A$7)</f>
        <v>#VALUE!</v>
      </c>
      <c r="G9" s="102">
        <f t="shared" si="0"/>
        <v>0</v>
      </c>
      <c r="I9" s="101" t="e">
        <f t="shared" si="1"/>
        <v>#VALUE!</v>
      </c>
    </row>
    <row r="10" spans="1:9">
      <c r="C10" t="s">
        <v>70</v>
      </c>
      <c r="D10" t="s">
        <v>63</v>
      </c>
      <c r="E10" s="100" t="e">
        <f>_xll.DBRW($A$1,$A$2,$A$3,E$4,$C10,$D10,$A$5,$A$6,$A$7)</f>
        <v>#VALUE!</v>
      </c>
      <c r="F10" s="100" t="e">
        <f>_xll.DBRW($A$1,$A$2,$A$3,F$4,$C10,$D10,$A$5,$A$6,$A$7)</f>
        <v>#VALUE!</v>
      </c>
      <c r="G10" s="102">
        <f t="shared" si="0"/>
        <v>0</v>
      </c>
      <c r="I10" s="101" t="e">
        <f t="shared" si="1"/>
        <v>#VALUE!</v>
      </c>
    </row>
    <row r="11" spans="1:9">
      <c r="C11" t="s">
        <v>69</v>
      </c>
      <c r="D11" t="s">
        <v>64</v>
      </c>
      <c r="E11" s="100" t="e">
        <f>_xll.DBRW($A$1,$A$2,$A$3,E$4,$C11,$D11,$A$5,$A$6,$A$7)</f>
        <v>#VALUE!</v>
      </c>
      <c r="F11" s="100" t="e">
        <f>_xll.DBRW($A$1,$A$2,$A$3,F$4,$C11,$D11,$A$5,$A$6,$A$7)</f>
        <v>#VALUE!</v>
      </c>
      <c r="G11" s="102">
        <f t="shared" si="0"/>
        <v>0</v>
      </c>
      <c r="I11" s="101" t="e">
        <f t="shared" si="1"/>
        <v>#VALUE!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203EDEB-607B-4EC8-963D-184E67FDDC1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2" id="{6AAA2E8B-D284-4B3D-B507-81932F11372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G5:G11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1754-1840-4EAB-814E-0332E789C5FC}">
  <dimension ref="A2:Z4"/>
  <sheetViews>
    <sheetView showGridLines="0" workbookViewId="0">
      <selection activeCell="A2" sqref="A2:C4"/>
    </sheetView>
  </sheetViews>
  <sheetFormatPr defaultRowHeight="14.4"/>
  <sheetData>
    <row r="2" spans="1:26" ht="14.4" customHeight="1">
      <c r="A2" s="123" t="s">
        <v>74</v>
      </c>
      <c r="B2" s="123"/>
      <c r="C2" s="123"/>
      <c r="D2" s="9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customHeight="1">
      <c r="A3" s="123"/>
      <c r="B3" s="123"/>
      <c r="C3" s="123"/>
      <c r="D3" s="122" t="e">
        <f>_xll.SUBNM("CONS_VC_PRD:DFS.D.Accounts_PnL","Default","EBITDA")</f>
        <v>#N/A</v>
      </c>
      <c r="E3" s="122"/>
      <c r="F3" s="122"/>
      <c r="G3" s="5"/>
      <c r="H3" s="5"/>
      <c r="I3" s="5"/>
      <c r="J3" s="5"/>
      <c r="K3" s="5"/>
      <c r="L3" s="5"/>
      <c r="M3" s="11" t="e">
        <f>_xll.SUBNM("CONS_VC_PRD:ALL.D.Year","SYS_Picklist","2025","ÏD do Membro")</f>
        <v>#N/A</v>
      </c>
      <c r="N3" s="5"/>
      <c r="O3" s="99" t="e">
        <f>_xll.SUBNM("CONS_VC_PRD:ALL.D.Month","SYS_Picklist","Nov","Desc")</f>
        <v>#N/A</v>
      </c>
      <c r="P3" s="5"/>
      <c r="Q3" s="11" t="s">
        <v>59</v>
      </c>
      <c r="R3" s="5"/>
      <c r="S3" s="11" t="s">
        <v>25</v>
      </c>
      <c r="T3" s="5"/>
      <c r="U3" s="5"/>
      <c r="V3" s="5"/>
      <c r="W3" s="5"/>
      <c r="X3" s="5"/>
      <c r="Y3" s="5"/>
      <c r="Z3" s="5"/>
    </row>
    <row r="4" spans="1:26" ht="14.4" customHeight="1">
      <c r="A4" s="123"/>
      <c r="B4" s="123"/>
      <c r="C4" s="12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</sheetData>
  <mergeCells count="2">
    <mergeCell ref="D3:F3"/>
    <mergeCell ref="A2:C4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2D81-DD7F-4774-8CBD-84D96804F1D5}">
  <dimension ref="A1:L12"/>
  <sheetViews>
    <sheetView workbookViewId="0">
      <selection activeCell="L5" sqref="L5"/>
    </sheetView>
  </sheetViews>
  <sheetFormatPr defaultRowHeight="14.4"/>
  <cols>
    <col min="1" max="1" width="10.88671875" bestFit="1" customWidth="1"/>
    <col min="9" max="9" width="19.5546875" customWidth="1"/>
    <col min="12" max="12" width="22.33203125" customWidth="1"/>
  </cols>
  <sheetData>
    <row r="1" spans="1:12">
      <c r="A1" t="s">
        <v>5</v>
      </c>
    </row>
    <row r="2" spans="1:12">
      <c r="A2" t="e">
        <f>'Monthly VOL | PRICES'!M3</f>
        <v>#N/A</v>
      </c>
    </row>
    <row r="3" spans="1:12">
      <c r="A3" t="e">
        <f>'Monthly VOL | PRICES'!O3</f>
        <v>#N/A</v>
      </c>
      <c r="E3" t="s">
        <v>51</v>
      </c>
      <c r="F3" t="s">
        <v>51</v>
      </c>
      <c r="G3" s="105"/>
      <c r="H3" t="s">
        <v>52</v>
      </c>
      <c r="I3" t="s">
        <v>52</v>
      </c>
      <c r="J3" s="105"/>
    </row>
    <row r="4" spans="1:12">
      <c r="E4" t="str">
        <f>'Monthly VOL | PRICES'!$Q$3</f>
        <v>Actual</v>
      </c>
      <c r="F4" t="str">
        <f>'Monthly VOL | PRICES'!$S$3</f>
        <v>L300</v>
      </c>
      <c r="G4" s="106" t="s">
        <v>65</v>
      </c>
      <c r="H4" t="str">
        <f>'Monthly VOL | PRICES'!$Q$3</f>
        <v>Actual</v>
      </c>
      <c r="I4" t="str">
        <f>'Monthly VOL | PRICES'!$S$3</f>
        <v>L300</v>
      </c>
      <c r="J4" s="106" t="s">
        <v>65</v>
      </c>
    </row>
    <row r="5" spans="1:12" ht="15.6">
      <c r="A5" t="e">
        <f>'Monthly VOL | PRICES'!D3</f>
        <v>#N/A</v>
      </c>
      <c r="C5" s="64" t="s">
        <v>72</v>
      </c>
      <c r="D5" s="64" t="s">
        <v>43</v>
      </c>
      <c r="E5" s="100" t="e">
        <f>_xll.DBRW($A$1,$A$2,$A$3,E$4,$C5,$D5,$A$5,$A$8,$E$3)</f>
        <v>#VALUE!</v>
      </c>
      <c r="F5" s="100" t="e">
        <f>_xll.DBRW($A$1,$A$2,$A$3,F$4,$C5,$D5,$A$5,$A$8,$F$3)</f>
        <v>#VALUE!</v>
      </c>
      <c r="G5" s="107" t="str">
        <f>IFERROR((F5/E5)-1,"-")</f>
        <v>-</v>
      </c>
      <c r="H5" s="100" t="e">
        <f>_xll.DBRW($A$1,$A$2,$A$3,H$4,$C5,$D5,$A$5,$A$8,$H$3)</f>
        <v>#VALUE!</v>
      </c>
      <c r="I5" s="100" t="e">
        <f>_xll.DBRW($A$1,$A$2,$A$3,I$4,$C5,$D5,$A$5,$A$8,$I$3)</f>
        <v>#VALUE!</v>
      </c>
      <c r="J5" s="107" t="str">
        <f>IFERROR((I5/H5)-1,"-")</f>
        <v>-</v>
      </c>
      <c r="L5" s="104" t="str">
        <f>IFERROR(IF(ROUND(G5,4)&gt;0,"▲ ",IF(ROUND(G5,4)&lt;0,"▼ ","▬ ")) &amp; TEXT(G5,"0,00%") &amp; " | " &amp; IF(ROUND(J5,4)&gt;0,"▲ ",IF(ROUND(J5,4)&lt;0,"▼ ","▬ ")) &amp; TEXT(J5,"0,00%"),"▬ 0,00% | ▬ 0,00%")</f>
        <v>▬ 0,00% | ▬ 0,00%</v>
      </c>
    </row>
    <row r="6" spans="1:12" ht="15.6">
      <c r="A6" t="str">
        <f>_xll.SUBNM("CONS_VC:DFS.D.Accounts_PnL","Default","EBITDA")</f>
        <v>EBITDA</v>
      </c>
      <c r="C6" t="s">
        <v>66</v>
      </c>
      <c r="D6" t="s">
        <v>12</v>
      </c>
      <c r="E6" s="100" t="e">
        <f>_xll.DBRW($A$1,$A$2,$A$3,E$4,$C6,$D6,$A$5,$A$8,$E$3)</f>
        <v>#VALUE!</v>
      </c>
      <c r="F6" s="100" t="e">
        <f>_xll.DBRW($A$1,$A$2,$A$3,F$4,$C6,$D6,$A$5,$A$8,$F$3)</f>
        <v>#VALUE!</v>
      </c>
      <c r="G6" s="107" t="str">
        <f t="shared" ref="G6:G11" si="0">IFERROR((F6/E6)-1,"-")</f>
        <v>-</v>
      </c>
      <c r="H6" s="100" t="e">
        <f>_xll.DBRW($A$1,$A$2,$A$3,H$4,$C6,$D6,$A$5,$A$8,$E$3)</f>
        <v>#VALUE!</v>
      </c>
      <c r="I6" s="100" t="e">
        <f>_xll.DBRW($A$1,$A$2,$A$3,I$4,$C6,$D6,$A$5,$A$8,$F$3)</f>
        <v>#VALUE!</v>
      </c>
      <c r="J6" s="107" t="str">
        <f t="shared" ref="J6:J11" si="1">IFERROR((I6/H6)-1,"-")</f>
        <v>-</v>
      </c>
      <c r="L6" s="104" t="str">
        <f t="shared" ref="L6:L12" si="2">IFERROR(IF(ROUND(G6,4)&gt;0,"▲ ",IF(ROUND(G6,4)&lt;0,"▼ ","▬ ")) &amp; TEXT(G6,"0,00%") &amp; " | " &amp; IF(ROUND(J6,4)&gt;0,"▲ ",IF(ROUND(J6,4)&lt;0,"▼ ","▬ ")) &amp; TEXT(J6,"0,00%"),"▬ 0,00% | ▬ 0,00%")</f>
        <v>▬ 0,00% | ▬ 0,00%</v>
      </c>
    </row>
    <row r="7" spans="1:12" ht="15.6">
      <c r="A7" t="s">
        <v>58</v>
      </c>
      <c r="C7" t="s">
        <v>67</v>
      </c>
      <c r="D7" t="s">
        <v>60</v>
      </c>
      <c r="E7" s="100" t="e">
        <f>_xll.DBRW($A$1,$A$2,$A$3,E$4,$C7,$D7,$A$5,$A$8,$E$3)</f>
        <v>#VALUE!</v>
      </c>
      <c r="F7" s="100" t="e">
        <f>_xll.DBRW($A$1,$A$2,$A$3,F$4,$C7,$D7,$A$5,$A$8,$F$3)</f>
        <v>#VALUE!</v>
      </c>
      <c r="G7" s="107" t="str">
        <f t="shared" si="0"/>
        <v>-</v>
      </c>
      <c r="H7" s="100" t="e">
        <f>_xll.DBRW($A$1,$A$2,$A$3,H$4,$C7,$D7,$A$5,$A$8,$E$3)</f>
        <v>#VALUE!</v>
      </c>
      <c r="I7" s="100" t="e">
        <f>_xll.DBRW($A$1,$A$2,$A$3,I$4,$C7,$D7,$A$5,$A$8,$F$3)</f>
        <v>#VALUE!</v>
      </c>
      <c r="J7" s="107" t="str">
        <f t="shared" si="1"/>
        <v>-</v>
      </c>
      <c r="L7" s="104" t="str">
        <f t="shared" si="2"/>
        <v>▬ 0,00% | ▬ 0,00%</v>
      </c>
    </row>
    <row r="8" spans="1:12" ht="15.6">
      <c r="A8" s="103" t="e" cm="1">
        <f t="array" ref="A8:B8">'Monthly VOL | PRICES'!I3:J3</f>
        <v>#N/A</v>
      </c>
      <c r="B8">
        <v>0</v>
      </c>
      <c r="C8" t="s">
        <v>68</v>
      </c>
      <c r="D8" t="s">
        <v>61</v>
      </c>
      <c r="E8" s="100" t="e">
        <f>_xll.DBRW($A$1,$A$2,$A$3,E$4,$C8,$D8,$A$5,$A$8,$E$3)</f>
        <v>#VALUE!</v>
      </c>
      <c r="F8" s="100" t="e">
        <f>_xll.DBRW($A$1,$A$2,$A$3,F$4,$C8,$D8,$A$5,$A$8,$F$3)</f>
        <v>#VALUE!</v>
      </c>
      <c r="G8" s="107" t="str">
        <f t="shared" si="0"/>
        <v>-</v>
      </c>
      <c r="H8" s="100" t="e">
        <f>_xll.DBRW($A$1,$A$2,$A$3,H$4,$C8,$D8,$A$5,$A$8,$E$3)</f>
        <v>#VALUE!</v>
      </c>
      <c r="I8" s="100" t="e">
        <f>_xll.DBRW($A$1,$A$2,$A$3,I$4,$C8,$D8,$A$5,$A$8,$F$3)</f>
        <v>#VALUE!</v>
      </c>
      <c r="J8" s="107" t="str">
        <f t="shared" si="1"/>
        <v>-</v>
      </c>
      <c r="L8" s="104" t="str">
        <f t="shared" si="2"/>
        <v>▬ 0,00% | ▬ 0,00%</v>
      </c>
    </row>
    <row r="9" spans="1:12" ht="15.6">
      <c r="C9" t="s">
        <v>68</v>
      </c>
      <c r="D9" t="s">
        <v>62</v>
      </c>
      <c r="E9" s="100" t="e">
        <f>_xll.DBRW($A$1,$A$2,$A$3,E$4,$C9,$D9,$A$5,$A$8,$E$3)</f>
        <v>#VALUE!</v>
      </c>
      <c r="F9" s="100" t="e">
        <f>_xll.DBRW($A$1,$A$2,$A$3,F$4,$C9,$D9,$A$5,$A$8,$F$3)</f>
        <v>#VALUE!</v>
      </c>
      <c r="G9" s="107" t="str">
        <f t="shared" si="0"/>
        <v>-</v>
      </c>
      <c r="H9" s="100" t="e">
        <f>_xll.DBRW($A$1,$A$2,$A$3,H$4,$C9,$D9,$A$5,$A$8,$E$3)</f>
        <v>#VALUE!</v>
      </c>
      <c r="I9" s="100" t="e">
        <f>_xll.DBRW($A$1,$A$2,$A$3,I$4,$C9,$D9,$A$5,$A$8,$F$3)</f>
        <v>#VALUE!</v>
      </c>
      <c r="J9" s="107" t="str">
        <f t="shared" si="1"/>
        <v>-</v>
      </c>
      <c r="L9" s="104" t="str">
        <f t="shared" si="2"/>
        <v>▬ 0,00% | ▬ 0,00%</v>
      </c>
    </row>
    <row r="10" spans="1:12" ht="15.6">
      <c r="C10" t="s">
        <v>69</v>
      </c>
      <c r="D10" t="s">
        <v>63</v>
      </c>
      <c r="E10" s="100" t="e">
        <f>_xll.DBRW($A$1,$A$2,$A$3,E$4,$C10,$D10,$A$5,$A$8,$E$3)</f>
        <v>#VALUE!</v>
      </c>
      <c r="F10" s="100" t="e">
        <f>_xll.DBRW($A$1,$A$2,$A$3,F$4,$C10,$D10,$A$5,$A$8,$F$3)</f>
        <v>#VALUE!</v>
      </c>
      <c r="G10" s="107" t="str">
        <f t="shared" si="0"/>
        <v>-</v>
      </c>
      <c r="H10" s="100" t="e">
        <f>_xll.DBRW($A$1,$A$2,$A$3,H$4,$C10,$D10,$A$5,$A$8,$E$3)</f>
        <v>#VALUE!</v>
      </c>
      <c r="I10" s="100" t="e">
        <f>_xll.DBRW($A$1,$A$2,$A$3,I$4,$C10,$D10,$A$5,$A$8,$F$3)</f>
        <v>#VALUE!</v>
      </c>
      <c r="J10" s="107" t="str">
        <f t="shared" si="1"/>
        <v>-</v>
      </c>
      <c r="L10" s="104" t="str">
        <f t="shared" si="2"/>
        <v>▬ 0,00% | ▬ 0,00%</v>
      </c>
    </row>
    <row r="11" spans="1:12" ht="15.6">
      <c r="C11" t="s">
        <v>70</v>
      </c>
      <c r="D11" t="s">
        <v>64</v>
      </c>
      <c r="E11" s="100" t="e">
        <f>_xll.DBRW($A$1,$A$2,$A$3,E$4,$C11,$D11,$A$5,$A$8,$E$3)</f>
        <v>#VALUE!</v>
      </c>
      <c r="F11" s="100" t="e">
        <f>_xll.DBRW($A$1,$A$2,$A$3,F$4,$C11,$D11,$A$5,$A$8,$F$3)</f>
        <v>#VALUE!</v>
      </c>
      <c r="G11" s="107" t="str">
        <f t="shared" si="0"/>
        <v>-</v>
      </c>
      <c r="H11" s="100" t="e">
        <f>_xll.DBRW($A$1,$A$2,$A$3,H$4,$C11,$D11,$A$5,$A$8,$E$3)</f>
        <v>#VALUE!</v>
      </c>
      <c r="I11" s="100" t="e">
        <f>_xll.DBRW($A$1,$A$2,$A$3,I$4,$C11,$D11,$A$5,$A$8,$F$3)</f>
        <v>#VALUE!</v>
      </c>
      <c r="J11" s="107" t="str">
        <f t="shared" si="1"/>
        <v>-</v>
      </c>
      <c r="L11" s="104" t="str">
        <f t="shared" si="2"/>
        <v>▬ 0,00% | ▬ 0,00%</v>
      </c>
    </row>
    <row r="12" spans="1:12" ht="15.6">
      <c r="C12" t="s">
        <v>71</v>
      </c>
      <c r="D12" t="s">
        <v>12</v>
      </c>
      <c r="E12" s="100" t="e">
        <f>_xll.DBRW($A$1,$A$2,$A$3,E$4,$C12,$D12,$A$5,$A$8,$E$3)</f>
        <v>#VALUE!</v>
      </c>
      <c r="F12" s="100" t="e">
        <f>_xll.DBRW($A$1,$A$2,$A$3,F$4,$C12,$D12,$A$5,$A$8,$F$3)</f>
        <v>#VALUE!</v>
      </c>
      <c r="G12" s="107" t="str">
        <f t="shared" ref="G12" si="3">IFERROR((F12/E12)-1,"-")</f>
        <v>-</v>
      </c>
      <c r="H12" s="100" t="e">
        <f>_xll.DBRW($A$1,$A$2,$A$3,H$4,$C12,$D12,$A$5,$A$8,$E$3)</f>
        <v>#VALUE!</v>
      </c>
      <c r="I12" s="100" t="e">
        <f>_xll.DBRW($A$1,$A$2,$A$3,I$4,$C12,$D12,$A$5,$A$8,$F$3)</f>
        <v>#VALUE!</v>
      </c>
      <c r="J12" s="107" t="str">
        <f t="shared" ref="J12" si="4">IFERROR((I12/H12)-1,"-")</f>
        <v>-</v>
      </c>
      <c r="L12" s="104" t="str">
        <f t="shared" si="2"/>
        <v>▬ 0,00% | ▬ 0,00%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93F1-EE39-42E7-AEB6-0551B82B9128}">
  <dimension ref="A2:Z4"/>
  <sheetViews>
    <sheetView showGridLines="0" workbookViewId="0">
      <selection activeCell="AA18" sqref="AA18"/>
    </sheetView>
  </sheetViews>
  <sheetFormatPr defaultRowHeight="14.4"/>
  <sheetData>
    <row r="2" spans="1:26" ht="14.4" customHeight="1">
      <c r="A2" s="123" t="s">
        <v>74</v>
      </c>
      <c r="B2" s="123"/>
      <c r="C2" s="123"/>
      <c r="D2" s="9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4" customHeight="1">
      <c r="A3" s="123"/>
      <c r="B3" s="123"/>
      <c r="C3" s="123"/>
      <c r="D3" s="125" t="e">
        <f>_xll.SUBNM("CONS_VC_PRD:ALL.D.Products","Products","PRODCE010 - Cement","Código e Descrição")</f>
        <v>#N/A</v>
      </c>
      <c r="E3" s="125"/>
      <c r="F3" s="125"/>
      <c r="G3" s="125"/>
      <c r="H3" s="5"/>
      <c r="I3" s="124" t="e">
        <f>_xll.SUBNM("CONS_VC_PRD:ALL.D.Market","Default","Total Market","ID do membro")</f>
        <v>#N/A</v>
      </c>
      <c r="J3" s="124"/>
      <c r="K3" s="5"/>
      <c r="L3" s="5"/>
      <c r="M3" s="11" t="e">
        <f>_xll.SUBNM("CONS_VC_PRD:ALL.D.Year","SYS_Picklist","2025","ÏD do Membro")</f>
        <v>#N/A</v>
      </c>
      <c r="N3" s="5"/>
      <c r="O3" s="99" t="e">
        <f>_xll.SUBNM("CONS_VC_PRD:ALL.D.Month","SYS_Picklist","Nov","Desc")</f>
        <v>#N/A</v>
      </c>
      <c r="P3" s="5"/>
      <c r="Q3" s="11" t="s">
        <v>59</v>
      </c>
      <c r="R3" s="5"/>
      <c r="S3" s="11" t="s">
        <v>25</v>
      </c>
      <c r="T3" s="5"/>
      <c r="U3" s="5"/>
      <c r="V3" s="5"/>
      <c r="W3" s="5"/>
      <c r="X3" s="5"/>
      <c r="Y3" s="5"/>
      <c r="Z3" s="5"/>
    </row>
    <row r="4" spans="1:26" ht="14.4" customHeight="1">
      <c r="A4" s="123"/>
      <c r="B4" s="123"/>
      <c r="C4" s="12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</sheetData>
  <mergeCells count="3">
    <mergeCell ref="I3:J3"/>
    <mergeCell ref="D3:G3"/>
    <mergeCell ref="A2:C4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2EF4-05A0-44B3-ADED-D1AEA61B5DE3}">
  <dimension ref="A1:O17"/>
  <sheetViews>
    <sheetView workbookViewId="0">
      <selection activeCell="E10" sqref="E10"/>
    </sheetView>
  </sheetViews>
  <sheetFormatPr defaultRowHeight="14.4"/>
  <cols>
    <col min="1" max="2" width="20" customWidth="1"/>
    <col min="4" max="4" width="10.88671875" bestFit="1" customWidth="1"/>
    <col min="8" max="8" width="19.6640625" customWidth="1"/>
  </cols>
  <sheetData>
    <row r="1" spans="1:15">
      <c r="A1" s="63" t="s">
        <v>5</v>
      </c>
      <c r="B1" s="63"/>
    </row>
    <row r="2" spans="1:15" ht="15" thickBot="1">
      <c r="A2" t="s">
        <v>37</v>
      </c>
      <c r="B2" s="63"/>
      <c r="M2" t="s">
        <v>57</v>
      </c>
    </row>
    <row r="3" spans="1:15">
      <c r="A3" s="64" t="e">
        <f>'Vol | Price  (product)'!$N$6</f>
        <v>#N/A</v>
      </c>
      <c r="B3" s="64" t="e">
        <f>_xll.SUBNM("CONS_VC:ALL.D.Month","SYS_YTD",$A$4,"ID do membro")</f>
        <v>#VALUE!</v>
      </c>
      <c r="C3" s="65" t="s">
        <v>51</v>
      </c>
      <c r="D3" s="66" t="e">
        <f>$A$4</f>
        <v>#N/A</v>
      </c>
      <c r="E3" s="66" t="e">
        <f>"YTD "&amp;$B$3</f>
        <v>#VALUE!</v>
      </c>
      <c r="H3" s="65" t="s">
        <v>52</v>
      </c>
      <c r="I3" s="66" t="e">
        <f>$A$4</f>
        <v>#N/A</v>
      </c>
      <c r="J3" s="66" t="e">
        <f>"YTD "&amp;$B$3</f>
        <v>#VALUE!</v>
      </c>
      <c r="M3" t="s">
        <v>56</v>
      </c>
      <c r="N3" s="66" t="e">
        <f>$A$4</f>
        <v>#N/A</v>
      </c>
      <c r="O3" s="66" t="e">
        <f>"YTD "&amp;$B$3</f>
        <v>#VALUE!</v>
      </c>
    </row>
    <row r="4" spans="1:15">
      <c r="A4" s="64" t="e">
        <f>'Vol | Price  (product)'!$S$6</f>
        <v>#N/A</v>
      </c>
      <c r="B4" s="64"/>
      <c r="C4" s="68" t="e">
        <f>'Vol | Price  (product)'!$AI6</f>
        <v>#N/A</v>
      </c>
      <c r="D4" s="69" t="e">
        <f>_xll.DBRW($A$1,$A$3,D$3,$C4,$A$7,$A$6,$B$5,$A$8,$C$3)</f>
        <v>#VALUE!</v>
      </c>
      <c r="E4" s="70" t="e">
        <f>_xll.DBRW($A$1,$A$3,E$3,$C4,$A$7,$A$6,$B$5,$A$8,$C$3)</f>
        <v>#VALUE!</v>
      </c>
      <c r="H4" s="68" t="e">
        <f>'Vol | Price  (product)'!$AI6</f>
        <v>#N/A</v>
      </c>
      <c r="I4" s="70" t="e">
        <f>_xll.DBRW($A$1,$A$3,I$3,$H4,$A$7,$A$6,$B$5,$A$8,$H$3)</f>
        <v>#VALUE!</v>
      </c>
      <c r="J4" s="70" t="e">
        <f>_xll.DBRW($A$1,$A$3,J$3,$H4,$A$7,$A$6,$B$5,$A$8,$H$3)</f>
        <v>#VALUE!</v>
      </c>
      <c r="M4" s="68" t="e">
        <f>'Vol | Price  (product)'!$AI6</f>
        <v>#N/A</v>
      </c>
      <c r="N4" s="70" t="e">
        <f>_xll.DBRW($A$2,$A$3,N$3,$M4,$A$7,$A$6,$M$3,$M$2,$A$9)</f>
        <v>#VALUE!</v>
      </c>
      <c r="O4" s="70" t="e">
        <f>_xll.DBRW($A$2,$A$3,O$3,$M4,$A$7,$A$6,$M$3,$M$2,$A$9)</f>
        <v>#VALUE!</v>
      </c>
    </row>
    <row r="5" spans="1:15">
      <c r="A5" s="64" t="s">
        <v>53</v>
      </c>
      <c r="B5" s="64" t="e">
        <f>'Vol | Price  (product)'!B9</f>
        <v>#N/A</v>
      </c>
      <c r="C5" s="68" t="e">
        <f>'Vol | Price  (product)'!$AK6</f>
        <v>#N/A</v>
      </c>
      <c r="D5" s="70" t="e">
        <f>_xll.DBRW($A$1,$A$3,D$3,$C5,$A$7,$A$6,$B$5,$A$8,$C$3)</f>
        <v>#VALUE!</v>
      </c>
      <c r="E5" s="70" t="e">
        <f>_xll.DBRW($A$1,$A$3,E$3,$C5,$A$7,$A$6,$B$5,$A$8,$C$3)</f>
        <v>#VALUE!</v>
      </c>
      <c r="H5" s="68" t="e">
        <f>'Vol | Price  (product)'!$AK6</f>
        <v>#N/A</v>
      </c>
      <c r="I5" s="70" t="e">
        <f>_xll.DBRW($A$1,$A$3,I$3,$H5,$A$7,$A$6,$B$5,$A$8,$H$3)</f>
        <v>#VALUE!</v>
      </c>
      <c r="J5" s="70" t="e">
        <f>_xll.DBRW($A$1,$A$3,J$3,$H5,$A$7,$A$6,$B$5,$A$8,$H$3)</f>
        <v>#VALUE!</v>
      </c>
      <c r="M5" s="68" t="e">
        <f>'Vol | Price  (product)'!$AK6</f>
        <v>#N/A</v>
      </c>
      <c r="N5" s="70" t="e">
        <f>_xll.DBRW($A$2,$A$3,N$3,$M5,$A$7,$A$6,$M$3,$M$2,$A$9)</f>
        <v>#VALUE!</v>
      </c>
      <c r="O5" s="70" t="e">
        <f>_xll.DBRW($A$2,$A$3,O$3,$M5,$A$7,$A$6,$M$3,$M$2,$A$9)</f>
        <v>#VALUE!</v>
      </c>
    </row>
    <row r="6" spans="1:15">
      <c r="A6" s="64" t="e">
        <f>'Vol | Price  (product)'!G6</f>
        <v>#N/A</v>
      </c>
      <c r="B6" s="64"/>
    </row>
    <row r="7" spans="1:15">
      <c r="A7" s="72" t="e">
        <f>'Vol | Price  (product)'!X6</f>
        <v>#N/A</v>
      </c>
      <c r="C7" s="67"/>
      <c r="D7" s="70"/>
      <c r="E7" s="70"/>
      <c r="H7" s="70"/>
      <c r="I7" s="70"/>
      <c r="J7" s="70"/>
      <c r="N7" s="71"/>
      <c r="O7" s="71"/>
    </row>
    <row r="8" spans="1:15" ht="15" thickBot="1">
      <c r="A8" s="91" t="e">
        <f>'Vol | Price  (product)'!$AD$6</f>
        <v>#N/A</v>
      </c>
      <c r="B8" s="64"/>
      <c r="C8" s="67"/>
      <c r="D8" s="70"/>
      <c r="E8" s="70"/>
      <c r="H8" s="70"/>
      <c r="I8" s="70"/>
      <c r="J8" s="70"/>
      <c r="N8" s="71"/>
      <c r="O8" s="71"/>
    </row>
    <row r="9" spans="1:15">
      <c r="A9" s="64" t="s">
        <v>58</v>
      </c>
      <c r="B9" s="64"/>
      <c r="C9" s="65" t="s">
        <v>51</v>
      </c>
      <c r="D9" s="66" t="e">
        <f>$A$4</f>
        <v>#N/A</v>
      </c>
      <c r="E9" s="66" t="e">
        <f>"YTD "&amp;$B$3</f>
        <v>#VALUE!</v>
      </c>
      <c r="H9" s="65" t="s">
        <v>52</v>
      </c>
      <c r="I9" s="66" t="e">
        <f>$A$4</f>
        <v>#N/A</v>
      </c>
      <c r="J9" s="66" t="e">
        <f>"YTD "&amp;$B$3</f>
        <v>#VALUE!</v>
      </c>
    </row>
    <row r="10" spans="1:15">
      <c r="C10" s="68" t="e">
        <f>'Vol | Price  (product)'!$AI6</f>
        <v>#N/A</v>
      </c>
      <c r="D10" s="70" t="e">
        <f>_xll.DBRW($A$1,$A$3,D$3,$C10,$A$7,$A$6,$B$11,$A$8,$C$9)</f>
        <v>#VALUE!</v>
      </c>
      <c r="E10" s="70" t="e">
        <f>_xll.DBRW($A$1,$A$3,E$3,$C10,$A$7,$A$6,$B$11,$A$8,$C$9)</f>
        <v>#VALUE!</v>
      </c>
      <c r="H10" s="68" t="e">
        <f>'Vol | Price  (product)'!$AI6</f>
        <v>#N/A</v>
      </c>
      <c r="I10" s="70" t="e">
        <f>_xll.DBRW($A$1,$A$3,I$9,$H10,$A$7,$A$6,$B$11,$A$8,$H$9)</f>
        <v>#VALUE!</v>
      </c>
      <c r="J10" s="70" t="e">
        <f>_xll.DBRW($A$1,$A$3,J$9,$H10,$A$7,$A$6,$B$11,$A$8,$H$9)</f>
        <v>#VALUE!</v>
      </c>
    </row>
    <row r="11" spans="1:15">
      <c r="B11" s="64" t="e">
        <f>'Vol | Price  (product)'!B19</f>
        <v>#N/A</v>
      </c>
      <c r="C11" s="68" t="e">
        <f>'Vol | Price  (product)'!$AK6</f>
        <v>#N/A</v>
      </c>
      <c r="D11" s="70" t="e">
        <f>_xll.DBRW($A$1,$A$3,D$3,$C11,$A$7,$A$6,$B$11,$A$8,$C$9)</f>
        <v>#VALUE!</v>
      </c>
      <c r="E11" s="70" t="e">
        <f>_xll.DBRW($A$1,$A$3,E$3,$C11,$A$7,$A$6,$B$11,$A$8,$C$9)</f>
        <v>#VALUE!</v>
      </c>
      <c r="H11" s="68" t="e">
        <f>'Vol | Price  (product)'!$AK6</f>
        <v>#N/A</v>
      </c>
      <c r="I11" s="70" t="e">
        <f>_xll.DBRW($A$1,$A$3,I$9,$H11,$A$7,$A$6,$B$11,$A$8,$H$9)</f>
        <v>#VALUE!</v>
      </c>
      <c r="J11" s="70" t="e">
        <f>_xll.DBRW($A$1,$A$3,J$9,$H11,$A$7,$A$6,$B$11,$A$8,$H$9)</f>
        <v>#VALUE!</v>
      </c>
    </row>
    <row r="13" spans="1:15">
      <c r="C13" s="67"/>
      <c r="D13" s="70"/>
      <c r="E13" s="70"/>
      <c r="H13" s="70"/>
      <c r="I13" s="70"/>
      <c r="J13" s="70"/>
    </row>
    <row r="14" spans="1:15" ht="15" thickBot="1">
      <c r="C14" s="67"/>
      <c r="D14" s="70"/>
      <c r="E14" s="70"/>
      <c r="H14" s="70"/>
      <c r="I14" s="70"/>
      <c r="J14" s="70"/>
    </row>
    <row r="15" spans="1:15">
      <c r="C15" s="65" t="s">
        <v>51</v>
      </c>
      <c r="D15" s="66" t="e">
        <f>$A$4</f>
        <v>#N/A</v>
      </c>
      <c r="E15" s="66" t="e">
        <f>"YTD "&amp;$B$3</f>
        <v>#VALUE!</v>
      </c>
      <c r="H15" s="65" t="s">
        <v>52</v>
      </c>
      <c r="I15" s="66" t="e">
        <f>$A$4</f>
        <v>#N/A</v>
      </c>
      <c r="J15" s="66" t="e">
        <f>"YTD "&amp;$B$3</f>
        <v>#VALUE!</v>
      </c>
    </row>
    <row r="16" spans="1:15">
      <c r="C16" s="68" t="e">
        <f>$C10</f>
        <v>#N/A</v>
      </c>
      <c r="D16" s="70" t="e">
        <f>_xll.DBRW($A$1,$A$3,D$3,$C16,$A$7,$A$6,$B$17,$A$8,$C$15)</f>
        <v>#VALUE!</v>
      </c>
      <c r="E16" s="70" t="e">
        <f>_xll.DBRW($A$1,$A$3,E$3,$C16,$A$7,$A$6,$B$17,$A$8,$C$15)</f>
        <v>#VALUE!</v>
      </c>
      <c r="H16" s="68" t="e">
        <f>'Vol | Price  (product)'!$AI6</f>
        <v>#N/A</v>
      </c>
      <c r="I16" s="70" t="e">
        <f>_xll.DBRW($A$1,$A$3,I$15,$H16,$A$7,$A$6,$B$17,$A$8,$H$15)</f>
        <v>#VALUE!</v>
      </c>
      <c r="J16" s="70" t="e">
        <f>_xll.DBRW($A$1,$A$3,J$15,$H16,$A$7,$A$6,$B$17,$A$8,$H$15)</f>
        <v>#VALUE!</v>
      </c>
    </row>
    <row r="17" spans="2:10">
      <c r="B17" s="64" t="e">
        <f>'Vol | Price  (product)'!B28</f>
        <v>#N/A</v>
      </c>
      <c r="C17" s="68" t="e">
        <f>$C11</f>
        <v>#N/A</v>
      </c>
      <c r="D17" s="70" t="e">
        <f>_xll.DBRW($A$1,$A$3,D$3,$C17,$A$7,$A$6,$B$17,$A$8,$C$15)</f>
        <v>#VALUE!</v>
      </c>
      <c r="E17" s="70" t="e">
        <f>_xll.DBRW($A$1,$A$3,E$3,$C17,$A$7,$A$6,$B$17,$A$8,$C$15)</f>
        <v>#VALUE!</v>
      </c>
      <c r="H17" s="68" t="e">
        <f>'Vol | Price  (product)'!$AK6</f>
        <v>#N/A</v>
      </c>
      <c r="I17" s="70" t="e">
        <f>_xll.DBRW($A$1,$A$3,I$15,$H17,$A$7,$A$6,$B$17,$A$8,$H$15)</f>
        <v>#VALUE!</v>
      </c>
      <c r="J17" s="70" t="e">
        <f>_xll.DBRW($A$1,$A$3,J$15,$H17,$A$7,$A$6,$B$17,$A$8,$H$15)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D7B5-3DD1-415A-8F74-99C9CE4AFAFE}">
  <dimension ref="A1:AQ36"/>
  <sheetViews>
    <sheetView showGridLines="0" workbookViewId="0">
      <selection activeCell="AF2" sqref="AF2"/>
    </sheetView>
  </sheetViews>
  <sheetFormatPr defaultRowHeight="14.4"/>
  <cols>
    <col min="1" max="1" width="5.6640625" customWidth="1"/>
    <col min="2" max="25" width="4.33203125" customWidth="1"/>
    <col min="26" max="27" width="3.77734375" customWidth="1"/>
    <col min="44" max="46" width="5.33203125" customWidth="1"/>
    <col min="47" max="53" width="7" customWidth="1"/>
  </cols>
  <sheetData>
    <row r="1" spans="1:43" ht="15" customHeight="1">
      <c r="B1" s="118" t="s">
        <v>54</v>
      </c>
      <c r="C1" s="118"/>
      <c r="D1" s="118"/>
      <c r="E1" s="118"/>
      <c r="F1" s="118"/>
      <c r="G1" s="118"/>
      <c r="H1" s="118"/>
      <c r="I1" s="118"/>
    </row>
    <row r="2" spans="1:43" ht="14.4" customHeight="1">
      <c r="B2" s="118"/>
      <c r="C2" s="118"/>
      <c r="D2" s="118"/>
      <c r="E2" s="118"/>
      <c r="F2" s="118"/>
      <c r="G2" s="118"/>
      <c r="H2" s="118"/>
      <c r="I2" s="118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43" ht="15" customHeight="1">
      <c r="I3" s="75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43" ht="6.6" customHeight="1">
      <c r="I4" s="76"/>
      <c r="J4" s="88"/>
      <c r="K4" s="88"/>
      <c r="L4" s="88"/>
      <c r="M4" s="37"/>
      <c r="N4" s="37"/>
      <c r="O4" s="37"/>
      <c r="P4" s="37"/>
      <c r="Q4" s="37"/>
      <c r="R4" s="37"/>
      <c r="S4" s="37"/>
      <c r="T4" s="37"/>
      <c r="U4" s="37"/>
    </row>
    <row r="5" spans="1:43" ht="12.6" customHeight="1">
      <c r="B5" s="10"/>
      <c r="C5" s="10"/>
      <c r="D5" s="10"/>
      <c r="E5" s="10"/>
      <c r="F5" s="10"/>
      <c r="G5" s="10"/>
      <c r="H5" s="10"/>
      <c r="I5" s="8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3" ht="21.6" customHeight="1">
      <c r="B6" s="5"/>
      <c r="C6" s="81"/>
      <c r="D6" s="5"/>
      <c r="E6" s="5"/>
      <c r="F6" s="5"/>
      <c r="G6" s="120" t="e">
        <f>_xll.SUBNM("CONS_VC_PRD:ALL.D.Region","DEFAuLT","VCBR - VCBR","Código e Descrição" )</f>
        <v>#N/A</v>
      </c>
      <c r="H6" s="120"/>
      <c r="I6" s="120"/>
      <c r="J6" s="120"/>
      <c r="K6" s="5"/>
      <c r="L6" s="5"/>
      <c r="M6" s="5"/>
      <c r="N6" s="120" t="e">
        <f>_xll.SUBNM("CONS_VC_PRD:ALL.D.Year","SYS_Picklist","2025","ÏD do Membro")</f>
        <v>#N/A</v>
      </c>
      <c r="O6" s="120"/>
      <c r="P6" s="120"/>
      <c r="Q6" s="5"/>
      <c r="R6" s="5"/>
      <c r="S6" s="120" t="e">
        <f>_xll.SUBNM("CONS_VC_PRD:ALL.D.Month","SYS_Picklist","Nov","Desc")</f>
        <v>#N/A</v>
      </c>
      <c r="T6" s="120"/>
      <c r="U6" s="120"/>
      <c r="V6" s="5"/>
      <c r="W6" s="5"/>
      <c r="X6" s="124" t="e">
        <f>_xll.SUBNM("CONS_VC_PRD:ALL.D.Currency","Default","BRL","Código e Descrição")</f>
        <v>#N/A</v>
      </c>
      <c r="Y6" s="124"/>
      <c r="Z6" s="124"/>
      <c r="AA6" s="124"/>
      <c r="AB6" s="5"/>
      <c r="AC6" s="5"/>
      <c r="AD6" s="124" t="e">
        <f>_xll.SUBNM("CONS_VC_PRD:ALL.D.Market","Default","Total Market","ID do membro")</f>
        <v>#N/A</v>
      </c>
      <c r="AE6" s="124"/>
      <c r="AF6" s="5"/>
      <c r="AG6" s="5"/>
      <c r="AH6" s="5"/>
      <c r="AI6" s="11" t="e">
        <f>_xll.SUBNM("CONS_VC_PRD:ALL.D.Version","Sys.Report","Actual","Descrição")</f>
        <v>#N/A</v>
      </c>
      <c r="AJ6" s="82"/>
      <c r="AK6" s="11" t="e">
        <f>_xll.SUBNM("CONS_VC_PRD:ALL.D.Version","Sys.Report","L300","Descrição")</f>
        <v>#N/A</v>
      </c>
      <c r="AL6" s="83"/>
      <c r="AM6" s="84"/>
      <c r="AN6" s="84"/>
      <c r="AQ6" s="76"/>
    </row>
    <row r="7" spans="1:43" ht="12.6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3" ht="15" customHeight="1" thickBot="1">
      <c r="F8" s="85"/>
      <c r="G8" s="86" t="s">
        <v>55</v>
      </c>
      <c r="H8" s="86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AA8" s="85"/>
      <c r="AB8" s="87" t="e">
        <f>"FOB Price " &amp;( X6 )</f>
        <v>#N/A</v>
      </c>
      <c r="AC8" s="85"/>
      <c r="AD8" s="85"/>
      <c r="AE8" s="85"/>
      <c r="AF8" s="85"/>
      <c r="AG8" s="85"/>
      <c r="AH8" s="85"/>
      <c r="AI8" s="85"/>
      <c r="AK8" s="90" t="e">
        <f>"EBITDA " &amp;( X6 )</f>
        <v>#N/A</v>
      </c>
      <c r="AL8" s="85"/>
      <c r="AM8" s="85"/>
      <c r="AN8" s="85"/>
    </row>
    <row r="9" spans="1:43" ht="14.4" customHeight="1">
      <c r="B9" s="126" t="e">
        <f>_xll.SUBNM("CONS_VC_PRD:ALL.D.Products","Products","PRODCE010 - Cement","Código e Descrição")</f>
        <v>#N/A</v>
      </c>
      <c r="C9" s="127"/>
      <c r="D9" s="127"/>
      <c r="E9" s="128"/>
    </row>
    <row r="10" spans="1:43">
      <c r="B10" s="129"/>
      <c r="C10" s="130"/>
      <c r="D10" s="130"/>
      <c r="E10" s="131"/>
    </row>
    <row r="11" spans="1:43">
      <c r="A11" s="135"/>
      <c r="B11" s="129"/>
      <c r="C11" s="130"/>
      <c r="D11" s="130"/>
      <c r="E11" s="131"/>
    </row>
    <row r="12" spans="1:43">
      <c r="A12" s="135"/>
      <c r="B12" s="129"/>
      <c r="C12" s="130"/>
      <c r="D12" s="130"/>
      <c r="E12" s="131"/>
    </row>
    <row r="13" spans="1:43">
      <c r="B13" s="129"/>
      <c r="C13" s="130"/>
      <c r="D13" s="130"/>
      <c r="E13" s="131"/>
    </row>
    <row r="14" spans="1:43">
      <c r="B14" s="132"/>
      <c r="C14" s="133"/>
      <c r="D14" s="133"/>
      <c r="E14" s="134"/>
    </row>
    <row r="19" spans="1:21">
      <c r="B19" s="126" t="e">
        <f>_xll.SUBNM("CONS_VC_PRD:ALL.D.Products","Products","PRODRM010 - Ready Mix","Código e Descrição")</f>
        <v>#N/A</v>
      </c>
      <c r="C19" s="127"/>
      <c r="D19" s="127"/>
      <c r="E19" s="128"/>
    </row>
    <row r="20" spans="1:21">
      <c r="B20" s="129"/>
      <c r="C20" s="130"/>
      <c r="D20" s="130"/>
      <c r="E20" s="131"/>
    </row>
    <row r="21" spans="1:21">
      <c r="A21" s="135"/>
      <c r="B21" s="129"/>
      <c r="C21" s="130"/>
      <c r="D21" s="130"/>
      <c r="E21" s="131"/>
    </row>
    <row r="22" spans="1:21">
      <c r="A22" s="135"/>
      <c r="B22" s="129"/>
      <c r="C22" s="130"/>
      <c r="D22" s="130"/>
      <c r="E22" s="131"/>
    </row>
    <row r="23" spans="1:21">
      <c r="B23" s="129"/>
      <c r="C23" s="130"/>
      <c r="D23" s="130"/>
      <c r="E23" s="131"/>
    </row>
    <row r="24" spans="1:21">
      <c r="B24" s="132"/>
      <c r="C24" s="133"/>
      <c r="D24" s="133"/>
      <c r="E24" s="134"/>
    </row>
    <row r="26" spans="1:21">
      <c r="A26" s="38"/>
      <c r="E26" s="77"/>
      <c r="F26" s="40"/>
      <c r="G26" s="41"/>
      <c r="H26" s="42"/>
      <c r="I26" s="42"/>
      <c r="J26" s="39"/>
      <c r="K26" s="40"/>
      <c r="L26" s="41"/>
      <c r="M26" s="42"/>
      <c r="N26" s="39"/>
      <c r="O26" s="40"/>
      <c r="P26" s="41"/>
      <c r="Q26" s="42"/>
      <c r="R26" s="42"/>
      <c r="S26" s="39"/>
      <c r="T26" s="40"/>
      <c r="U26" s="41"/>
    </row>
    <row r="28" spans="1:21">
      <c r="B28" s="126" t="e">
        <f>_xll.SUBNM("CONS_VC_PRD:ALL.D.Products","Products","PRODAG010 - Aggregates","Código e Descrição")</f>
        <v>#N/A</v>
      </c>
      <c r="C28" s="127"/>
      <c r="D28" s="127"/>
      <c r="E28" s="128"/>
    </row>
    <row r="29" spans="1:21">
      <c r="B29" s="129"/>
      <c r="C29" s="130"/>
      <c r="D29" s="130"/>
      <c r="E29" s="131"/>
    </row>
    <row r="30" spans="1:21">
      <c r="A30" s="135"/>
      <c r="B30" s="129"/>
      <c r="C30" s="130"/>
      <c r="D30" s="130"/>
      <c r="E30" s="131"/>
    </row>
    <row r="31" spans="1:21">
      <c r="A31" s="135"/>
      <c r="B31" s="129"/>
      <c r="C31" s="130"/>
      <c r="D31" s="130"/>
      <c r="E31" s="131"/>
      <c r="F31" s="78"/>
      <c r="G31" s="78"/>
      <c r="H31" s="78"/>
      <c r="I31" s="78"/>
    </row>
    <row r="32" spans="1:21">
      <c r="B32" s="129"/>
      <c r="C32" s="130"/>
      <c r="D32" s="130"/>
      <c r="E32" s="131"/>
      <c r="F32" s="78"/>
      <c r="G32" s="78"/>
      <c r="H32" s="78"/>
      <c r="I32" s="78"/>
    </row>
    <row r="33" spans="2:30">
      <c r="B33" s="132"/>
      <c r="C33" s="133"/>
      <c r="D33" s="133"/>
      <c r="E33" s="134"/>
      <c r="F33" s="78"/>
      <c r="G33" s="78"/>
      <c r="H33" s="78"/>
      <c r="I33" s="78"/>
    </row>
    <row r="34" spans="2:30">
      <c r="D34" s="79"/>
      <c r="E34" s="79"/>
      <c r="F34" s="78"/>
      <c r="G34" s="78"/>
      <c r="H34" s="78"/>
      <c r="I34" s="78"/>
    </row>
    <row r="36" spans="2:30">
      <c r="AD36" s="80"/>
    </row>
  </sheetData>
  <mergeCells count="12">
    <mergeCell ref="B28:E33"/>
    <mergeCell ref="A30:A31"/>
    <mergeCell ref="AD6:AE6"/>
    <mergeCell ref="S6:U6"/>
    <mergeCell ref="N6:P6"/>
    <mergeCell ref="B19:E24"/>
    <mergeCell ref="A21:A22"/>
    <mergeCell ref="B1:I2"/>
    <mergeCell ref="G6:J6"/>
    <mergeCell ref="X6:AA6"/>
    <mergeCell ref="B9:E14"/>
    <mergeCell ref="A11:A12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F432-80BA-444D-B567-CB8026C32773}">
  <dimension ref="A1:O18"/>
  <sheetViews>
    <sheetView workbookViewId="0">
      <selection activeCell="D4" sqref="D4"/>
    </sheetView>
  </sheetViews>
  <sheetFormatPr defaultRowHeight="14.4"/>
  <cols>
    <col min="1" max="2" width="20" customWidth="1"/>
    <col min="4" max="4" width="10.88671875" bestFit="1" customWidth="1"/>
    <col min="8" max="8" width="19.6640625" customWidth="1"/>
  </cols>
  <sheetData>
    <row r="1" spans="1:15">
      <c r="A1" s="63" t="s">
        <v>5</v>
      </c>
      <c r="B1" s="63"/>
      <c r="C1" s="64" t="e">
        <f>'Cement | Region'!G6</f>
        <v>#N/A</v>
      </c>
    </row>
    <row r="2" spans="1:15" ht="15" thickBot="1">
      <c r="A2" t="s">
        <v>37</v>
      </c>
      <c r="B2" s="63"/>
      <c r="M2" t="s">
        <v>57</v>
      </c>
    </row>
    <row r="3" spans="1:15">
      <c r="A3" s="64" t="e">
        <f>'Cement | Region'!$Z$6</f>
        <v>#N/A</v>
      </c>
      <c r="B3" s="64" t="e">
        <f>_xll.SUBNM("CONS_VC:ALL.D.Month","SYS_YTD",$A$4,"ID do membro")</f>
        <v>#VALUE!</v>
      </c>
      <c r="C3" s="65" t="s">
        <v>51</v>
      </c>
      <c r="D3" s="94" t="e">
        <f>$A$4</f>
        <v>#N/A</v>
      </c>
      <c r="E3" s="94" t="e">
        <f>"YTD "&amp;$B$3</f>
        <v>#VALUE!</v>
      </c>
      <c r="H3" s="67"/>
      <c r="I3" s="65" t="s">
        <v>52</v>
      </c>
      <c r="J3" s="94" t="e">
        <f>$A$4</f>
        <v>#N/A</v>
      </c>
      <c r="K3" s="94" t="e">
        <f>"YTD "&amp;$B$3</f>
        <v>#VALUE!</v>
      </c>
      <c r="M3" t="s">
        <v>56</v>
      </c>
      <c r="N3" s="94" t="e">
        <f>$A$4</f>
        <v>#N/A</v>
      </c>
      <c r="O3" s="94" t="e">
        <f>"YTD "&amp;$B$3</f>
        <v>#VALUE!</v>
      </c>
    </row>
    <row r="4" spans="1:15">
      <c r="A4" s="64" t="e">
        <f>'Cement | Region'!$AD$6</f>
        <v>#N/A</v>
      </c>
      <c r="B4" s="64"/>
      <c r="C4" s="68" t="e">
        <f>'Cement | Region'!$AI$6</f>
        <v>#N/A</v>
      </c>
      <c r="D4" s="95" t="e">
        <f>_xll.DBRW($A$1,$A$3,D$3,$C4,$B$6,$B$5,$C$1,$A$8,$C$3)</f>
        <v>#VALUE!</v>
      </c>
      <c r="E4" s="95" t="e">
        <f>_xll.DBRW($A$1,$A$3,E$3,$C4,$B$6,$B$5,$C$1,$A$8,$C$3)</f>
        <v>#VALUE!</v>
      </c>
      <c r="H4" s="70"/>
      <c r="I4" s="68" t="e">
        <f>'Cement | Region'!$AI$6</f>
        <v>#N/A</v>
      </c>
      <c r="J4" s="95" t="e">
        <f>_xll.DBRW($A$1,$A$3,J$3,$I4,$B$6,$B$5,$C$1,$A$8,$I$3)</f>
        <v>#VALUE!</v>
      </c>
      <c r="K4" s="95" t="e">
        <f>_xll.DBRW($A$1,$A$3,K$3,$I4,$B$6,$B$5,$C$1,$A$8,$I$3)</f>
        <v>#VALUE!</v>
      </c>
      <c r="M4" s="68" t="e">
        <f>'Cement | Region'!$AI$6</f>
        <v>#N/A</v>
      </c>
      <c r="N4" s="95" t="e">
        <f>_xll.DBRW($A$2,$A$3,N$3,$M4,$B$6,$B$5,$M$3,$M$2,$A$9)</f>
        <v>#VALUE!</v>
      </c>
      <c r="O4" s="95" t="e">
        <f>_xll.DBRW($A$2,$A$3,O$3,$M4,$B$6,$B$5,$M$3,$M$2,$A$9)</f>
        <v>#VALUE!</v>
      </c>
    </row>
    <row r="5" spans="1:15">
      <c r="A5" s="64" t="s">
        <v>53</v>
      </c>
      <c r="B5" t="e">
        <f>'Cement | Region'!$B$9</f>
        <v>#N/A</v>
      </c>
      <c r="C5" s="68" t="e">
        <f>'Cement | Region'!$AK$6</f>
        <v>#N/A</v>
      </c>
      <c r="D5" s="95" t="e">
        <f>_xll.DBRW($A$1,$A$3,D$3,$C5,$B$6,$B$5,$C$1,$A$8,$C$3)</f>
        <v>#VALUE!</v>
      </c>
      <c r="E5" s="95" t="e">
        <f>_xll.DBRW($A$1,$A$3,E$3,$C5,$B$6,$B$5,$C$1,$A$8,$C$3)</f>
        <v>#VALUE!</v>
      </c>
      <c r="H5" s="70"/>
      <c r="I5" s="68" t="e">
        <f>'Cement | Region'!$AK$6</f>
        <v>#N/A</v>
      </c>
      <c r="J5" s="95" t="e">
        <f>_xll.DBRW($A$1,$A$3,J$3,$I5,$B$6,$B$5,$C$1,$A$8,$I$3)</f>
        <v>#VALUE!</v>
      </c>
      <c r="K5" s="95" t="e">
        <f>_xll.DBRW($A$1,$A$3,K$3,$I5,$B$6,$B$5,$C$1,$A$8,$I$3)</f>
        <v>#VALUE!</v>
      </c>
      <c r="M5" s="68" t="e">
        <f>'Cement | Region'!$AK$6</f>
        <v>#N/A</v>
      </c>
      <c r="N5" s="95" t="e">
        <f>_xll.DBRW($A$2,$A$3,N$3,$M5,$B$6,$B$5,$M$3,$M$2,$A$9)</f>
        <v>#VALUE!</v>
      </c>
      <c r="O5" s="95" t="e">
        <f>_xll.DBRW($A$2,$A$3,O$3,$M5,$B$6,$B$5,$M$3,$M$2,$A$9)</f>
        <v>#VALUE!</v>
      </c>
    </row>
    <row r="6" spans="1:15">
      <c r="A6" s="64"/>
      <c r="B6" t="e">
        <f>'Cement | Region'!B12</f>
        <v>#N/A</v>
      </c>
      <c r="D6" s="96"/>
      <c r="E6" s="96"/>
      <c r="J6" s="96"/>
      <c r="K6" s="96"/>
      <c r="N6" s="96"/>
      <c r="O6" s="96"/>
    </row>
    <row r="7" spans="1:15">
      <c r="A7" s="72"/>
      <c r="C7" s="67"/>
      <c r="D7" s="95"/>
      <c r="E7" s="95"/>
      <c r="H7" s="70"/>
      <c r="I7" s="70"/>
      <c r="J7" s="95"/>
      <c r="K7" s="95"/>
      <c r="N7" s="97"/>
      <c r="O7" s="97"/>
    </row>
    <row r="8" spans="1:15" ht="15" thickBot="1">
      <c r="A8" s="91" t="e">
        <f>'Cement | Region'!$P$6</f>
        <v>#N/A</v>
      </c>
      <c r="B8" s="64"/>
      <c r="C8" s="67"/>
      <c r="D8" s="95"/>
      <c r="E8" s="95"/>
      <c r="H8" s="70"/>
      <c r="I8" s="70"/>
      <c r="J8" s="95"/>
      <c r="K8" s="95"/>
      <c r="M8" t="s">
        <v>57</v>
      </c>
      <c r="N8" s="96"/>
      <c r="O8" s="96"/>
    </row>
    <row r="9" spans="1:15">
      <c r="A9" s="64" t="s">
        <v>58</v>
      </c>
      <c r="B9" s="64"/>
      <c r="C9" s="65" t="s">
        <v>51</v>
      </c>
      <c r="D9" s="94" t="e">
        <f>$A$4</f>
        <v>#N/A</v>
      </c>
      <c r="E9" s="94" t="e">
        <f>"YTD "&amp;$B$3</f>
        <v>#VALUE!</v>
      </c>
      <c r="H9" s="73"/>
      <c r="I9" s="65" t="s">
        <v>52</v>
      </c>
      <c r="J9" s="94" t="e">
        <f>$A$4</f>
        <v>#N/A</v>
      </c>
      <c r="K9" s="94" t="e">
        <f>"YTD "&amp;$B$3</f>
        <v>#VALUE!</v>
      </c>
      <c r="M9" t="s">
        <v>56</v>
      </c>
      <c r="N9" s="94" t="e">
        <f>$A$4</f>
        <v>#N/A</v>
      </c>
      <c r="O9" s="94" t="e">
        <f>"YTD "&amp;$B$3</f>
        <v>#VALUE!</v>
      </c>
    </row>
    <row r="10" spans="1:15">
      <c r="C10" s="68" t="e">
        <f>'Cement | Region'!$AI$6</f>
        <v>#N/A</v>
      </c>
      <c r="D10" s="95" t="e">
        <f>_xll.DBRW($A$1,$A$3,D$9,$C10,$B$12,$B$11,$C$1,$A$8,$C$9)</f>
        <v>#VALUE!</v>
      </c>
      <c r="E10" s="95" t="e">
        <f>_xll.DBRW($A$1,$A$3,E$9,$C10,$B$12,$B$11,$C$1,$A$8,$C$9)</f>
        <v>#VALUE!</v>
      </c>
      <c r="H10" s="70"/>
      <c r="I10" s="68" t="e">
        <f>'Cement | Region'!$AI$6</f>
        <v>#N/A</v>
      </c>
      <c r="J10" s="95" t="e">
        <f>_xll.DBRW($A$1,$A$3,J$9,$I10,$B$12,$B$11,$C$1,$A$8,$I$9)</f>
        <v>#VALUE!</v>
      </c>
      <c r="K10" s="95" t="e">
        <f>_xll.DBRW($A$1,$A$3,K$9,$I10,$B$12,$B$11,$C$1,$A$8,$I$9)</f>
        <v>#VALUE!</v>
      </c>
      <c r="M10" s="68" t="e">
        <f>'Cement | Region'!$AI$6</f>
        <v>#N/A</v>
      </c>
      <c r="N10" s="95" t="e">
        <f>_xll.DBRW($A$2,$A$3,N$9,$M10,$B$12,$B$11,$M$9,$M$8,$A$9)</f>
        <v>#VALUE!</v>
      </c>
      <c r="O10" s="95" t="e">
        <f>_xll.DBRW($A$2,$A$3,O$9,$M10,$B$12,$B$11,$M$9,$M$8,$A$9)</f>
        <v>#VALUE!</v>
      </c>
    </row>
    <row r="11" spans="1:15">
      <c r="B11" s="64" t="e">
        <f>'Cement | Region'!B19</f>
        <v>#N/A</v>
      </c>
      <c r="C11" s="68" t="e">
        <f>'Cement | Region'!$AK$6</f>
        <v>#N/A</v>
      </c>
      <c r="D11" s="95" t="e">
        <f>_xll.DBRW($A$1,$A$3,D$9,$C11,$B$12,$B$11,$C$1,$A$8,$C$9)</f>
        <v>#VALUE!</v>
      </c>
      <c r="E11" s="95" t="e">
        <f>_xll.DBRW($A$1,$A$3,E$9,$C11,$B$12,$B$11,$C$1,$A$8,$C$9)</f>
        <v>#VALUE!</v>
      </c>
      <c r="H11" s="70"/>
      <c r="I11" s="68" t="e">
        <f>'Cement | Region'!$AK$6</f>
        <v>#N/A</v>
      </c>
      <c r="J11" s="95" t="e">
        <f>_xll.DBRW($A$1,$A$3,J$9,$I11,$B$12,$B$11,$C$1,$A$8,$I$9)</f>
        <v>#VALUE!</v>
      </c>
      <c r="K11" s="95" t="e">
        <f>_xll.DBRW($A$1,$A$3,K$9,$I11,$B$12,$B$11,$C$1,$A$8,$I$9)</f>
        <v>#VALUE!</v>
      </c>
      <c r="M11" s="68" t="e">
        <f>'Cement | Region'!$AK$6</f>
        <v>#N/A</v>
      </c>
      <c r="N11" s="95" t="e">
        <f>_xll.DBRW($A$2,$A$3,N$9,$M11,$B$12,$B$11,$M$9,$M$8,$A$9)</f>
        <v>#VALUE!</v>
      </c>
      <c r="O11" s="95" t="e">
        <f>_xll.DBRW($A$2,$A$3,O$9,$M11,$B$12,$B$11,$M$9,$M$8,$A$9)</f>
        <v>#VALUE!</v>
      </c>
    </row>
    <row r="12" spans="1:15">
      <c r="B12" t="e">
        <f>'Cement | Region'!B22</f>
        <v>#N/A</v>
      </c>
      <c r="D12" s="96"/>
      <c r="E12" s="96"/>
      <c r="J12" s="96"/>
      <c r="K12" s="96"/>
      <c r="N12" s="96"/>
      <c r="O12" s="96"/>
    </row>
    <row r="13" spans="1:15">
      <c r="C13" s="67"/>
      <c r="D13" s="95"/>
      <c r="E13" s="95"/>
      <c r="H13" s="70"/>
      <c r="I13" s="70"/>
      <c r="J13" s="95"/>
      <c r="K13" s="95"/>
      <c r="N13" s="96"/>
      <c r="O13" s="96"/>
    </row>
    <row r="14" spans="1:15" ht="15" thickBot="1">
      <c r="C14" s="67"/>
      <c r="D14" s="95"/>
      <c r="E14" s="95"/>
      <c r="H14" s="70"/>
      <c r="I14" s="70"/>
      <c r="J14" s="95"/>
      <c r="K14" s="95"/>
      <c r="M14" t="s">
        <v>57</v>
      </c>
      <c r="N14" s="96"/>
      <c r="O14" s="96"/>
    </row>
    <row r="15" spans="1:15">
      <c r="C15" s="65" t="s">
        <v>51</v>
      </c>
      <c r="D15" s="94" t="e">
        <f>$A$4</f>
        <v>#N/A</v>
      </c>
      <c r="E15" s="94" t="e">
        <f>"YTD "&amp;$B$3</f>
        <v>#VALUE!</v>
      </c>
      <c r="H15" s="73"/>
      <c r="I15" s="65" t="s">
        <v>52</v>
      </c>
      <c r="J15" s="94" t="e">
        <f>$A$4</f>
        <v>#N/A</v>
      </c>
      <c r="K15" s="94" t="e">
        <f>"YTD "&amp;$B$3</f>
        <v>#VALUE!</v>
      </c>
      <c r="M15" t="s">
        <v>56</v>
      </c>
      <c r="N15" s="94" t="e">
        <f>$A$4</f>
        <v>#N/A</v>
      </c>
      <c r="O15" s="94" t="e">
        <f>"YTD "&amp;$B$3</f>
        <v>#VALUE!</v>
      </c>
    </row>
    <row r="16" spans="1:15">
      <c r="C16" s="68" t="e">
        <f>'Cement | Region'!$AI$6</f>
        <v>#N/A</v>
      </c>
      <c r="D16" s="95" t="e">
        <f>_xll.DBRW($A$1,$A$3,D$15,$C16,$B$18,$B$17,$C$1,$A$8,$C$15)</f>
        <v>#VALUE!</v>
      </c>
      <c r="E16" s="95" t="e">
        <f>_xll.DBRW($A$1,$A$3,E$15,$C16,$B$18,$B$17,$C$1,$A$8,$C$15)</f>
        <v>#VALUE!</v>
      </c>
      <c r="H16" s="70"/>
      <c r="I16" s="68" t="e">
        <f>'Cement | Region'!$AI$6</f>
        <v>#N/A</v>
      </c>
      <c r="J16" s="95" t="e">
        <f>_xll.DBRW($A$1,$A$3,J$15,$I16,$B$18,$B$17,$C$1,$A$8,$I$15)</f>
        <v>#VALUE!</v>
      </c>
      <c r="K16" s="95" t="e">
        <f>_xll.DBRW($A$1,$A$3,K$15,$I16,$B$18,$B$17,$C$1,$A$8,$I$15)</f>
        <v>#VALUE!</v>
      </c>
      <c r="M16" s="68" t="e">
        <f>'Cement | Region'!$AI$6</f>
        <v>#N/A</v>
      </c>
      <c r="N16" s="95" t="e">
        <f>_xll.DBRW($A$2,$A$3,N$15,$M16,$B$18,$B$17,$M$15,$M$14,$A$9)</f>
        <v>#VALUE!</v>
      </c>
      <c r="O16" s="95" t="e">
        <f>_xll.DBRW($A$2,$A$3,O$15,$M16,$B$18,$B$17,$M$15,$M$14,$A$9)</f>
        <v>#VALUE!</v>
      </c>
    </row>
    <row r="17" spans="2:15">
      <c r="B17" s="64" t="e">
        <f>'Cement | Region'!B28</f>
        <v>#N/A</v>
      </c>
      <c r="C17" s="68" t="e">
        <f>'Cement | Region'!$AK$6</f>
        <v>#N/A</v>
      </c>
      <c r="D17" s="95" t="e">
        <f>_xll.DBRW($A$1,$A$3,D$15,$C17,$B$18,$B$17,$C$1,$A$8,$C$15)</f>
        <v>#VALUE!</v>
      </c>
      <c r="E17" s="95" t="e">
        <f>_xll.DBRW($A$1,$A$3,E$15,$C17,$B$18,$B$17,$C$1,$A$8,$C$15)</f>
        <v>#VALUE!</v>
      </c>
      <c r="H17" s="70"/>
      <c r="I17" s="68" t="e">
        <f>'Cement | Region'!$AK$6</f>
        <v>#N/A</v>
      </c>
      <c r="J17" s="95" t="e">
        <f>_xll.DBRW($A$1,$A$3,J$15,$I17,$B$18,$B$17,$C$1,$A$8,$I$15)</f>
        <v>#VALUE!</v>
      </c>
      <c r="K17" s="95" t="e">
        <f>_xll.DBRW($A$1,$A$3,K$15,$I17,$B$18,$B$17,$C$1,$A$8,$I$15)</f>
        <v>#VALUE!</v>
      </c>
      <c r="M17" s="68" t="e">
        <f>'Cement | Region'!$AK$6</f>
        <v>#N/A</v>
      </c>
      <c r="N17" s="95" t="e">
        <f>_xll.DBRW($A$2,$A$3,N$15,$M17,$B$18,$B$17,$M$15,$M$14,$A$9)</f>
        <v>#VALUE!</v>
      </c>
      <c r="O17" s="95" t="e">
        <f>_xll.DBRW($A$2,$A$3,O$15,$M17,$B$18,$B$17,$M$15,$M$14,$A$9)</f>
        <v>#VALUE!</v>
      </c>
    </row>
    <row r="18" spans="2:15">
      <c r="B18" t="e">
        <f>'Cement | Region'!B31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6501-E514-4515-9A6C-8345245B1C37}">
  <dimension ref="A1:AQ36"/>
  <sheetViews>
    <sheetView showGridLines="0" workbookViewId="0">
      <selection activeCell="I38" sqref="I38"/>
    </sheetView>
  </sheetViews>
  <sheetFormatPr defaultRowHeight="14.4"/>
  <cols>
    <col min="1" max="1" width="5.6640625" customWidth="1"/>
    <col min="2" max="25" width="4.33203125" customWidth="1"/>
    <col min="26" max="27" width="3.77734375" customWidth="1"/>
    <col min="44" max="46" width="5.33203125" customWidth="1"/>
    <col min="47" max="53" width="7" customWidth="1"/>
  </cols>
  <sheetData>
    <row r="1" spans="1:43" ht="15" customHeight="1">
      <c r="B1" s="118" t="s">
        <v>54</v>
      </c>
      <c r="C1" s="118"/>
      <c r="D1" s="118"/>
      <c r="E1" s="118"/>
      <c r="F1" s="118"/>
      <c r="G1" s="118"/>
      <c r="H1" s="118"/>
      <c r="I1" s="118"/>
    </row>
    <row r="2" spans="1:43" ht="14.4" customHeight="1">
      <c r="B2" s="118"/>
      <c r="C2" s="118"/>
      <c r="D2" s="118"/>
      <c r="E2" s="118"/>
      <c r="F2" s="118"/>
      <c r="G2" s="118"/>
      <c r="H2" s="118"/>
      <c r="I2" s="118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43" ht="15" customHeight="1">
      <c r="I3" s="75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43" ht="6.6" customHeight="1">
      <c r="I4" s="76"/>
      <c r="J4" s="88"/>
      <c r="K4" s="88"/>
      <c r="L4" s="88"/>
      <c r="M4" s="37"/>
      <c r="N4" s="37"/>
      <c r="O4" s="37"/>
      <c r="P4" s="37"/>
      <c r="Q4" s="37"/>
      <c r="R4" s="37"/>
      <c r="S4" s="37"/>
      <c r="T4" s="37"/>
      <c r="U4" s="37"/>
    </row>
    <row r="5" spans="1:43" ht="12.6" customHeight="1">
      <c r="B5" s="10"/>
      <c r="C5" s="10"/>
      <c r="D5" s="10"/>
      <c r="E5" s="10"/>
      <c r="F5" s="10"/>
      <c r="G5" s="10"/>
      <c r="H5" s="10"/>
      <c r="I5" s="8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3" ht="21.6" customHeight="1">
      <c r="B6" s="5"/>
      <c r="C6" s="81"/>
      <c r="D6" s="5"/>
      <c r="E6" s="5"/>
      <c r="F6" s="5"/>
      <c r="G6" s="137" t="e">
        <f>_xll.SUBNM("CONS_VC_PRD:ALL.D.Products","Products","PRODCE010 - Cement","Código e Descrição")</f>
        <v>#N/A</v>
      </c>
      <c r="H6" s="137"/>
      <c r="I6" s="137"/>
      <c r="J6" s="137"/>
      <c r="K6" s="137"/>
      <c r="L6" s="137"/>
      <c r="M6" s="92"/>
      <c r="N6" s="5"/>
      <c r="O6" s="5"/>
      <c r="P6" s="124" t="e">
        <f>_xll.SUBNM("CONS_VC_PRD:ALL.D.Market","Default","Total Market","ID do membro")</f>
        <v>#N/A</v>
      </c>
      <c r="Q6" s="124"/>
      <c r="R6" s="124"/>
      <c r="S6" s="124"/>
      <c r="T6" s="5"/>
      <c r="U6" s="5"/>
      <c r="V6" s="5"/>
      <c r="W6" s="5"/>
      <c r="X6" s="5"/>
      <c r="Y6" s="5"/>
      <c r="Z6" s="120" t="e">
        <f>_xll.SUBNM("CONS_VC_PRD:ALL.D.Year","SYS_Picklist","2025","ÏD do Membro")</f>
        <v>#N/A</v>
      </c>
      <c r="AA6" s="120"/>
      <c r="AB6" s="120"/>
      <c r="AC6" s="5"/>
      <c r="AD6" s="120" t="e">
        <f>_xll.SUBNM("CONS_VC_PRD:ALL.D.Month","SYS_Picklist","Nov","Desc")</f>
        <v>#N/A</v>
      </c>
      <c r="AE6" s="120"/>
      <c r="AF6" s="136"/>
      <c r="AG6" s="136"/>
      <c r="AH6" s="136"/>
      <c r="AI6" s="11" t="e">
        <f>_xll.SUBNM("CONS_VC_PRD:ALL.D.Version","Sys.Report","Actual","Descrição")</f>
        <v>#N/A</v>
      </c>
      <c r="AJ6" s="82"/>
      <c r="AK6" s="11" t="e">
        <f>_xll.SUBNM("CONS_VC_PRD:ALL.D.Version","Sys.Report","L300","Descrição")</f>
        <v>#N/A</v>
      </c>
      <c r="AL6" s="83"/>
      <c r="AM6" s="84"/>
      <c r="AN6" s="84"/>
      <c r="AQ6" s="76"/>
    </row>
    <row r="7" spans="1:43" ht="12.6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3" ht="15" customHeight="1" thickBot="1">
      <c r="F8" s="85"/>
      <c r="G8" s="86" t="s">
        <v>55</v>
      </c>
      <c r="H8" s="86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AA8" s="85"/>
      <c r="AB8" s="87" t="str">
        <f>"FOB Price " &amp;( X6 )</f>
        <v xml:space="preserve">FOB Price </v>
      </c>
      <c r="AC8" s="85"/>
      <c r="AD8" s="85"/>
      <c r="AE8" s="85"/>
      <c r="AF8" s="85"/>
      <c r="AG8" s="85"/>
      <c r="AH8" s="85"/>
      <c r="AI8" s="85"/>
      <c r="AK8" s="90" t="str">
        <f>"EBITDA " &amp;( X6 )</f>
        <v xml:space="preserve">EBITDA </v>
      </c>
      <c r="AL8" s="85"/>
      <c r="AM8" s="85"/>
      <c r="AN8" s="85"/>
    </row>
    <row r="9" spans="1:43">
      <c r="B9" s="138" t="e">
        <f>_xll.SUBNM("CONS_VC_PRD:ALL.D.Region","DEFAuLT","VCEAA - VCEAA","Código e Descrição" )</f>
        <v>#N/A</v>
      </c>
      <c r="C9" s="139"/>
      <c r="D9" s="139"/>
      <c r="E9" s="140"/>
    </row>
    <row r="10" spans="1:43">
      <c r="B10" s="141"/>
      <c r="C10" s="136"/>
      <c r="D10" s="136"/>
      <c r="E10" s="142"/>
    </row>
    <row r="11" spans="1:43">
      <c r="A11" s="135"/>
      <c r="B11" s="143"/>
      <c r="C11" s="144"/>
      <c r="D11" s="144"/>
      <c r="E11" s="145"/>
    </row>
    <row r="12" spans="1:43">
      <c r="A12" s="135"/>
      <c r="B12" s="141" t="e">
        <f>_xll.SUBNM("CONS_VC_PRD:ALL.D.Currency","Default","USD","Código e Descrição")</f>
        <v>#N/A</v>
      </c>
      <c r="C12" s="136"/>
      <c r="D12" s="136"/>
      <c r="E12" s="142"/>
    </row>
    <row r="13" spans="1:43">
      <c r="B13" s="141"/>
      <c r="C13" s="136"/>
      <c r="D13" s="136"/>
      <c r="E13" s="142"/>
    </row>
    <row r="14" spans="1:43">
      <c r="B14" s="143"/>
      <c r="C14" s="144"/>
      <c r="D14" s="144"/>
      <c r="E14" s="145"/>
    </row>
    <row r="16" spans="1:43">
      <c r="D16" s="93"/>
      <c r="E16" s="93"/>
      <c r="F16" s="93"/>
    </row>
    <row r="19" spans="1:21" ht="14.4" customHeight="1">
      <c r="B19" s="126" t="e">
        <f>_xll.SUBNM("CONS_VC_PRD:ALL.D.Region","DEFAuLT","ESPA - Spain","Código e Descrição" )</f>
        <v>#N/A</v>
      </c>
      <c r="C19" s="127"/>
      <c r="D19" s="127"/>
      <c r="E19" s="128"/>
    </row>
    <row r="20" spans="1:21">
      <c r="B20" s="129"/>
      <c r="C20" s="130"/>
      <c r="D20" s="130"/>
      <c r="E20" s="131"/>
    </row>
    <row r="21" spans="1:21">
      <c r="A21" s="135"/>
      <c r="B21" s="132"/>
      <c r="C21" s="133"/>
      <c r="D21" s="133"/>
      <c r="E21" s="134"/>
    </row>
    <row r="22" spans="1:21" ht="15.6" customHeight="1">
      <c r="A22" s="135"/>
      <c r="B22" s="129" t="e">
        <f>_xll.SUBNM("CONS_VC_PRD:ALL.D.Currency","Default","EUR","Código e Descrição")</f>
        <v>#N/A</v>
      </c>
      <c r="C22" s="130"/>
      <c r="D22" s="130"/>
      <c r="E22" s="131"/>
    </row>
    <row r="23" spans="1:21">
      <c r="B23" s="129"/>
      <c r="C23" s="130"/>
      <c r="D23" s="130"/>
      <c r="E23" s="131"/>
    </row>
    <row r="24" spans="1:21">
      <c r="B24" s="132"/>
      <c r="C24" s="133"/>
      <c r="D24" s="133"/>
      <c r="E24" s="134"/>
    </row>
    <row r="26" spans="1:21">
      <c r="A26" s="38"/>
      <c r="E26" s="77"/>
      <c r="F26" s="40"/>
      <c r="G26" s="41"/>
      <c r="H26" s="42"/>
      <c r="I26" s="42"/>
      <c r="J26" s="39"/>
      <c r="K26" s="40"/>
      <c r="L26" s="41"/>
      <c r="M26" s="42"/>
      <c r="N26" s="39"/>
      <c r="O26" s="40"/>
      <c r="P26" s="41"/>
      <c r="Q26" s="42"/>
      <c r="R26" s="42"/>
      <c r="S26" s="39"/>
      <c r="T26" s="40"/>
      <c r="U26" s="41"/>
    </row>
    <row r="28" spans="1:21" ht="14.4" customHeight="1">
      <c r="B28" s="126" t="e">
        <f>_xll.SUBNM("CONS_VC_PRD:ALL.D.Region","DEFAuLT","TURK - Turkey","Código e Descrição" )</f>
        <v>#N/A</v>
      </c>
      <c r="C28" s="127"/>
      <c r="D28" s="127"/>
      <c r="E28" s="128"/>
    </row>
    <row r="29" spans="1:21">
      <c r="B29" s="129"/>
      <c r="C29" s="130"/>
      <c r="D29" s="130"/>
      <c r="E29" s="131"/>
    </row>
    <row r="30" spans="1:21">
      <c r="A30" s="135"/>
      <c r="B30" s="132"/>
      <c r="C30" s="133"/>
      <c r="D30" s="133"/>
      <c r="E30" s="134"/>
    </row>
    <row r="31" spans="1:21" ht="15.6" customHeight="1">
      <c r="A31" s="135"/>
      <c r="B31" s="129" t="e">
        <f>_xll.SUBNM("CONS_VC_PRD:ALL.D.Currency","Default","TRY","Código e Descrição")</f>
        <v>#N/A</v>
      </c>
      <c r="C31" s="130"/>
      <c r="D31" s="130"/>
      <c r="E31" s="131"/>
      <c r="F31" s="78"/>
      <c r="G31" s="78"/>
      <c r="H31" s="78"/>
      <c r="I31" s="78"/>
    </row>
    <row r="32" spans="1:21">
      <c r="B32" s="129"/>
      <c r="C32" s="130"/>
      <c r="D32" s="130"/>
      <c r="E32" s="131"/>
      <c r="F32" s="78"/>
      <c r="G32" s="78"/>
      <c r="H32" s="78"/>
      <c r="I32" s="78"/>
    </row>
    <row r="33" spans="2:30">
      <c r="B33" s="132"/>
      <c r="C33" s="133"/>
      <c r="D33" s="133"/>
      <c r="E33" s="134"/>
      <c r="F33" s="78"/>
      <c r="G33" s="78"/>
      <c r="H33" s="78"/>
      <c r="I33" s="78"/>
    </row>
    <row r="34" spans="2:30">
      <c r="D34" s="79"/>
      <c r="E34" s="79"/>
      <c r="F34" s="78"/>
      <c r="G34" s="78"/>
      <c r="H34" s="78"/>
      <c r="I34" s="78"/>
    </row>
    <row r="36" spans="2:30">
      <c r="AD36" s="80"/>
    </row>
  </sheetData>
  <mergeCells count="15">
    <mergeCell ref="A11:A12"/>
    <mergeCell ref="A21:A22"/>
    <mergeCell ref="A30:A31"/>
    <mergeCell ref="G6:L6"/>
    <mergeCell ref="B9:E11"/>
    <mergeCell ref="B19:E21"/>
    <mergeCell ref="B28:E30"/>
    <mergeCell ref="B12:E14"/>
    <mergeCell ref="B22:E24"/>
    <mergeCell ref="B31:E33"/>
    <mergeCell ref="B1:I2"/>
    <mergeCell ref="AF6:AH6"/>
    <mergeCell ref="P6:S6"/>
    <mergeCell ref="AD6:AE6"/>
    <mergeCell ref="Z6:AB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Home</vt:lpstr>
      <vt:lpstr>Summary  - Fx</vt:lpstr>
      <vt:lpstr>Summary</vt:lpstr>
      <vt:lpstr>EBITDA - Fx</vt:lpstr>
      <vt:lpstr>EBITDA</vt:lpstr>
      <vt:lpstr>Monthly Global - Fx</vt:lpstr>
      <vt:lpstr>Monthly Global</vt:lpstr>
      <vt:lpstr>Monthly VOL | PRICES - Fx</vt:lpstr>
      <vt:lpstr>Monthly VOL | PRICES</vt:lpstr>
      <vt:lpstr>Vol | Price (product ) - Fx</vt:lpstr>
      <vt:lpstr>Vol | Price  (product)</vt:lpstr>
      <vt:lpstr>Cement | Region - Fx</vt:lpstr>
      <vt:lpstr>Cement |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Athayde</dc:creator>
  <cp:lastModifiedBy>Enrico Athayde</cp:lastModifiedBy>
  <dcterms:created xsi:type="dcterms:W3CDTF">2026-04-14T20:02:18Z</dcterms:created>
  <dcterms:modified xsi:type="dcterms:W3CDTF">2026-04-27T18:34:56Z</dcterms:modified>
</cp:coreProperties>
</file>