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XCTYW0002\users\MXSancheDa\Dana NROC\PROCESO PCO\Calendarios Varios\"/>
    </mc:Choice>
  </mc:AlternateContent>
  <bookViews>
    <workbookView xWindow="-165" yWindow="135" windowWidth="15525" windowHeight="3960" firstSheet="1" activeTab="1"/>
  </bookViews>
  <sheets>
    <sheet name="Base" sheetId="7" state="hidden" r:id="rId1"/>
    <sheet name="Calendario PCO 2018" sheetId="8" r:id="rId2"/>
  </sheets>
  <externalReferences>
    <externalReference r:id="rId3"/>
    <externalReference r:id="rId4"/>
  </externalReferences>
  <definedNames>
    <definedName name="Categorias">OFFSET([1]Configuracion!$C$5, 0, 0, COUNTA([1]Configuracion!$C:$C) - 1)</definedName>
    <definedName name="DiasCategorias" localSheetId="0">[2]Diario!$F$2:$F$366</definedName>
    <definedName name="DiasCategorias">[1]Diario!$F$2:$F$366</definedName>
    <definedName name="FechaInicio" localSheetId="0">[2]Completo!$B$1</definedName>
    <definedName name="FechaInicio">[1]Completo!$B$1</definedName>
  </definedNames>
  <calcPr calcId="162913"/>
  <customWorkbookViews>
    <customWorkbookView name="Aviles,Jovanni,TEQUES,Distrito 1 DF - Vista personalizada" guid="{D50E162B-7450-45C4-A199-1B76302D6351}" mergeInterval="0" personalView="1" maximized="1" xWindow="-8" yWindow="-8" windowWidth="1616" windowHeight="876" activeSheetId="6"/>
  </customWorkbookViews>
</workbook>
</file>

<file path=xl/calcChain.xml><?xml version="1.0" encoding="utf-8"?>
<calcChain xmlns="http://schemas.openxmlformats.org/spreadsheetml/2006/main">
  <c r="N11" i="8" l="1"/>
  <c r="N9" i="8"/>
  <c r="N21" i="8"/>
  <c r="P19" i="8"/>
  <c r="N19" i="8"/>
  <c r="L19" i="8"/>
  <c r="P17" i="8"/>
  <c r="N17" i="8"/>
  <c r="L17" i="8"/>
  <c r="N15" i="8"/>
  <c r="P13" i="8"/>
  <c r="N13" i="8"/>
  <c r="L13" i="8"/>
  <c r="J13" i="8"/>
  <c r="N31" i="8"/>
  <c r="J31" i="8"/>
  <c r="L27" i="8"/>
  <c r="N25" i="8"/>
  <c r="J25" i="8"/>
  <c r="L23" i="8"/>
  <c r="J21" i="8"/>
  <c r="J19" i="8"/>
  <c r="J17" i="8"/>
  <c r="J15" i="8"/>
  <c r="J11" i="8"/>
  <c r="J9" i="8"/>
  <c r="L5" i="8"/>
  <c r="L7" i="8"/>
</calcChain>
</file>

<file path=xl/sharedStrings.xml><?xml version="1.0" encoding="utf-8"?>
<sst xmlns="http://schemas.openxmlformats.org/spreadsheetml/2006/main" count="177" uniqueCount="84">
  <si>
    <t>ENTREGA FE</t>
  </si>
  <si>
    <t>al</t>
  </si>
  <si>
    <t>PRODUCCIÓN MATERIALES</t>
  </si>
  <si>
    <t>LLENADO DE CALENDARIO ARGO</t>
  </si>
  <si>
    <t>SEMANA DE CITAS</t>
  </si>
  <si>
    <t>ENTREGA DE MATERIALES</t>
  </si>
  <si>
    <t>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</si>
  <si>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</si>
  <si>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</si>
  <si>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</si>
  <si>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</si>
  <si>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</si>
  <si>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</si>
  <si>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</si>
  <si>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</si>
  <si>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</si>
  <si>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</si>
  <si>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CICLO A</t>
  </si>
  <si>
    <t>CICLO B</t>
  </si>
  <si>
    <t>Conference Riel liberado</t>
  </si>
  <si>
    <t>Liberación OPDV y publicación Riel</t>
  </si>
  <si>
    <t>Liberación ARGO</t>
  </si>
  <si>
    <t>Entrega de materiales en ARGO</t>
  </si>
  <si>
    <t>Semana de citas</t>
  </si>
  <si>
    <t>Llenado de calendario ARGO</t>
  </si>
  <si>
    <t>TM Nacional/ARGO</t>
  </si>
  <si>
    <t>Producción de materiales</t>
  </si>
  <si>
    <t>TMO Categoría</t>
  </si>
  <si>
    <t>Liberación con negocio</t>
  </si>
  <si>
    <t>Construcción del plan outlet</t>
  </si>
  <si>
    <t>Entrega de foto  de éxito</t>
  </si>
  <si>
    <t>Pre MSR</t>
  </si>
  <si>
    <t>Responsable</t>
  </si>
  <si>
    <t>Actividad</t>
  </si>
  <si>
    <t>Tiempo</t>
  </si>
  <si>
    <t>LIBERACIÓN DE MATERIALES</t>
  </si>
  <si>
    <t>ENTREGA PO A VALIDAR</t>
  </si>
  <si>
    <t>LIBERACIÓN DE PO</t>
  </si>
  <si>
    <t>VALIDACIÓN PO</t>
  </si>
  <si>
    <t>N+3</t>
  </si>
  <si>
    <t>GO</t>
  </si>
  <si>
    <t>Calendario</t>
  </si>
  <si>
    <t>Inicio de ciclo</t>
  </si>
  <si>
    <t>Mes</t>
  </si>
  <si>
    <t>Ciclo</t>
  </si>
  <si>
    <t xml:space="preserve">Entrega  PO </t>
  </si>
  <si>
    <t>Validación PO</t>
  </si>
  <si>
    <t xml:space="preserve">Liberación de PO </t>
  </si>
  <si>
    <t>Entrega de FE Ciclo A y B</t>
  </si>
  <si>
    <t xml:space="preserve">Entrega materiales </t>
  </si>
  <si>
    <t xml:space="preserve">Liberación materiales </t>
  </si>
  <si>
    <t xml:space="preserve">LIBERACIÓN Y COMUNICACIÓN OPDV </t>
  </si>
  <si>
    <t>CONFERENCE COMUNICACIÓN PCO</t>
  </si>
  <si>
    <t>ENERO</t>
  </si>
  <si>
    <t>A</t>
  </si>
  <si>
    <t>B</t>
  </si>
  <si>
    <t>FEBRERO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</si>
  <si>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</si>
  <si>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</si>
  <si>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</si>
  <si>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</si>
  <si>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</si>
  <si>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</si>
  <si>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</si>
  <si>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</si>
  <si>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</si>
  <si>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</si>
  <si>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</si>
  <si>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</si>
  <si>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Selecciona</t>
  </si>
  <si>
    <t>a</t>
  </si>
  <si>
    <t>b</t>
  </si>
  <si>
    <t>CALENDARIO 2018</t>
  </si>
  <si>
    <t>TMK Categoría/Canal/ PCO</t>
  </si>
  <si>
    <t>CASCADEO MSR</t>
  </si>
  <si>
    <t>TMK Categoría/ Marketing</t>
  </si>
  <si>
    <t>Cuentas/Trade Canal/ Supply/NORC</t>
  </si>
  <si>
    <t>Cuentas/TMO Categoría</t>
  </si>
  <si>
    <t>ARGO/TM Nacional</t>
  </si>
  <si>
    <t>TMK categoría</t>
  </si>
  <si>
    <t>TMK Categoría/OPDV</t>
  </si>
  <si>
    <t>LIBERACIÓN CICLO (SHARE POINT)</t>
  </si>
  <si>
    <t>TMK Categoría</t>
  </si>
  <si>
    <t>CONFERENCE RIEL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</si>
</sst>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A]d&quot; de &quot;mmmm&quot; de &quot;yyyy;@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16AE0E"/>
      <name val="Calibri"/>
      <family val="2"/>
      <scheme val="minor"/>
    </font>
    <font>
      <sz val="10"/>
      <color rgb="FF16AE0E"/>
      <name val="Calibri"/>
      <family val="2"/>
    </font>
    <font>
      <sz val="9"/>
      <color rgb="FF16AE0E"/>
      <name val="Calibri"/>
      <family val="2"/>
    </font>
    <font>
      <sz val="9"/>
      <color theme="7" tint="-0.499984740745262"/>
      <name val="Calibri"/>
      <family val="2"/>
      <scheme val="minor"/>
    </font>
    <font>
      <sz val="10"/>
      <color theme="7" tint="-0.499984740745262"/>
      <name val="Calibri"/>
      <family val="2"/>
    </font>
    <font>
      <sz val="9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</font>
    <font>
      <sz val="9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</font>
    <font>
      <sz val="8"/>
      <color theme="9" tint="-0.249977111117893"/>
      <name val="Bauhaus 93"/>
      <family val="5"/>
    </font>
    <font>
      <b/>
      <sz val="10"/>
      <color theme="9" tint="-0.249977111117893"/>
      <name val="Calibri"/>
      <family val="2"/>
    </font>
    <font>
      <b/>
      <sz val="10"/>
      <color theme="4" tint="-0.249977111117893"/>
      <name val="Calibri"/>
      <family val="2"/>
    </font>
    <font>
      <sz val="8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0"/>
      <name val="Arial Rounded MT Bold"/>
      <family val="2"/>
    </font>
    <font>
      <sz val="14"/>
      <color theme="4" tint="-0.249977111117893"/>
      <name val="Arial Rounded MT Bold"/>
      <family val="2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rgb="FFCC0099"/>
      <name val="Arial Rounded MT Bold"/>
      <family val="2"/>
    </font>
    <font>
      <b/>
      <sz val="10"/>
      <color rgb="FF7030A0"/>
      <name val="Calibri"/>
      <family val="2"/>
    </font>
    <font>
      <sz val="14"/>
      <color rgb="FF009999"/>
      <name val="Arial Rounded MT Bold"/>
      <family val="2"/>
    </font>
    <font>
      <b/>
      <sz val="10"/>
      <color theme="8" tint="-0.249977111117893"/>
      <name val="Calibri"/>
      <family val="2"/>
    </font>
    <font>
      <b/>
      <sz val="10"/>
      <color theme="8" tint="-0.249977111117893"/>
      <name val="Arial Rounded MT Bold"/>
      <family val="2"/>
    </font>
    <font>
      <sz val="14"/>
      <color rgb="FFFF0000"/>
      <name val="Arial Rounded MT Bold"/>
      <family val="2"/>
    </font>
    <font>
      <b/>
      <sz val="10"/>
      <color rgb="FF3399FF"/>
      <name val="Calibri"/>
      <family val="2"/>
    </font>
    <font>
      <sz val="14"/>
      <color rgb="FF3399FF"/>
      <name val="Arial Rounded MT Bold"/>
      <family val="2"/>
    </font>
    <font>
      <b/>
      <sz val="11"/>
      <color theme="0"/>
      <name val="Arial Rounded MT Bold"/>
      <family val="2"/>
    </font>
    <font>
      <b/>
      <sz val="10"/>
      <color theme="0" tint="-0.499984740745262"/>
      <name val="Calibri"/>
      <family val="2"/>
    </font>
    <font>
      <sz val="48"/>
      <color theme="0"/>
      <name val="Calibri"/>
      <family val="2"/>
      <scheme val="minor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color theme="9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99"/>
        <bgColor indexed="64"/>
      </patternFill>
    </fill>
  </fills>
  <borders count="32">
    <border>
      <left/>
      <right/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theme="0" tint="-0.499984740745262"/>
      </right>
      <top style="thick">
        <color theme="0" tint="-0.499984740745262"/>
      </top>
      <bottom style="hair">
        <color theme="0" tint="-0.499984740745262"/>
      </bottom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0" tint="-0.499984740745262"/>
      </right>
      <top style="hair">
        <color theme="0" tint="-0.499984740745262"/>
      </top>
      <bottom/>
      <diagonal/>
    </border>
    <border>
      <left/>
      <right style="thick">
        <color theme="0" tint="-0.499984740745262"/>
      </right>
      <top/>
      <bottom style="hair">
        <color theme="0" tint="-0.499984740745262"/>
      </bottom>
      <diagonal/>
    </border>
    <border>
      <left style="thick">
        <color theme="0" tint="-0.499984740745262"/>
      </left>
      <right/>
      <top/>
      <bottom style="hair">
        <color theme="0" tint="-0.4999847407452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6" xfId="0" applyBorder="1"/>
    <xf numFmtId="15" fontId="14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6" xfId="0" applyBorder="1" applyAlignment="1"/>
    <xf numFmtId="0" fontId="18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164" fontId="1" fillId="0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1" fillId="4" borderId="10" xfId="0" applyFont="1" applyFill="1" applyBorder="1" applyAlignment="1">
      <alignment vertical="center"/>
    </xf>
    <xf numFmtId="0" fontId="21" fillId="4" borderId="8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/>
    <xf numFmtId="0" fontId="0" fillId="0" borderId="23" xfId="0" applyBorder="1"/>
    <xf numFmtId="0" fontId="1" fillId="2" borderId="26" xfId="0" applyFont="1" applyFill="1" applyBorder="1" applyAlignment="1">
      <alignment vertical="center"/>
    </xf>
    <xf numFmtId="15" fontId="17" fillId="6" borderId="0" xfId="0" applyNumberFormat="1" applyFont="1" applyFill="1" applyBorder="1" applyAlignment="1">
      <alignment vertical="center" wrapText="1"/>
    </xf>
    <xf numFmtId="15" fontId="4" fillId="0" borderId="25" xfId="0" applyNumberFormat="1" applyFont="1" applyFill="1" applyBorder="1" applyAlignment="1">
      <alignment horizontal="center" vertical="center" wrapText="1"/>
    </xf>
    <xf numFmtId="15" fontId="3" fillId="6" borderId="0" xfId="0" applyNumberFormat="1" applyFont="1" applyFill="1" applyBorder="1" applyAlignment="1">
      <alignment vertical="center" wrapText="1"/>
    </xf>
    <xf numFmtId="15" fontId="4" fillId="6" borderId="0" xfId="0" applyNumberFormat="1" applyFont="1" applyFill="1" applyBorder="1" applyAlignment="1">
      <alignment vertical="center" wrapText="1"/>
    </xf>
    <xf numFmtId="15" fontId="17" fillId="6" borderId="0" xfId="0" applyNumberFormat="1" applyFont="1" applyFill="1" applyBorder="1" applyAlignment="1">
      <alignment horizontal="center" vertical="center" wrapText="1"/>
    </xf>
    <xf numFmtId="15" fontId="3" fillId="0" borderId="2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5" fontId="17" fillId="7" borderId="0" xfId="0" applyNumberFormat="1" applyFont="1" applyFill="1" applyBorder="1" applyAlignment="1">
      <alignment horizontal="center" vertical="center" wrapText="1"/>
    </xf>
    <xf numFmtId="15" fontId="6" fillId="7" borderId="0" xfId="0" applyNumberFormat="1" applyFont="1" applyFill="1" applyBorder="1" applyAlignment="1">
      <alignment horizontal="center" vertical="center" wrapText="1"/>
    </xf>
    <xf numFmtId="15" fontId="6" fillId="0" borderId="25" xfId="0" applyNumberFormat="1" applyFont="1" applyFill="1" applyBorder="1" applyAlignment="1">
      <alignment horizontal="center" vertical="center" wrapText="1"/>
    </xf>
    <xf numFmtId="15" fontId="13" fillId="2" borderId="28" xfId="0" applyNumberFormat="1" applyFont="1" applyFill="1" applyBorder="1" applyAlignment="1" applyProtection="1">
      <alignment horizontal="center" vertical="center" wrapText="1"/>
    </xf>
    <xf numFmtId="15" fontId="17" fillId="8" borderId="0" xfId="0" applyNumberFormat="1" applyFont="1" applyFill="1" applyBorder="1" applyAlignment="1">
      <alignment horizontal="center" vertical="center" wrapText="1"/>
    </xf>
    <xf numFmtId="15" fontId="8" fillId="8" borderId="0" xfId="0" applyNumberFormat="1" applyFont="1" applyFill="1" applyBorder="1" applyAlignment="1">
      <alignment horizontal="center" vertical="center" wrapText="1"/>
    </xf>
    <xf numFmtId="15" fontId="8" fillId="0" borderId="25" xfId="0" applyNumberFormat="1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vertical="center"/>
    </xf>
    <xf numFmtId="15" fontId="11" fillId="0" borderId="25" xfId="0" applyNumberFormat="1" applyFont="1" applyFill="1" applyBorder="1" applyAlignment="1">
      <alignment horizontal="center" vertical="center" wrapText="1"/>
    </xf>
    <xf numFmtId="15" fontId="11" fillId="4" borderId="0" xfId="0" applyNumberFormat="1" applyFont="1" applyFill="1" applyBorder="1" applyAlignment="1">
      <alignment vertical="center" wrapText="1"/>
    </xf>
    <xf numFmtId="15" fontId="11" fillId="0" borderId="4" xfId="0" applyNumberFormat="1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/>
    </xf>
    <xf numFmtId="15" fontId="12" fillId="4" borderId="0" xfId="0" applyNumberFormat="1" applyFont="1" applyFill="1" applyBorder="1" applyAlignment="1">
      <alignment horizontal="center" vertical="center" wrapText="1"/>
    </xf>
    <xf numFmtId="15" fontId="13" fillId="4" borderId="0" xfId="0" applyNumberFormat="1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/>
    </xf>
    <xf numFmtId="0" fontId="20" fillId="4" borderId="9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9" xfId="0" applyFont="1" applyFill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5" fontId="27" fillId="2" borderId="28" xfId="0" applyNumberFormat="1" applyFont="1" applyFill="1" applyBorder="1" applyAlignment="1" applyProtection="1">
      <alignment horizontal="center" vertical="center" wrapText="1"/>
    </xf>
    <xf numFmtId="0" fontId="0" fillId="9" borderId="0" xfId="0" applyFill="1" applyBorder="1"/>
    <xf numFmtId="0" fontId="35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15" fontId="8" fillId="0" borderId="4" xfId="0" applyNumberFormat="1" applyFont="1" applyFill="1" applyBorder="1" applyAlignment="1">
      <alignment horizontal="center" vertical="center" wrapText="1"/>
    </xf>
    <xf numFmtId="15" fontId="3" fillId="8" borderId="0" xfId="0" applyNumberFormat="1" applyFont="1" applyFill="1" applyBorder="1" applyAlignment="1">
      <alignment vertical="center" wrapText="1"/>
    </xf>
    <xf numFmtId="15" fontId="4" fillId="8" borderId="0" xfId="0" applyNumberFormat="1" applyFont="1" applyFill="1" applyBorder="1" applyAlignment="1">
      <alignment vertical="center" wrapText="1"/>
    </xf>
    <xf numFmtId="164" fontId="1" fillId="0" borderId="31" xfId="0" applyNumberFormat="1" applyFont="1" applyFill="1" applyBorder="1" applyAlignment="1">
      <alignment horizontal="center" vertical="center"/>
    </xf>
    <xf numFmtId="15" fontId="11" fillId="8" borderId="0" xfId="0" applyNumberFormat="1" applyFont="1" applyFill="1" applyBorder="1" applyAlignment="1">
      <alignment horizontal="center" vertical="center" wrapText="1"/>
    </xf>
    <xf numFmtId="15" fontId="11" fillId="8" borderId="0" xfId="0" applyNumberFormat="1" applyFont="1" applyFill="1" applyBorder="1" applyAlignment="1">
      <alignment vertical="center" wrapText="1"/>
    </xf>
    <xf numFmtId="15" fontId="33" fillId="2" borderId="18" xfId="0" applyNumberFormat="1" applyFont="1" applyFill="1" applyBorder="1" applyAlignment="1" applyProtection="1">
      <alignment horizontal="center" vertical="center" wrapText="1"/>
    </xf>
    <xf numFmtId="15" fontId="33" fillId="2" borderId="27" xfId="0" applyNumberFormat="1" applyFont="1" applyFill="1" applyBorder="1" applyAlignment="1" applyProtection="1">
      <alignment horizontal="center" vertical="center" wrapText="1"/>
    </xf>
    <xf numFmtId="15" fontId="33" fillId="2" borderId="28" xfId="0" applyNumberFormat="1" applyFont="1" applyFill="1" applyBorder="1" applyAlignment="1" applyProtection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/>
    </xf>
    <xf numFmtId="15" fontId="30" fillId="2" borderId="27" xfId="0" applyNumberFormat="1" applyFont="1" applyFill="1" applyBorder="1" applyAlignment="1" applyProtection="1">
      <alignment horizontal="center" vertical="center" wrapText="1"/>
    </xf>
    <xf numFmtId="15" fontId="30" fillId="2" borderId="28" xfId="0" applyNumberFormat="1" applyFont="1" applyFill="1" applyBorder="1" applyAlignment="1" applyProtection="1">
      <alignment horizontal="center" vertical="center" wrapText="1"/>
    </xf>
    <xf numFmtId="0" fontId="17" fillId="4" borderId="0" xfId="0" applyFont="1" applyFill="1" applyBorder="1" applyAlignment="1">
      <alignment horizontal="center" vertical="center"/>
    </xf>
    <xf numFmtId="15" fontId="37" fillId="2" borderId="18" xfId="0" applyNumberFormat="1" applyFont="1" applyFill="1" applyBorder="1" applyAlignment="1" applyProtection="1">
      <alignment horizontal="center" vertical="center" wrapText="1"/>
      <protection locked="0"/>
    </xf>
    <xf numFmtId="15" fontId="37" fillId="2" borderId="27" xfId="0" applyNumberFormat="1" applyFont="1" applyFill="1" applyBorder="1" applyAlignment="1" applyProtection="1">
      <alignment horizontal="center" vertical="center" wrapText="1"/>
      <protection locked="0"/>
    </xf>
    <xf numFmtId="15" fontId="37" fillId="2" borderId="28" xfId="0" applyNumberFormat="1" applyFont="1" applyFill="1" applyBorder="1" applyAlignment="1" applyProtection="1">
      <alignment horizontal="center" vertical="center" wrapText="1"/>
      <protection locked="0"/>
    </xf>
    <xf numFmtId="15" fontId="32" fillId="4" borderId="0" xfId="0" applyNumberFormat="1" applyFont="1" applyFill="1" applyBorder="1" applyAlignment="1">
      <alignment horizontal="center" vertical="center" wrapText="1"/>
    </xf>
    <xf numFmtId="15" fontId="13" fillId="2" borderId="18" xfId="0" applyNumberFormat="1" applyFont="1" applyFill="1" applyBorder="1" applyAlignment="1" applyProtection="1">
      <alignment horizontal="center" vertical="center" wrapText="1"/>
    </xf>
    <xf numFmtId="15" fontId="13" fillId="2" borderId="27" xfId="0" applyNumberFormat="1" applyFont="1" applyFill="1" applyBorder="1" applyAlignment="1" applyProtection="1">
      <alignment horizontal="center" vertical="center" wrapText="1"/>
    </xf>
    <xf numFmtId="15" fontId="13" fillId="2" borderId="28" xfId="0" applyNumberFormat="1" applyFont="1" applyFill="1" applyBorder="1" applyAlignment="1" applyProtection="1">
      <alignment horizontal="center" vertical="center" wrapText="1"/>
    </xf>
    <xf numFmtId="15" fontId="25" fillId="2" borderId="18" xfId="0" applyNumberFormat="1" applyFont="1" applyFill="1" applyBorder="1" applyAlignment="1" applyProtection="1">
      <alignment horizontal="center" vertical="center" wrapText="1"/>
    </xf>
    <xf numFmtId="15" fontId="25" fillId="2" borderId="27" xfId="0" applyNumberFormat="1" applyFont="1" applyFill="1" applyBorder="1" applyAlignment="1" applyProtection="1">
      <alignment horizontal="center" vertical="center" wrapText="1"/>
    </xf>
    <xf numFmtId="15" fontId="25" fillId="2" borderId="28" xfId="0" applyNumberFormat="1" applyFont="1" applyFill="1" applyBorder="1" applyAlignment="1" applyProtection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/>
    </xf>
    <xf numFmtId="15" fontId="28" fillId="2" borderId="27" xfId="0" applyNumberFormat="1" applyFont="1" applyFill="1" applyBorder="1" applyAlignment="1" applyProtection="1">
      <alignment horizontal="center" vertical="center" wrapText="1"/>
    </xf>
    <xf numFmtId="15" fontId="28" fillId="2" borderId="28" xfId="0" applyNumberFormat="1" applyFont="1" applyFill="1" applyBorder="1" applyAlignment="1" applyProtection="1">
      <alignment horizontal="center" vertical="center" wrapText="1"/>
    </xf>
    <xf numFmtId="0" fontId="34" fillId="9" borderId="0" xfId="0" applyFont="1" applyFill="1" applyBorder="1" applyAlignment="1">
      <alignment horizontal="center" textRotation="90"/>
    </xf>
    <xf numFmtId="0" fontId="34" fillId="9" borderId="4" xfId="0" applyFont="1" applyFill="1" applyBorder="1" applyAlignment="1">
      <alignment horizontal="center" textRotation="90"/>
    </xf>
    <xf numFmtId="0" fontId="24" fillId="0" borderId="24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  <dxf>
      <fill>
        <patternFill>
          <bgColor rgb="FFF33030"/>
        </patternFill>
      </fill>
    </dxf>
    <dxf>
      <fill>
        <patternFill>
          <bgColor rgb="FFF39232"/>
        </patternFill>
      </fill>
    </dxf>
    <dxf>
      <fill>
        <patternFill>
          <bgColor rgb="FFF1E188"/>
        </patternFill>
      </fill>
    </dxf>
    <dxf>
      <fill>
        <patternFill>
          <bgColor rgb="FF3EC5C5"/>
        </patternFill>
      </fill>
    </dxf>
    <dxf>
      <fill>
        <patternFill>
          <bgColor rgb="FFB8DE6F"/>
        </patternFill>
      </fill>
    </dxf>
  </dxfs>
  <tableStyles count="0" defaultTableStyle="TableStyleMedium2" defaultPivotStyle="PivotStyleLight16"/>
  <colors>
    <mruColors>
      <color rgb="FF009242"/>
      <color rgb="FFFF33CC"/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29553</xdr:colOff>
      <xdr:row>12</xdr:row>
      <xdr:rowOff>26149</xdr:rowOff>
    </xdr:from>
    <xdr:ext cx="145360" cy="148342"/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2474074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12</xdr:row>
      <xdr:rowOff>16598</xdr:rowOff>
    </xdr:from>
    <xdr:ext cx="136327" cy="148653"/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2464523"/>
          <a:ext cx="136327" cy="148653"/>
        </a:xfrm>
        <a:prstGeom prst="rect">
          <a:avLst/>
        </a:prstGeom>
      </xdr:spPr>
    </xdr:pic>
    <xdr:clientData/>
  </xdr:oneCellAnchor>
  <xdr:oneCellAnchor>
    <xdr:from>
      <xdr:col>16</xdr:col>
      <xdr:colOff>29553</xdr:colOff>
      <xdr:row>14</xdr:row>
      <xdr:rowOff>170</xdr:rowOff>
    </xdr:from>
    <xdr:ext cx="145360" cy="148342"/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2829095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14</xdr:row>
      <xdr:rowOff>9669</xdr:rowOff>
    </xdr:from>
    <xdr:ext cx="136327" cy="148653"/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2838594"/>
          <a:ext cx="136327" cy="148653"/>
        </a:xfrm>
        <a:prstGeom prst="rect">
          <a:avLst/>
        </a:prstGeom>
      </xdr:spPr>
    </xdr:pic>
    <xdr:clientData/>
  </xdr:oneCellAnchor>
  <xdr:oneCellAnchor>
    <xdr:from>
      <xdr:col>16</xdr:col>
      <xdr:colOff>29553</xdr:colOff>
      <xdr:row>16</xdr:row>
      <xdr:rowOff>44331</xdr:rowOff>
    </xdr:from>
    <xdr:ext cx="145360" cy="148342"/>
    <xdr:pic>
      <xdr:nvPicPr>
        <xdr:cNvPr id="6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3254256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16</xdr:row>
      <xdr:rowOff>44305</xdr:rowOff>
    </xdr:from>
    <xdr:ext cx="136327" cy="148653"/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3254230"/>
          <a:ext cx="136327" cy="148653"/>
        </a:xfrm>
        <a:prstGeom prst="rect">
          <a:avLst/>
        </a:prstGeom>
      </xdr:spPr>
    </xdr:pic>
    <xdr:clientData/>
  </xdr:oneCellAnchor>
  <xdr:oneCellAnchor>
    <xdr:from>
      <xdr:col>16</xdr:col>
      <xdr:colOff>29553</xdr:colOff>
      <xdr:row>18</xdr:row>
      <xdr:rowOff>40866</xdr:rowOff>
    </xdr:from>
    <xdr:ext cx="145360" cy="148342"/>
    <xdr:pic>
      <xdr:nvPicPr>
        <xdr:cNvPr id="8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3631791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18</xdr:row>
      <xdr:rowOff>40840</xdr:rowOff>
    </xdr:from>
    <xdr:ext cx="136327" cy="148653"/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3631765"/>
          <a:ext cx="136327" cy="148653"/>
        </a:xfrm>
        <a:prstGeom prst="rect">
          <a:avLst/>
        </a:prstGeom>
      </xdr:spPr>
    </xdr:pic>
    <xdr:clientData/>
  </xdr:oneCellAnchor>
  <xdr:oneCellAnchor>
    <xdr:from>
      <xdr:col>16</xdr:col>
      <xdr:colOff>29553</xdr:colOff>
      <xdr:row>20</xdr:row>
      <xdr:rowOff>55587</xdr:rowOff>
    </xdr:from>
    <xdr:ext cx="145360" cy="148342"/>
    <xdr:pic>
      <xdr:nvPicPr>
        <xdr:cNvPr id="10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4027512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20</xdr:row>
      <xdr:rowOff>55561</xdr:rowOff>
    </xdr:from>
    <xdr:ext cx="136327" cy="148653"/>
    <xdr:pic>
      <xdr:nvPicPr>
        <xdr:cNvPr id="11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4027486"/>
          <a:ext cx="136327" cy="148653"/>
        </a:xfrm>
        <a:prstGeom prst="rect">
          <a:avLst/>
        </a:prstGeom>
      </xdr:spPr>
    </xdr:pic>
    <xdr:clientData/>
  </xdr:oneCellAnchor>
  <xdr:oneCellAnchor>
    <xdr:from>
      <xdr:col>16</xdr:col>
      <xdr:colOff>29553</xdr:colOff>
      <xdr:row>24</xdr:row>
      <xdr:rowOff>60782</xdr:rowOff>
    </xdr:from>
    <xdr:ext cx="145360" cy="148342"/>
    <xdr:pic>
      <xdr:nvPicPr>
        <xdr:cNvPr id="1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828" y="4794707"/>
          <a:ext cx="145360" cy="148342"/>
        </a:xfrm>
        <a:prstGeom prst="rect">
          <a:avLst/>
        </a:prstGeom>
      </xdr:spPr>
    </xdr:pic>
    <xdr:clientData/>
  </xdr:oneCellAnchor>
  <xdr:oneCellAnchor>
    <xdr:from>
      <xdr:col>8</xdr:col>
      <xdr:colOff>73603</xdr:colOff>
      <xdr:row>24</xdr:row>
      <xdr:rowOff>60756</xdr:rowOff>
    </xdr:from>
    <xdr:ext cx="136327" cy="148653"/>
    <xdr:pic>
      <xdr:nvPicPr>
        <xdr:cNvPr id="1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878" y="4794681"/>
          <a:ext cx="136327" cy="148653"/>
        </a:xfrm>
        <a:prstGeom prst="rect">
          <a:avLst/>
        </a:prstGeom>
      </xdr:spPr>
    </xdr:pic>
    <xdr:clientData/>
  </xdr:oneCellAnchor>
  <xdr:oneCellAnchor>
    <xdr:from>
      <xdr:col>5</xdr:col>
      <xdr:colOff>190500</xdr:colOff>
      <xdr:row>25</xdr:row>
      <xdr:rowOff>60614</xdr:rowOff>
    </xdr:from>
    <xdr:ext cx="367088" cy="264560"/>
    <xdr:sp macro="" textlink="">
      <xdr:nvSpPr>
        <xdr:cNvPr id="14" name="13 CuadroTexto"/>
        <xdr:cNvSpPr txBox="1"/>
      </xdr:nvSpPr>
      <xdr:spPr>
        <a:xfrm>
          <a:off x="1666875" y="4985039"/>
          <a:ext cx="3670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>
              <a:solidFill>
                <a:schemeClr val="bg1"/>
              </a:solidFill>
            </a:rPr>
            <a:t>GO</a:t>
          </a:r>
        </a:p>
      </xdr:txBody>
    </xdr:sp>
    <xdr:clientData/>
  </xdr:oneCellAnchor>
  <xdr:twoCellAnchor editAs="oneCell">
    <xdr:from>
      <xdr:col>1</xdr:col>
      <xdr:colOff>134937</xdr:colOff>
      <xdr:row>0</xdr:row>
      <xdr:rowOff>75406</xdr:rowOff>
    </xdr:from>
    <xdr:to>
      <xdr:col>4</xdr:col>
      <xdr:colOff>86429</xdr:colOff>
      <xdr:row>8</xdr:row>
      <xdr:rowOff>6104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162" y="75406"/>
          <a:ext cx="780167" cy="1549948"/>
        </a:xfrm>
        <a:prstGeom prst="rect">
          <a:avLst/>
        </a:prstGeom>
      </xdr:spPr>
    </xdr:pic>
    <xdr:clientData/>
  </xdr:twoCellAnchor>
  <xdr:twoCellAnchor editAs="oneCell">
    <xdr:from>
      <xdr:col>5</xdr:col>
      <xdr:colOff>133934</xdr:colOff>
      <xdr:row>3</xdr:row>
      <xdr:rowOff>6805</xdr:rowOff>
    </xdr:from>
    <xdr:to>
      <xdr:col>5</xdr:col>
      <xdr:colOff>1573934</xdr:colOff>
      <xdr:row>9</xdr:row>
      <xdr:rowOff>189372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898" y="591912"/>
          <a:ext cx="1440000" cy="1488853"/>
        </a:xfrm>
        <a:prstGeom prst="rect">
          <a:avLst/>
        </a:prstGeom>
      </xdr:spPr>
    </xdr:pic>
    <xdr:clientData/>
  </xdr:twoCellAnchor>
  <xdr:twoCellAnchor editAs="oneCell">
    <xdr:from>
      <xdr:col>5</xdr:col>
      <xdr:colOff>160766</xdr:colOff>
      <xdr:row>9</xdr:row>
      <xdr:rowOff>6805</xdr:rowOff>
    </xdr:from>
    <xdr:to>
      <xdr:col>5</xdr:col>
      <xdr:colOff>1600766</xdr:colOff>
      <xdr:row>16</xdr:row>
      <xdr:rowOff>162158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730" y="1898198"/>
          <a:ext cx="1440000" cy="1488853"/>
        </a:xfrm>
        <a:prstGeom prst="rect">
          <a:avLst/>
        </a:prstGeom>
      </xdr:spPr>
    </xdr:pic>
    <xdr:clientData/>
  </xdr:twoCellAnchor>
  <xdr:twoCellAnchor editAs="oneCell">
    <xdr:from>
      <xdr:col>5</xdr:col>
      <xdr:colOff>147159</xdr:colOff>
      <xdr:row>16</xdr:row>
      <xdr:rowOff>142876</xdr:rowOff>
    </xdr:from>
    <xdr:to>
      <xdr:col>5</xdr:col>
      <xdr:colOff>1587159</xdr:colOff>
      <xdr:row>24</xdr:row>
      <xdr:rowOff>126558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123" y="3367769"/>
          <a:ext cx="1440000" cy="1507682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25</xdr:row>
      <xdr:rowOff>163286</xdr:rowOff>
    </xdr:from>
    <xdr:to>
      <xdr:col>7</xdr:col>
      <xdr:colOff>29735</xdr:colOff>
      <xdr:row>32</xdr:row>
      <xdr:rowOff>145129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60072" y="5102679"/>
          <a:ext cx="1444877" cy="1505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room.ams.nestle.com/Users/mxcriollma/AppData/Local/Microsoft/Windows/Temporary%20Internet%20Files/Content.Outlook/DFLUKQ1S/Calendario%20MSR%20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stle.sharepoint.com/Users/mxtapiain/AppData/Local/Microsoft/Windows/Temporary%20Internet%20Files/Content.Outlook/6BBB6GWA/Calendario%20MSR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o"/>
      <sheetName val="Mensual"/>
      <sheetName val="Mini"/>
      <sheetName val="Diario"/>
      <sheetName val="Configuracion"/>
      <sheetName val="DATOS GENERALES"/>
    </sheetNames>
    <sheetDataSet>
      <sheetData sheetId="0">
        <row r="1">
          <cell r="B1">
            <v>42005</v>
          </cell>
        </row>
      </sheetData>
      <sheetData sheetId="1"/>
      <sheetData sheetId="2"/>
      <sheetData sheetId="3">
        <row r="2">
          <cell r="F2">
            <v>5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1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5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1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1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5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1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4</v>
          </cell>
        </row>
        <row r="94">
          <cell r="F94">
            <v>4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1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1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5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1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4">
          <cell r="F144">
            <v>0</v>
          </cell>
        </row>
        <row r="145">
          <cell r="F145">
            <v>0</v>
          </cell>
        </row>
        <row r="146">
          <cell r="F146">
            <v>1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159">
          <cell r="F159">
            <v>0</v>
          </cell>
        </row>
        <row r="160">
          <cell r="F160">
            <v>1</v>
          </cell>
        </row>
        <row r="161">
          <cell r="F161">
            <v>0</v>
          </cell>
        </row>
        <row r="162">
          <cell r="F162">
            <v>0</v>
          </cell>
        </row>
        <row r="163">
          <cell r="F163">
            <v>0</v>
          </cell>
        </row>
        <row r="164">
          <cell r="F164">
            <v>0</v>
          </cell>
        </row>
        <row r="165">
          <cell r="F165">
            <v>0</v>
          </cell>
        </row>
        <row r="166">
          <cell r="F166">
            <v>0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  <row r="177">
          <cell r="F177">
            <v>0</v>
          </cell>
        </row>
        <row r="178">
          <cell r="F178">
            <v>0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1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1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1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1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1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1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5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1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1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295">
          <cell r="F295">
            <v>0</v>
          </cell>
        </row>
        <row r="296">
          <cell r="F296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1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05">
          <cell r="F305">
            <v>0</v>
          </cell>
        </row>
        <row r="306">
          <cell r="F306">
            <v>0</v>
          </cell>
        </row>
        <row r="307">
          <cell r="F307">
            <v>4</v>
          </cell>
        </row>
        <row r="308">
          <cell r="F308">
            <v>0</v>
          </cell>
        </row>
        <row r="309">
          <cell r="F309">
            <v>0</v>
          </cell>
        </row>
        <row r="310">
          <cell r="F310">
            <v>0</v>
          </cell>
        </row>
        <row r="311">
          <cell r="F311">
            <v>0</v>
          </cell>
        </row>
        <row r="312">
          <cell r="F312">
            <v>0</v>
          </cell>
        </row>
        <row r="313">
          <cell r="F313">
            <v>0</v>
          </cell>
        </row>
        <row r="314">
          <cell r="F314">
            <v>1</v>
          </cell>
        </row>
        <row r="315">
          <cell r="F315">
            <v>0</v>
          </cell>
        </row>
        <row r="316">
          <cell r="F316">
            <v>0</v>
          </cell>
        </row>
        <row r="317">
          <cell r="F317">
            <v>0</v>
          </cell>
        </row>
        <row r="318">
          <cell r="F318">
            <v>0</v>
          </cell>
        </row>
        <row r="319">
          <cell r="F319">
            <v>0</v>
          </cell>
        </row>
        <row r="320">
          <cell r="F320">
            <v>0</v>
          </cell>
        </row>
        <row r="321">
          <cell r="F321">
            <v>5</v>
          </cell>
        </row>
        <row r="322">
          <cell r="F322">
            <v>0</v>
          </cell>
        </row>
        <row r="323">
          <cell r="F323">
            <v>0</v>
          </cell>
        </row>
        <row r="324">
          <cell r="F324">
            <v>0</v>
          </cell>
        </row>
        <row r="325">
          <cell r="F325">
            <v>0</v>
          </cell>
        </row>
        <row r="326">
          <cell r="F326">
            <v>0</v>
          </cell>
        </row>
        <row r="327">
          <cell r="F327">
            <v>0</v>
          </cell>
        </row>
        <row r="328">
          <cell r="F328">
            <v>1</v>
          </cell>
        </row>
        <row r="329">
          <cell r="F329">
            <v>0</v>
          </cell>
        </row>
        <row r="330">
          <cell r="F330">
            <v>0</v>
          </cell>
        </row>
        <row r="331">
          <cell r="F331">
            <v>0</v>
          </cell>
        </row>
        <row r="332">
          <cell r="F332">
            <v>0</v>
          </cell>
        </row>
        <row r="333">
          <cell r="F333">
            <v>0</v>
          </cell>
        </row>
        <row r="334">
          <cell r="F334">
            <v>0</v>
          </cell>
        </row>
        <row r="335">
          <cell r="F335">
            <v>0</v>
          </cell>
        </row>
        <row r="336">
          <cell r="F336">
            <v>0</v>
          </cell>
        </row>
        <row r="337">
          <cell r="F337">
            <v>0</v>
          </cell>
        </row>
        <row r="338">
          <cell r="F338">
            <v>0</v>
          </cell>
        </row>
        <row r="339">
          <cell r="F339">
            <v>0</v>
          </cell>
        </row>
        <row r="340">
          <cell r="F340">
            <v>0</v>
          </cell>
        </row>
        <row r="341">
          <cell r="F341">
            <v>0</v>
          </cell>
        </row>
        <row r="342">
          <cell r="F342">
            <v>1</v>
          </cell>
        </row>
        <row r="343">
          <cell r="F343">
            <v>0</v>
          </cell>
        </row>
        <row r="344">
          <cell r="F344">
            <v>0</v>
          </cell>
        </row>
        <row r="345">
          <cell r="F345">
            <v>0</v>
          </cell>
        </row>
        <row r="346">
          <cell r="F346">
            <v>0</v>
          </cell>
        </row>
        <row r="347">
          <cell r="F347">
            <v>0</v>
          </cell>
        </row>
        <row r="348">
          <cell r="F348">
            <v>0</v>
          </cell>
        </row>
        <row r="349">
          <cell r="F349">
            <v>0</v>
          </cell>
        </row>
        <row r="350">
          <cell r="F350">
            <v>0</v>
          </cell>
        </row>
        <row r="351">
          <cell r="F351">
            <v>0</v>
          </cell>
        </row>
        <row r="352">
          <cell r="F352">
            <v>0</v>
          </cell>
        </row>
        <row r="353">
          <cell r="F353">
            <v>0</v>
          </cell>
        </row>
        <row r="354">
          <cell r="F354">
            <v>0</v>
          </cell>
        </row>
        <row r="355">
          <cell r="F355">
            <v>0</v>
          </cell>
        </row>
        <row r="356">
          <cell r="F356">
            <v>1</v>
          </cell>
        </row>
        <row r="357">
          <cell r="F357">
            <v>0</v>
          </cell>
        </row>
        <row r="358">
          <cell r="F358">
            <v>0</v>
          </cell>
        </row>
        <row r="359">
          <cell r="F359">
            <v>4</v>
          </cell>
        </row>
        <row r="360">
          <cell r="F360">
            <v>0</v>
          </cell>
        </row>
        <row r="361">
          <cell r="F361">
            <v>0</v>
          </cell>
        </row>
        <row r="362">
          <cell r="F362">
            <v>0</v>
          </cell>
        </row>
        <row r="363">
          <cell r="F363">
            <v>0</v>
          </cell>
        </row>
        <row r="364">
          <cell r="F364">
            <v>0</v>
          </cell>
        </row>
        <row r="365">
          <cell r="F365">
            <v>0</v>
          </cell>
        </row>
        <row r="366">
          <cell r="F366">
            <v>4</v>
          </cell>
        </row>
      </sheetData>
      <sheetData sheetId="4">
        <row r="2">
          <cell r="C2">
            <v>0</v>
          </cell>
        </row>
        <row r="4">
          <cell r="C4" t="str">
            <v>Categoría</v>
          </cell>
        </row>
        <row r="5">
          <cell r="C5" t="str">
            <v>Inicio de ciclo</v>
          </cell>
        </row>
        <row r="6">
          <cell r="C6" t="str">
            <v>hola</v>
          </cell>
        </row>
        <row r="7">
          <cell r="C7" t="str">
            <v>adios</v>
          </cell>
        </row>
        <row r="8">
          <cell r="C8" t="str">
            <v>Nestlé feriado</v>
          </cell>
        </row>
        <row r="9">
          <cell r="C9" t="str">
            <v>Feriado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o"/>
      <sheetName val="Mensual"/>
      <sheetName val="Mini"/>
      <sheetName val="Diario"/>
      <sheetName val="Configuracion"/>
    </sheetNames>
    <sheetDataSet>
      <sheetData sheetId="0">
        <row r="1">
          <cell r="B1">
            <v>42005</v>
          </cell>
        </row>
      </sheetData>
      <sheetData sheetId="1"/>
      <sheetData sheetId="2"/>
      <sheetData sheetId="3">
        <row r="2">
          <cell r="F2">
            <v>5</v>
          </cell>
        </row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1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5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1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1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5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1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4</v>
          </cell>
        </row>
        <row r="94">
          <cell r="F94">
            <v>4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1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1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5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1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4">
          <cell r="F144">
            <v>0</v>
          </cell>
        </row>
        <row r="145">
          <cell r="F145">
            <v>0</v>
          </cell>
        </row>
        <row r="146">
          <cell r="F146">
            <v>1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159">
          <cell r="F159">
            <v>0</v>
          </cell>
        </row>
        <row r="160">
          <cell r="F160">
            <v>1</v>
          </cell>
        </row>
        <row r="161">
          <cell r="F161">
            <v>0</v>
          </cell>
        </row>
        <row r="162">
          <cell r="F162">
            <v>0</v>
          </cell>
        </row>
        <row r="163">
          <cell r="F163">
            <v>0</v>
          </cell>
        </row>
        <row r="164">
          <cell r="F164">
            <v>0</v>
          </cell>
        </row>
        <row r="165">
          <cell r="F165">
            <v>0</v>
          </cell>
        </row>
        <row r="166">
          <cell r="F166">
            <v>0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  <row r="177">
          <cell r="F177">
            <v>0</v>
          </cell>
        </row>
        <row r="178">
          <cell r="F178">
            <v>0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1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1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1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1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1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1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5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1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1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295">
          <cell r="F295">
            <v>0</v>
          </cell>
        </row>
        <row r="296">
          <cell r="F296">
            <v>0</v>
          </cell>
        </row>
        <row r="297">
          <cell r="F297">
            <v>0</v>
          </cell>
        </row>
        <row r="298">
          <cell r="F298">
            <v>0</v>
          </cell>
        </row>
        <row r="299">
          <cell r="F299">
            <v>0</v>
          </cell>
        </row>
        <row r="300">
          <cell r="F300">
            <v>1</v>
          </cell>
        </row>
        <row r="301">
          <cell r="F301">
            <v>0</v>
          </cell>
        </row>
        <row r="302">
          <cell r="F302">
            <v>0</v>
          </cell>
        </row>
        <row r="303">
          <cell r="F303">
            <v>0</v>
          </cell>
        </row>
        <row r="304">
          <cell r="F304">
            <v>0</v>
          </cell>
        </row>
        <row r="305">
          <cell r="F305">
            <v>0</v>
          </cell>
        </row>
        <row r="306">
          <cell r="F306">
            <v>0</v>
          </cell>
        </row>
        <row r="307">
          <cell r="F307">
            <v>4</v>
          </cell>
        </row>
        <row r="308">
          <cell r="F308">
            <v>0</v>
          </cell>
        </row>
        <row r="309">
          <cell r="F309">
            <v>0</v>
          </cell>
        </row>
        <row r="310">
          <cell r="F310">
            <v>0</v>
          </cell>
        </row>
        <row r="311">
          <cell r="F311">
            <v>0</v>
          </cell>
        </row>
        <row r="312">
          <cell r="F312">
            <v>0</v>
          </cell>
        </row>
        <row r="313">
          <cell r="F313">
            <v>0</v>
          </cell>
        </row>
        <row r="314">
          <cell r="F314">
            <v>1</v>
          </cell>
        </row>
        <row r="315">
          <cell r="F315">
            <v>0</v>
          </cell>
        </row>
        <row r="316">
          <cell r="F316">
            <v>0</v>
          </cell>
        </row>
        <row r="317">
          <cell r="F317">
            <v>0</v>
          </cell>
        </row>
        <row r="318">
          <cell r="F318">
            <v>0</v>
          </cell>
        </row>
        <row r="319">
          <cell r="F319">
            <v>0</v>
          </cell>
        </row>
        <row r="320">
          <cell r="F320">
            <v>0</v>
          </cell>
        </row>
        <row r="321">
          <cell r="F321">
            <v>5</v>
          </cell>
        </row>
        <row r="322">
          <cell r="F322">
            <v>0</v>
          </cell>
        </row>
        <row r="323">
          <cell r="F323">
            <v>0</v>
          </cell>
        </row>
        <row r="324">
          <cell r="F324">
            <v>0</v>
          </cell>
        </row>
        <row r="325">
          <cell r="F325">
            <v>0</v>
          </cell>
        </row>
        <row r="326">
          <cell r="F326">
            <v>0</v>
          </cell>
        </row>
        <row r="327">
          <cell r="F327">
            <v>0</v>
          </cell>
        </row>
        <row r="328">
          <cell r="F328">
            <v>1</v>
          </cell>
        </row>
        <row r="329">
          <cell r="F329">
            <v>0</v>
          </cell>
        </row>
        <row r="330">
          <cell r="F330">
            <v>0</v>
          </cell>
        </row>
        <row r="331">
          <cell r="F331">
            <v>0</v>
          </cell>
        </row>
        <row r="332">
          <cell r="F332">
            <v>0</v>
          </cell>
        </row>
        <row r="333">
          <cell r="F333">
            <v>0</v>
          </cell>
        </row>
        <row r="334">
          <cell r="F334">
            <v>0</v>
          </cell>
        </row>
        <row r="335">
          <cell r="F335">
            <v>0</v>
          </cell>
        </row>
        <row r="336">
          <cell r="F336">
            <v>0</v>
          </cell>
        </row>
        <row r="337">
          <cell r="F337">
            <v>0</v>
          </cell>
        </row>
        <row r="338">
          <cell r="F338">
            <v>0</v>
          </cell>
        </row>
        <row r="339">
          <cell r="F339">
            <v>0</v>
          </cell>
        </row>
        <row r="340">
          <cell r="F340">
            <v>0</v>
          </cell>
        </row>
        <row r="341">
          <cell r="F341">
            <v>0</v>
          </cell>
        </row>
        <row r="342">
          <cell r="F342">
            <v>1</v>
          </cell>
        </row>
        <row r="343">
          <cell r="F343">
            <v>0</v>
          </cell>
        </row>
        <row r="344">
          <cell r="F344">
            <v>0</v>
          </cell>
        </row>
        <row r="345">
          <cell r="F345">
            <v>0</v>
          </cell>
        </row>
        <row r="346">
          <cell r="F346">
            <v>0</v>
          </cell>
        </row>
        <row r="347">
          <cell r="F347">
            <v>0</v>
          </cell>
        </row>
        <row r="348">
          <cell r="F348">
            <v>0</v>
          </cell>
        </row>
        <row r="349">
          <cell r="F349">
            <v>0</v>
          </cell>
        </row>
        <row r="350">
          <cell r="F350">
            <v>0</v>
          </cell>
        </row>
        <row r="351">
          <cell r="F351">
            <v>0</v>
          </cell>
        </row>
        <row r="352">
          <cell r="F352">
            <v>0</v>
          </cell>
        </row>
        <row r="353">
          <cell r="F353">
            <v>0</v>
          </cell>
        </row>
        <row r="354">
          <cell r="F354">
            <v>0</v>
          </cell>
        </row>
        <row r="355">
          <cell r="F355">
            <v>0</v>
          </cell>
        </row>
        <row r="356">
          <cell r="F356">
            <v>1</v>
          </cell>
        </row>
        <row r="357">
          <cell r="F357">
            <v>0</v>
          </cell>
        </row>
        <row r="358">
          <cell r="F358">
            <v>0</v>
          </cell>
        </row>
        <row r="359">
          <cell r="F359">
            <v>4</v>
          </cell>
        </row>
        <row r="360">
          <cell r="F360">
            <v>0</v>
          </cell>
        </row>
        <row r="361">
          <cell r="F361">
            <v>0</v>
          </cell>
        </row>
        <row r="362">
          <cell r="F362">
            <v>0</v>
          </cell>
        </row>
        <row r="363">
          <cell r="F363">
            <v>0</v>
          </cell>
        </row>
        <row r="364">
          <cell r="F364">
            <v>0</v>
          </cell>
        </row>
        <row r="365">
          <cell r="F365">
            <v>0</v>
          </cell>
        </row>
        <row r="366">
          <cell r="F366">
            <v>4</v>
          </cell>
        </row>
      </sheetData>
      <sheetData sheetId="4">
        <row r="2">
          <cell r="C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Anaranjado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H36"/>
  <sheetViews>
    <sheetView showGridLines="0" topLeftCell="A10" zoomScaleNormal="100" workbookViewId="0">
      <pane xSplit="5" ySplit="3" topLeftCell="F13" activePane="bottomRight" state="frozen"/>
      <selection activeCell="A10" sqref="A10"/>
      <selection pane="topRight" activeCell="G10" sqref="G10"/>
      <selection pane="bottomLeft" activeCell="A13" sqref="A13"/>
      <selection pane="bottomRight" activeCell="K12" sqref="K12"/>
    </sheetView>
  </sheetViews>
  <sheetFormatPr baseColWidth="10" defaultRowHeight="15" x14ac:dyDescent="0.25"/>
  <cols>
    <col min="1" max="1" width="11.42578125" style="47"/>
    <col min="2" max="2" width="10.42578125" style="47" bestFit="1" customWidth="1"/>
    <col min="3" max="3" width="21.42578125" style="47" bestFit="1" customWidth="1"/>
    <col min="4" max="4" width="9" style="47" bestFit="1" customWidth="1"/>
    <col min="5" max="5" width="21.42578125" style="47" bestFit="1" customWidth="1"/>
    <col min="6" max="7" width="20.85546875" style="47" bestFit="1" customWidth="1"/>
    <col min="8" max="31" width="21.42578125" style="47" bestFit="1" customWidth="1"/>
    <col min="32" max="16384" width="11.42578125" style="47"/>
  </cols>
  <sheetData>
    <row r="7" spans="2:34" ht="15.75" thickBot="1" x14ac:dyDescent="0.3"/>
    <row r="8" spans="2:34" ht="19.5" thickBot="1" x14ac:dyDescent="0.3">
      <c r="B8" s="21"/>
      <c r="C8" s="21"/>
      <c r="D8" s="21"/>
      <c r="E8" s="21"/>
      <c r="F8" s="72" t="s">
        <v>39</v>
      </c>
      <c r="G8" s="73"/>
      <c r="H8" s="73"/>
      <c r="I8" s="73"/>
      <c r="J8" s="74"/>
      <c r="K8" s="75"/>
      <c r="L8" s="76"/>
      <c r="M8" s="76"/>
      <c r="N8" s="76"/>
      <c r="O8" s="77"/>
      <c r="P8" s="76"/>
      <c r="Q8" s="40"/>
      <c r="R8" s="38"/>
      <c r="S8" s="38"/>
      <c r="T8" s="38"/>
      <c r="U8" s="38"/>
      <c r="V8" s="38"/>
      <c r="W8" s="38"/>
      <c r="X8" s="38"/>
      <c r="Y8" s="38"/>
      <c r="Z8" s="39"/>
      <c r="AA8" s="38"/>
      <c r="AB8" s="78" t="s">
        <v>40</v>
      </c>
      <c r="AC8" s="79"/>
      <c r="AD8" s="79"/>
      <c r="AE8" s="38"/>
    </row>
    <row r="9" spans="2:34" ht="15.75" thickBot="1" x14ac:dyDescent="0.3">
      <c r="B9" s="21"/>
      <c r="C9" s="21"/>
      <c r="D9" s="21"/>
      <c r="E9" s="21"/>
      <c r="F9" s="22" t="s">
        <v>41</v>
      </c>
      <c r="G9" s="80" t="s">
        <v>41</v>
      </c>
      <c r="H9" s="80"/>
      <c r="I9" s="81" t="s">
        <v>41</v>
      </c>
      <c r="J9" s="82"/>
      <c r="K9" s="83" t="s">
        <v>41</v>
      </c>
      <c r="L9" s="84"/>
      <c r="M9" s="46"/>
      <c r="N9" s="46"/>
      <c r="O9" s="23" t="s">
        <v>41</v>
      </c>
      <c r="P9" s="85"/>
      <c r="Q9" s="83" t="s">
        <v>41</v>
      </c>
      <c r="R9" s="84"/>
      <c r="S9" s="46"/>
      <c r="T9" s="46"/>
      <c r="U9" s="46" t="s">
        <v>41</v>
      </c>
      <c r="V9" s="84" t="s">
        <v>41</v>
      </c>
      <c r="W9" s="84"/>
      <c r="X9" s="46"/>
      <c r="Y9" s="46"/>
      <c r="Z9" s="41" t="s">
        <v>41</v>
      </c>
      <c r="AA9" s="46"/>
      <c r="AB9" s="45" t="s">
        <v>41</v>
      </c>
      <c r="AC9" s="45"/>
      <c r="AD9" s="45" t="s">
        <v>41</v>
      </c>
      <c r="AE9" s="84"/>
    </row>
    <row r="10" spans="2:34" ht="36.75" customHeight="1" thickBot="1" x14ac:dyDescent="0.3">
      <c r="B10" s="25" t="s">
        <v>43</v>
      </c>
      <c r="C10" s="24" t="s">
        <v>42</v>
      </c>
      <c r="D10" s="26" t="s">
        <v>44</v>
      </c>
      <c r="E10" s="27" t="s">
        <v>74</v>
      </c>
      <c r="F10" s="28" t="s">
        <v>45</v>
      </c>
      <c r="G10" s="86" t="s">
        <v>46</v>
      </c>
      <c r="H10" s="86"/>
      <c r="I10" s="87" t="s">
        <v>47</v>
      </c>
      <c r="J10" s="88"/>
      <c r="K10" s="83" t="s">
        <v>26</v>
      </c>
      <c r="L10" s="89"/>
      <c r="M10" s="83" t="s">
        <v>26</v>
      </c>
      <c r="N10" s="90"/>
      <c r="O10" s="29" t="s">
        <v>24</v>
      </c>
      <c r="P10" s="91"/>
      <c r="Q10" s="83" t="s">
        <v>23</v>
      </c>
      <c r="R10" s="89"/>
      <c r="S10" s="83" t="s">
        <v>23</v>
      </c>
      <c r="T10" s="90"/>
      <c r="U10" s="30" t="s">
        <v>48</v>
      </c>
      <c r="V10" s="92" t="s">
        <v>49</v>
      </c>
      <c r="W10" s="93"/>
      <c r="X10" s="92" t="s">
        <v>49</v>
      </c>
      <c r="Y10" s="44"/>
      <c r="Z10" s="42" t="s">
        <v>50</v>
      </c>
      <c r="AA10" s="44"/>
      <c r="AB10" s="31" t="s">
        <v>51</v>
      </c>
      <c r="AC10" s="94"/>
      <c r="AD10" s="32" t="s">
        <v>52</v>
      </c>
      <c r="AE10" s="81"/>
    </row>
    <row r="11" spans="2:34" x14ac:dyDescent="0.25">
      <c r="B11" s="95"/>
      <c r="C11" s="96"/>
      <c r="D11" s="97"/>
      <c r="E11" s="98"/>
      <c r="F11" s="99"/>
      <c r="G11" s="100"/>
      <c r="H11" s="100"/>
      <c r="I11" s="34"/>
      <c r="J11" s="101"/>
      <c r="K11" s="102" t="s">
        <v>70</v>
      </c>
      <c r="L11" s="34" t="s">
        <v>70</v>
      </c>
      <c r="M11" s="34" t="s">
        <v>71</v>
      </c>
      <c r="N11" s="34" t="s">
        <v>71</v>
      </c>
      <c r="O11" s="103" t="s">
        <v>70</v>
      </c>
      <c r="P11" s="104" t="s">
        <v>71</v>
      </c>
      <c r="Q11" s="102" t="s">
        <v>70</v>
      </c>
      <c r="R11" s="34" t="s">
        <v>70</v>
      </c>
      <c r="S11" s="34" t="s">
        <v>71</v>
      </c>
      <c r="T11" s="34" t="s">
        <v>71</v>
      </c>
      <c r="U11" s="100"/>
      <c r="V11" s="20" t="s">
        <v>70</v>
      </c>
      <c r="W11" s="20" t="s">
        <v>70</v>
      </c>
      <c r="X11" s="20" t="s">
        <v>71</v>
      </c>
      <c r="Y11" s="20" t="s">
        <v>71</v>
      </c>
      <c r="Z11" s="105" t="s">
        <v>70</v>
      </c>
      <c r="AA11" s="20" t="s">
        <v>71</v>
      </c>
      <c r="AB11" s="106" t="s">
        <v>70</v>
      </c>
      <c r="AC11" s="107" t="s">
        <v>71</v>
      </c>
      <c r="AD11" s="108"/>
      <c r="AE11" s="20"/>
      <c r="AH11" s="47" t="s">
        <v>69</v>
      </c>
    </row>
    <row r="12" spans="2:34" x14ac:dyDescent="0.25">
      <c r="B12" s="96" t="s">
        <v>69</v>
      </c>
      <c r="C12" s="96" t="s">
        <v>69</v>
      </c>
      <c r="D12" s="96" t="s">
        <v>69</v>
      </c>
      <c r="E12" s="96" t="s">
        <v>69</v>
      </c>
      <c r="F12" s="96" t="s">
        <v>69</v>
      </c>
      <c r="G12" s="96" t="s">
        <v>69</v>
      </c>
      <c r="H12" s="96" t="s">
        <v>69</v>
      </c>
      <c r="I12" s="96" t="s">
        <v>69</v>
      </c>
      <c r="J12" s="96" t="s">
        <v>69</v>
      </c>
      <c r="K12" s="96" t="s">
        <v>69</v>
      </c>
      <c r="L12" s="96" t="s">
        <v>69</v>
      </c>
      <c r="M12" s="96" t="s">
        <v>69</v>
      </c>
      <c r="N12" s="96" t="s">
        <v>69</v>
      </c>
      <c r="O12" s="96" t="s">
        <v>69</v>
      </c>
      <c r="P12" s="96" t="s">
        <v>69</v>
      </c>
      <c r="Q12" s="96" t="s">
        <v>69</v>
      </c>
      <c r="R12" s="96" t="s">
        <v>69</v>
      </c>
      <c r="S12" s="96" t="s">
        <v>69</v>
      </c>
      <c r="T12" s="96" t="s">
        <v>69</v>
      </c>
      <c r="U12" s="96" t="s">
        <v>69</v>
      </c>
      <c r="V12" s="96" t="s">
        <v>69</v>
      </c>
      <c r="W12" s="96" t="s">
        <v>69</v>
      </c>
      <c r="X12" s="96" t="s">
        <v>69</v>
      </c>
      <c r="Y12" s="96" t="s">
        <v>69</v>
      </c>
      <c r="Z12" s="96" t="s">
        <v>69</v>
      </c>
      <c r="AA12" s="96" t="s">
        <v>69</v>
      </c>
      <c r="AB12" s="96" t="s">
        <v>69</v>
      </c>
      <c r="AC12" s="96" t="s">
        <v>69</v>
      </c>
      <c r="AD12" s="96" t="s">
        <v>69</v>
      </c>
      <c r="AE12" s="96" t="s">
        <v>69</v>
      </c>
      <c r="AH12" s="47" t="s">
        <v>57</v>
      </c>
    </row>
    <row r="13" spans="2:34" x14ac:dyDescent="0.25">
      <c r="B13" s="21" t="s">
        <v>53</v>
      </c>
      <c r="C13" s="33">
        <v>43101</v>
      </c>
      <c r="D13" s="43" t="s">
        <v>54</v>
      </c>
      <c r="E13" s="33">
        <v>43014</v>
      </c>
      <c r="F13" s="33">
        <v>43018</v>
      </c>
      <c r="G13" s="33">
        <v>43019</v>
      </c>
      <c r="H13" s="33">
        <v>43033</v>
      </c>
      <c r="I13" s="33">
        <v>43035</v>
      </c>
      <c r="J13" s="33">
        <v>43038</v>
      </c>
      <c r="K13" s="33">
        <v>43038</v>
      </c>
      <c r="L13" s="33">
        <v>43068</v>
      </c>
      <c r="M13" s="33">
        <v>43038</v>
      </c>
      <c r="N13" s="33">
        <v>43081</v>
      </c>
      <c r="O13" s="33">
        <v>43061</v>
      </c>
      <c r="P13" s="33">
        <v>43075</v>
      </c>
      <c r="Q13" s="33">
        <v>43066</v>
      </c>
      <c r="R13" s="33">
        <v>43068</v>
      </c>
      <c r="S13" s="33">
        <v>43077</v>
      </c>
      <c r="T13" s="33">
        <v>43081</v>
      </c>
      <c r="U13" s="33">
        <v>43075</v>
      </c>
      <c r="V13" s="33">
        <v>43069</v>
      </c>
      <c r="W13" s="33">
        <v>43075</v>
      </c>
      <c r="X13" s="33">
        <v>43082</v>
      </c>
      <c r="Y13" s="33">
        <v>43088</v>
      </c>
      <c r="Z13" s="33">
        <v>43076</v>
      </c>
      <c r="AA13" s="33">
        <v>43089</v>
      </c>
      <c r="AB13" s="33">
        <v>43082</v>
      </c>
      <c r="AC13" s="33">
        <v>43096</v>
      </c>
      <c r="AD13" s="33">
        <v>43084</v>
      </c>
      <c r="AE13" s="33">
        <v>43115</v>
      </c>
      <c r="AH13" s="47" t="s">
        <v>58</v>
      </c>
    </row>
    <row r="14" spans="2:34" x14ac:dyDescent="0.25">
      <c r="B14" s="21"/>
      <c r="C14" s="21"/>
      <c r="D14" s="43" t="s">
        <v>55</v>
      </c>
      <c r="E14" s="33">
        <v>43014</v>
      </c>
      <c r="F14" s="33">
        <v>43018</v>
      </c>
      <c r="G14" s="33">
        <v>43019</v>
      </c>
      <c r="H14" s="33">
        <v>43033</v>
      </c>
      <c r="I14" s="33">
        <v>43035</v>
      </c>
      <c r="J14" s="33">
        <v>43038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>
        <v>43075</v>
      </c>
      <c r="V14" s="33"/>
      <c r="W14" s="33"/>
      <c r="X14" s="33"/>
      <c r="Y14" s="33"/>
      <c r="Z14" s="33"/>
      <c r="AA14" s="33"/>
      <c r="AB14" s="33"/>
      <c r="AC14" s="33"/>
      <c r="AD14" s="33">
        <v>43084</v>
      </c>
      <c r="AE14" s="33"/>
      <c r="AH14" s="47" t="s">
        <v>59</v>
      </c>
    </row>
    <row r="15" spans="2:34" x14ac:dyDescent="0.25">
      <c r="B15" s="21" t="s">
        <v>56</v>
      </c>
      <c r="C15" s="118">
        <v>43129</v>
      </c>
      <c r="D15" s="33" t="s">
        <v>54</v>
      </c>
      <c r="E15" s="33">
        <v>43048</v>
      </c>
      <c r="F15" s="33">
        <v>43052</v>
      </c>
      <c r="G15" s="33">
        <v>43053</v>
      </c>
      <c r="H15" s="33">
        <v>43066</v>
      </c>
      <c r="I15" s="33">
        <v>43068</v>
      </c>
      <c r="J15" s="33">
        <v>43068</v>
      </c>
      <c r="K15" s="33">
        <v>43068</v>
      </c>
      <c r="L15" s="33">
        <v>43096</v>
      </c>
      <c r="M15" s="33">
        <v>43068</v>
      </c>
      <c r="N15" s="33">
        <v>43110</v>
      </c>
      <c r="O15" s="33">
        <v>43089</v>
      </c>
      <c r="P15" s="33">
        <v>43103</v>
      </c>
      <c r="Q15" s="33">
        <v>43091</v>
      </c>
      <c r="R15" s="33">
        <v>43096</v>
      </c>
      <c r="S15" s="33">
        <v>43108</v>
      </c>
      <c r="T15" s="33">
        <v>43110</v>
      </c>
      <c r="U15" s="33">
        <v>43103</v>
      </c>
      <c r="V15" s="33">
        <v>43097</v>
      </c>
      <c r="W15" s="33">
        <v>43104</v>
      </c>
      <c r="X15" s="33">
        <v>43111</v>
      </c>
      <c r="Y15" s="33">
        <v>43117</v>
      </c>
      <c r="Z15" s="33">
        <v>43105</v>
      </c>
      <c r="AA15" s="33">
        <v>43118</v>
      </c>
      <c r="AB15" s="33">
        <v>43110</v>
      </c>
      <c r="AC15" s="33">
        <v>43124</v>
      </c>
      <c r="AD15" s="33">
        <v>43112</v>
      </c>
      <c r="AE15" s="33">
        <v>43143</v>
      </c>
      <c r="AH15" s="47" t="s">
        <v>60</v>
      </c>
    </row>
    <row r="16" spans="2:34" x14ac:dyDescent="0.25">
      <c r="B16" s="21"/>
      <c r="C16" s="33"/>
      <c r="D16" s="33" t="s">
        <v>55</v>
      </c>
      <c r="E16" s="33">
        <v>43048</v>
      </c>
      <c r="F16" s="33">
        <v>43052</v>
      </c>
      <c r="G16" s="33">
        <v>43053</v>
      </c>
      <c r="H16" s="33">
        <v>43066</v>
      </c>
      <c r="I16" s="33">
        <v>43068</v>
      </c>
      <c r="J16" s="33">
        <v>43068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>
        <v>43103</v>
      </c>
      <c r="V16" s="33"/>
      <c r="W16" s="33"/>
      <c r="X16" s="33"/>
      <c r="Y16" s="33"/>
      <c r="Z16" s="33"/>
      <c r="AA16" s="33"/>
      <c r="AB16" s="33"/>
      <c r="AC16" s="33"/>
      <c r="AD16" s="33">
        <v>43112</v>
      </c>
      <c r="AE16" s="33"/>
      <c r="AH16" s="47" t="s">
        <v>61</v>
      </c>
    </row>
    <row r="17" spans="2:34" x14ac:dyDescent="0.25">
      <c r="B17" s="21" t="s">
        <v>7</v>
      </c>
      <c r="C17" s="33">
        <v>43157</v>
      </c>
      <c r="D17" s="33" t="s">
        <v>54</v>
      </c>
      <c r="E17" s="33">
        <v>43075</v>
      </c>
      <c r="F17" s="33">
        <v>43077</v>
      </c>
      <c r="G17" s="33">
        <v>43080</v>
      </c>
      <c r="H17" s="33">
        <v>43091</v>
      </c>
      <c r="I17" s="33">
        <v>43096</v>
      </c>
      <c r="J17" s="33">
        <v>43096</v>
      </c>
      <c r="K17" s="33">
        <v>43096</v>
      </c>
      <c r="L17" s="33">
        <v>43124</v>
      </c>
      <c r="M17" s="33">
        <v>43096</v>
      </c>
      <c r="N17" s="33">
        <v>43139</v>
      </c>
      <c r="O17" s="33">
        <v>43117</v>
      </c>
      <c r="P17" s="33">
        <v>43131</v>
      </c>
      <c r="Q17" s="33">
        <v>43122</v>
      </c>
      <c r="R17" s="33">
        <v>43124</v>
      </c>
      <c r="S17" s="33">
        <v>43137</v>
      </c>
      <c r="T17" s="33">
        <v>43139</v>
      </c>
      <c r="U17" s="33">
        <v>43131</v>
      </c>
      <c r="V17" s="33">
        <v>43125</v>
      </c>
      <c r="W17" s="33">
        <v>43131</v>
      </c>
      <c r="X17" s="33">
        <v>43140</v>
      </c>
      <c r="Y17" s="33">
        <v>43146</v>
      </c>
      <c r="Z17" s="33">
        <v>43132</v>
      </c>
      <c r="AA17" s="33">
        <v>43147</v>
      </c>
      <c r="AB17" s="33">
        <v>43137</v>
      </c>
      <c r="AC17" s="33">
        <v>43152</v>
      </c>
      <c r="AD17" s="33">
        <v>43138</v>
      </c>
      <c r="AE17" s="33">
        <v>43171</v>
      </c>
      <c r="AH17" s="47" t="s">
        <v>62</v>
      </c>
    </row>
    <row r="18" spans="2:34" x14ac:dyDescent="0.25">
      <c r="B18" s="21"/>
      <c r="C18" s="33"/>
      <c r="D18" s="33" t="s">
        <v>55</v>
      </c>
      <c r="E18" s="33">
        <v>43075</v>
      </c>
      <c r="F18" s="33">
        <v>43077</v>
      </c>
      <c r="G18" s="33">
        <v>43080</v>
      </c>
      <c r="H18" s="33">
        <v>43091</v>
      </c>
      <c r="I18" s="33">
        <v>43096</v>
      </c>
      <c r="J18" s="33">
        <v>43096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>
        <v>43131</v>
      </c>
      <c r="V18" s="33"/>
      <c r="W18" s="33"/>
      <c r="X18" s="33"/>
      <c r="Y18" s="33"/>
      <c r="Z18" s="33"/>
      <c r="AA18" s="33"/>
      <c r="AB18" s="33"/>
      <c r="AC18" s="33"/>
      <c r="AD18" s="33">
        <v>43138</v>
      </c>
      <c r="AE18" s="33"/>
      <c r="AH18" s="47" t="s">
        <v>63</v>
      </c>
    </row>
    <row r="19" spans="2:34" x14ac:dyDescent="0.25">
      <c r="B19" s="21" t="s">
        <v>8</v>
      </c>
      <c r="C19" s="33">
        <v>43192</v>
      </c>
      <c r="D19" s="33" t="s">
        <v>54</v>
      </c>
      <c r="E19" s="33">
        <v>43108</v>
      </c>
      <c r="F19" s="33">
        <v>43110</v>
      </c>
      <c r="G19" s="33">
        <v>43111</v>
      </c>
      <c r="H19" s="33">
        <v>43124</v>
      </c>
      <c r="I19" s="33">
        <v>43126</v>
      </c>
      <c r="J19" s="33">
        <v>43129</v>
      </c>
      <c r="K19" s="33">
        <v>43129</v>
      </c>
      <c r="L19" s="33">
        <v>43158</v>
      </c>
      <c r="M19" s="33">
        <v>43129</v>
      </c>
      <c r="N19" s="33">
        <v>43172</v>
      </c>
      <c r="O19" s="33">
        <v>43152</v>
      </c>
      <c r="P19" s="33">
        <v>43166</v>
      </c>
      <c r="Q19" s="33">
        <v>43154</v>
      </c>
      <c r="R19" s="33">
        <v>43158</v>
      </c>
      <c r="S19" s="33">
        <v>43168</v>
      </c>
      <c r="T19" s="33">
        <v>43172</v>
      </c>
      <c r="U19" s="33">
        <v>43166</v>
      </c>
      <c r="V19" s="33">
        <v>43159</v>
      </c>
      <c r="W19" s="33">
        <v>43165</v>
      </c>
      <c r="X19" s="33">
        <v>43173</v>
      </c>
      <c r="Y19" s="33">
        <v>43180</v>
      </c>
      <c r="Z19" s="33">
        <v>43166</v>
      </c>
      <c r="AA19" s="33">
        <v>43181</v>
      </c>
      <c r="AB19" s="33">
        <v>43173</v>
      </c>
      <c r="AC19" s="33">
        <v>43187</v>
      </c>
      <c r="AD19" s="33">
        <v>43175</v>
      </c>
      <c r="AE19" s="33">
        <v>43206</v>
      </c>
      <c r="AH19" s="47" t="s">
        <v>64</v>
      </c>
    </row>
    <row r="20" spans="2:34" x14ac:dyDescent="0.25">
      <c r="B20" s="21"/>
      <c r="C20" s="33"/>
      <c r="D20" s="33" t="s">
        <v>55</v>
      </c>
      <c r="E20" s="33">
        <v>43108</v>
      </c>
      <c r="F20" s="33">
        <v>43110</v>
      </c>
      <c r="G20" s="33">
        <v>43111</v>
      </c>
      <c r="H20" s="33">
        <v>43124</v>
      </c>
      <c r="I20" s="33">
        <v>43126</v>
      </c>
      <c r="J20" s="33">
        <v>43129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>
        <v>43166</v>
      </c>
      <c r="V20" s="33"/>
      <c r="W20" s="33"/>
      <c r="X20" s="33"/>
      <c r="Y20" s="33"/>
      <c r="Z20" s="33"/>
      <c r="AA20" s="33"/>
      <c r="AB20" s="33"/>
      <c r="AC20" s="33"/>
      <c r="AD20" s="33">
        <v>43175</v>
      </c>
      <c r="AE20" s="33"/>
      <c r="AH20" s="47" t="s">
        <v>65</v>
      </c>
    </row>
    <row r="21" spans="2:34" x14ac:dyDescent="0.25">
      <c r="B21" s="21" t="s">
        <v>9</v>
      </c>
      <c r="C21" s="33">
        <v>43220</v>
      </c>
      <c r="D21" s="33" t="s">
        <v>54</v>
      </c>
      <c r="E21" s="33">
        <v>43140</v>
      </c>
      <c r="F21" s="33">
        <v>43144</v>
      </c>
      <c r="G21" s="33">
        <v>43145</v>
      </c>
      <c r="H21" s="33">
        <v>43154</v>
      </c>
      <c r="I21" s="33">
        <v>43158</v>
      </c>
      <c r="J21" s="33">
        <v>43158</v>
      </c>
      <c r="K21" s="33">
        <v>43158</v>
      </c>
      <c r="L21" s="33">
        <v>43187</v>
      </c>
      <c r="M21" s="33">
        <v>43158</v>
      </c>
      <c r="N21" s="33">
        <v>43201</v>
      </c>
      <c r="O21" s="33">
        <v>43180</v>
      </c>
      <c r="P21" s="33">
        <v>43194</v>
      </c>
      <c r="Q21" s="33">
        <v>43185</v>
      </c>
      <c r="R21" s="33">
        <v>43187</v>
      </c>
      <c r="S21" s="33">
        <v>43199</v>
      </c>
      <c r="T21" s="33">
        <v>43201</v>
      </c>
      <c r="U21" s="33">
        <v>43194</v>
      </c>
      <c r="V21" s="33">
        <v>43188</v>
      </c>
      <c r="W21" s="33">
        <v>43195</v>
      </c>
      <c r="X21" s="33">
        <v>43202</v>
      </c>
      <c r="Y21" s="33">
        <v>43208</v>
      </c>
      <c r="Z21" s="33">
        <v>43196</v>
      </c>
      <c r="AA21" s="33">
        <v>43209</v>
      </c>
      <c r="AB21" s="33">
        <v>43201</v>
      </c>
      <c r="AC21" s="33">
        <v>43215</v>
      </c>
      <c r="AD21" s="33">
        <v>43203</v>
      </c>
      <c r="AE21" s="33">
        <v>43234</v>
      </c>
      <c r="AH21" s="47" t="s">
        <v>66</v>
      </c>
    </row>
    <row r="22" spans="2:34" x14ac:dyDescent="0.25">
      <c r="B22" s="21"/>
      <c r="C22" s="33"/>
      <c r="D22" s="33" t="s">
        <v>55</v>
      </c>
      <c r="E22" s="33">
        <v>43140</v>
      </c>
      <c r="F22" s="33">
        <v>43144</v>
      </c>
      <c r="G22" s="33">
        <v>43145</v>
      </c>
      <c r="H22" s="33">
        <v>43154</v>
      </c>
      <c r="I22" s="33">
        <v>43158</v>
      </c>
      <c r="J22" s="33">
        <v>43158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>
        <v>43194</v>
      </c>
      <c r="V22" s="33"/>
      <c r="W22" s="33"/>
      <c r="X22" s="33"/>
      <c r="Y22" s="33"/>
      <c r="Z22" s="33"/>
      <c r="AA22" s="33"/>
      <c r="AB22" s="33"/>
      <c r="AC22" s="33"/>
      <c r="AD22" s="33">
        <v>43203</v>
      </c>
      <c r="AE22" s="33"/>
      <c r="AH22" s="47" t="s">
        <v>67</v>
      </c>
    </row>
    <row r="23" spans="2:34" x14ac:dyDescent="0.25">
      <c r="B23" s="21" t="s">
        <v>10</v>
      </c>
      <c r="C23" s="33">
        <v>43248</v>
      </c>
      <c r="D23" s="33" t="s">
        <v>54</v>
      </c>
      <c r="E23" s="33">
        <v>43166</v>
      </c>
      <c r="F23" s="33">
        <v>43168</v>
      </c>
      <c r="G23" s="33">
        <v>43171</v>
      </c>
      <c r="H23" s="33">
        <v>43182</v>
      </c>
      <c r="I23" s="33">
        <v>43186</v>
      </c>
      <c r="J23" s="33">
        <v>43186</v>
      </c>
      <c r="K23" s="33">
        <v>43186</v>
      </c>
      <c r="L23" s="33">
        <v>43215</v>
      </c>
      <c r="M23" s="33">
        <v>43186</v>
      </c>
      <c r="N23" s="33">
        <v>43230</v>
      </c>
      <c r="O23" s="33">
        <v>43208</v>
      </c>
      <c r="P23" s="33">
        <v>43222</v>
      </c>
      <c r="Q23" s="33">
        <v>43213</v>
      </c>
      <c r="R23" s="33">
        <v>43215</v>
      </c>
      <c r="S23" s="33">
        <v>43227</v>
      </c>
      <c r="T23" s="33">
        <v>43230</v>
      </c>
      <c r="U23" s="33">
        <v>43222</v>
      </c>
      <c r="V23" s="33">
        <v>43216</v>
      </c>
      <c r="W23" s="33">
        <v>43223</v>
      </c>
      <c r="X23" s="33">
        <v>43231</v>
      </c>
      <c r="Y23" s="33">
        <v>43237</v>
      </c>
      <c r="Z23" s="33">
        <v>43224</v>
      </c>
      <c r="AA23" s="33">
        <v>43238</v>
      </c>
      <c r="AB23" s="33">
        <v>43229</v>
      </c>
      <c r="AC23" s="33">
        <v>43243</v>
      </c>
      <c r="AD23" s="33">
        <v>43231</v>
      </c>
      <c r="AE23" s="33">
        <v>43262</v>
      </c>
      <c r="AH23" s="47" t="s">
        <v>68</v>
      </c>
    </row>
    <row r="24" spans="2:34" x14ac:dyDescent="0.25">
      <c r="B24" s="21"/>
      <c r="C24" s="33"/>
      <c r="D24" s="33" t="s">
        <v>55</v>
      </c>
      <c r="E24" s="33">
        <v>43166</v>
      </c>
      <c r="F24" s="33">
        <v>43168</v>
      </c>
      <c r="G24" s="33">
        <v>43171</v>
      </c>
      <c r="H24" s="33">
        <v>43182</v>
      </c>
      <c r="I24" s="33">
        <v>43186</v>
      </c>
      <c r="J24" s="33">
        <v>43186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43222</v>
      </c>
      <c r="V24" s="33"/>
      <c r="W24" s="33"/>
      <c r="X24" s="33"/>
      <c r="Y24" s="33"/>
      <c r="Z24" s="33"/>
      <c r="AA24" s="33"/>
      <c r="AB24" s="33"/>
      <c r="AC24" s="33"/>
      <c r="AD24" s="33">
        <v>43231</v>
      </c>
      <c r="AE24" s="33"/>
    </row>
    <row r="25" spans="2:34" x14ac:dyDescent="0.25">
      <c r="B25" s="21" t="s">
        <v>11</v>
      </c>
      <c r="C25" s="33">
        <v>43283</v>
      </c>
      <c r="D25" s="33" t="s">
        <v>54</v>
      </c>
      <c r="E25" s="33">
        <v>43196</v>
      </c>
      <c r="F25" s="33">
        <v>43200</v>
      </c>
      <c r="G25" s="33">
        <v>43201</v>
      </c>
      <c r="H25" s="33">
        <v>43215</v>
      </c>
      <c r="I25" s="33">
        <v>43217</v>
      </c>
      <c r="J25" s="33">
        <v>43220</v>
      </c>
      <c r="K25" s="33">
        <v>43220</v>
      </c>
      <c r="L25" s="33">
        <v>43251</v>
      </c>
      <c r="M25" s="33">
        <v>43220</v>
      </c>
      <c r="N25" s="33">
        <v>43265</v>
      </c>
      <c r="O25" s="33">
        <v>43243</v>
      </c>
      <c r="P25" s="33">
        <v>43257</v>
      </c>
      <c r="Q25" s="33">
        <v>43248</v>
      </c>
      <c r="R25" s="33">
        <v>43251</v>
      </c>
      <c r="S25" s="33">
        <v>43262</v>
      </c>
      <c r="T25" s="33">
        <v>43265</v>
      </c>
      <c r="U25" s="33">
        <v>43257</v>
      </c>
      <c r="V25" s="33">
        <v>43252</v>
      </c>
      <c r="W25" s="33">
        <v>43258</v>
      </c>
      <c r="X25" s="33">
        <v>43266</v>
      </c>
      <c r="Y25" s="33">
        <v>43272</v>
      </c>
      <c r="Z25" s="33">
        <v>43259</v>
      </c>
      <c r="AA25" s="33">
        <v>43273</v>
      </c>
      <c r="AB25" s="33">
        <v>43264</v>
      </c>
      <c r="AC25" s="33">
        <v>43278</v>
      </c>
      <c r="AD25" s="33">
        <v>43266</v>
      </c>
      <c r="AE25" s="33">
        <v>43297</v>
      </c>
    </row>
    <row r="26" spans="2:34" x14ac:dyDescent="0.25">
      <c r="B26" s="21"/>
      <c r="C26" s="33"/>
      <c r="D26" s="33" t="s">
        <v>55</v>
      </c>
      <c r="E26" s="33">
        <v>43196</v>
      </c>
      <c r="F26" s="33">
        <v>43200</v>
      </c>
      <c r="G26" s="33">
        <v>43201</v>
      </c>
      <c r="H26" s="33">
        <v>43215</v>
      </c>
      <c r="I26" s="33">
        <v>43217</v>
      </c>
      <c r="J26" s="33">
        <v>43220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>
        <v>43257</v>
      </c>
      <c r="V26" s="33"/>
      <c r="W26" s="33"/>
      <c r="X26" s="33"/>
      <c r="Y26" s="33"/>
      <c r="Z26" s="33"/>
      <c r="AA26" s="33"/>
      <c r="AB26" s="33"/>
      <c r="AC26" s="33"/>
      <c r="AD26" s="33">
        <v>43266</v>
      </c>
      <c r="AE26" s="33"/>
    </row>
    <row r="27" spans="2:34" x14ac:dyDescent="0.25">
      <c r="B27" s="21" t="s">
        <v>12</v>
      </c>
      <c r="C27" s="33">
        <v>43311</v>
      </c>
      <c r="D27" s="33" t="s">
        <v>54</v>
      </c>
      <c r="E27" s="33">
        <v>43229</v>
      </c>
      <c r="F27" s="33">
        <v>43231</v>
      </c>
      <c r="G27" s="33">
        <v>43234</v>
      </c>
      <c r="H27" s="33">
        <v>43245</v>
      </c>
      <c r="I27" s="33">
        <v>43249</v>
      </c>
      <c r="J27" s="33">
        <v>43250</v>
      </c>
      <c r="K27" s="33">
        <v>43250</v>
      </c>
      <c r="L27" s="33">
        <v>43279</v>
      </c>
      <c r="M27" s="33">
        <v>43250</v>
      </c>
      <c r="N27" s="33">
        <v>43293</v>
      </c>
      <c r="O27" s="33">
        <v>43271</v>
      </c>
      <c r="P27" s="33">
        <v>43285</v>
      </c>
      <c r="Q27" s="33">
        <v>43276</v>
      </c>
      <c r="R27" s="33">
        <v>43279</v>
      </c>
      <c r="S27" s="33">
        <v>43290</v>
      </c>
      <c r="T27" s="33">
        <v>43293</v>
      </c>
      <c r="U27" s="33">
        <v>43285</v>
      </c>
      <c r="V27" s="33">
        <v>43280</v>
      </c>
      <c r="W27" s="33">
        <v>43286</v>
      </c>
      <c r="X27" s="33">
        <v>43294</v>
      </c>
      <c r="Y27" s="33">
        <v>43300</v>
      </c>
      <c r="Z27" s="33">
        <v>43287</v>
      </c>
      <c r="AA27" s="33">
        <v>43301</v>
      </c>
      <c r="AB27" s="33">
        <v>43292</v>
      </c>
      <c r="AC27" s="33">
        <v>43306</v>
      </c>
      <c r="AD27" s="33">
        <v>43294</v>
      </c>
      <c r="AE27" s="33">
        <v>43325</v>
      </c>
    </row>
    <row r="28" spans="2:34" x14ac:dyDescent="0.25">
      <c r="B28" s="21"/>
      <c r="C28" s="33"/>
      <c r="D28" s="33" t="s">
        <v>55</v>
      </c>
      <c r="E28" s="33">
        <v>43229</v>
      </c>
      <c r="F28" s="33">
        <v>43231</v>
      </c>
      <c r="G28" s="33">
        <v>43234</v>
      </c>
      <c r="H28" s="33">
        <v>43245</v>
      </c>
      <c r="I28" s="33">
        <v>43249</v>
      </c>
      <c r="J28" s="33">
        <v>43250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>
        <v>43285</v>
      </c>
      <c r="V28" s="33"/>
      <c r="W28" s="33"/>
      <c r="X28" s="33"/>
      <c r="Y28" s="33"/>
      <c r="Z28" s="33"/>
      <c r="AA28" s="33"/>
      <c r="AB28" s="33"/>
      <c r="AC28" s="33"/>
      <c r="AD28" s="33">
        <v>43294</v>
      </c>
      <c r="AE28" s="33"/>
    </row>
    <row r="29" spans="2:34" x14ac:dyDescent="0.25">
      <c r="B29" s="21" t="s">
        <v>13</v>
      </c>
      <c r="C29" s="33">
        <v>43346</v>
      </c>
      <c r="D29" s="33" t="s">
        <v>54</v>
      </c>
      <c r="E29" s="33">
        <v>43259</v>
      </c>
      <c r="F29" s="33">
        <v>43263</v>
      </c>
      <c r="G29" s="33">
        <v>43264</v>
      </c>
      <c r="H29" s="33">
        <v>43278</v>
      </c>
      <c r="I29" s="33">
        <v>43283</v>
      </c>
      <c r="J29" s="33">
        <v>43284</v>
      </c>
      <c r="K29" s="33">
        <v>43284</v>
      </c>
      <c r="L29" s="33">
        <v>43314</v>
      </c>
      <c r="M29" s="33">
        <v>43284</v>
      </c>
      <c r="N29" s="33">
        <v>43328</v>
      </c>
      <c r="O29" s="33">
        <v>43306</v>
      </c>
      <c r="P29" s="33">
        <v>43320</v>
      </c>
      <c r="Q29" s="33">
        <v>43311</v>
      </c>
      <c r="R29" s="33">
        <v>43314</v>
      </c>
      <c r="S29" s="33">
        <v>43325</v>
      </c>
      <c r="T29" s="33">
        <v>43328</v>
      </c>
      <c r="U29" s="33">
        <v>43320</v>
      </c>
      <c r="V29" s="33">
        <v>43315</v>
      </c>
      <c r="W29" s="33">
        <v>43321</v>
      </c>
      <c r="X29" s="33">
        <v>43329</v>
      </c>
      <c r="Y29" s="33">
        <v>43335</v>
      </c>
      <c r="Z29" s="33">
        <v>43322</v>
      </c>
      <c r="AA29" s="33">
        <v>43336</v>
      </c>
      <c r="AB29" s="33">
        <v>43327</v>
      </c>
      <c r="AC29" s="33">
        <v>43341</v>
      </c>
      <c r="AD29" s="33">
        <v>43329</v>
      </c>
      <c r="AE29" s="33">
        <v>43360</v>
      </c>
    </row>
    <row r="30" spans="2:34" x14ac:dyDescent="0.25">
      <c r="B30" s="21"/>
      <c r="C30" s="33"/>
      <c r="D30" s="33" t="s">
        <v>55</v>
      </c>
      <c r="E30" s="33">
        <v>43259</v>
      </c>
      <c r="F30" s="33">
        <v>43263</v>
      </c>
      <c r="G30" s="33">
        <v>43264</v>
      </c>
      <c r="H30" s="33">
        <v>43278</v>
      </c>
      <c r="I30" s="33">
        <v>43283</v>
      </c>
      <c r="J30" s="33">
        <v>43284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>
        <v>43320</v>
      </c>
      <c r="V30" s="33"/>
      <c r="W30" s="33"/>
      <c r="X30" s="33"/>
      <c r="Y30" s="33"/>
      <c r="Z30" s="33"/>
      <c r="AA30" s="33"/>
      <c r="AB30" s="33"/>
      <c r="AC30" s="33"/>
      <c r="AD30" s="33">
        <v>43329</v>
      </c>
      <c r="AE30" s="33"/>
    </row>
    <row r="31" spans="2:34" x14ac:dyDescent="0.25">
      <c r="B31" s="21" t="s">
        <v>14</v>
      </c>
      <c r="C31" s="33">
        <v>43374</v>
      </c>
      <c r="D31" s="33" t="s">
        <v>54</v>
      </c>
      <c r="E31" s="33">
        <v>43290</v>
      </c>
      <c r="F31" s="33">
        <v>43292</v>
      </c>
      <c r="G31" s="33">
        <v>43293</v>
      </c>
      <c r="H31" s="33">
        <v>43307</v>
      </c>
      <c r="I31" s="33">
        <v>43312</v>
      </c>
      <c r="J31" s="33">
        <v>43313</v>
      </c>
      <c r="K31" s="33">
        <v>43313</v>
      </c>
      <c r="L31" s="33">
        <v>43342</v>
      </c>
      <c r="M31" s="33">
        <v>43313</v>
      </c>
      <c r="N31" s="33">
        <v>43356</v>
      </c>
      <c r="O31" s="33">
        <v>43334</v>
      </c>
      <c r="P31" s="33">
        <v>43348</v>
      </c>
      <c r="Q31" s="33">
        <v>43339</v>
      </c>
      <c r="R31" s="33">
        <v>43342</v>
      </c>
      <c r="S31" s="33">
        <v>43353</v>
      </c>
      <c r="T31" s="33">
        <v>43356</v>
      </c>
      <c r="U31" s="33">
        <v>43348</v>
      </c>
      <c r="V31" s="33">
        <v>43343</v>
      </c>
      <c r="W31" s="33">
        <v>43349</v>
      </c>
      <c r="X31" s="33">
        <v>43357</v>
      </c>
      <c r="Y31" s="33">
        <v>43363</v>
      </c>
      <c r="Z31" s="33">
        <v>43350</v>
      </c>
      <c r="AA31" s="33">
        <v>43364</v>
      </c>
      <c r="AB31" s="33">
        <v>43355</v>
      </c>
      <c r="AC31" s="33">
        <v>43369</v>
      </c>
      <c r="AD31" s="33">
        <v>43357</v>
      </c>
      <c r="AE31" s="33">
        <v>43388</v>
      </c>
    </row>
    <row r="32" spans="2:34" x14ac:dyDescent="0.25">
      <c r="B32" s="21"/>
      <c r="C32" s="33"/>
      <c r="D32" s="33" t="s">
        <v>55</v>
      </c>
      <c r="E32" s="33">
        <v>43290</v>
      </c>
      <c r="F32" s="33">
        <v>43292</v>
      </c>
      <c r="G32" s="33">
        <v>43293</v>
      </c>
      <c r="H32" s="33">
        <v>43307</v>
      </c>
      <c r="I32" s="33">
        <v>43312</v>
      </c>
      <c r="J32" s="33">
        <v>43313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43348</v>
      </c>
      <c r="V32" s="33"/>
      <c r="W32" s="33"/>
      <c r="X32" s="33"/>
      <c r="Y32" s="33"/>
      <c r="Z32" s="33"/>
      <c r="AA32" s="33"/>
      <c r="AB32" s="33"/>
      <c r="AC32" s="33"/>
      <c r="AD32" s="33">
        <v>43357</v>
      </c>
      <c r="AE32" s="33"/>
    </row>
    <row r="33" spans="2:31" x14ac:dyDescent="0.25">
      <c r="B33" s="21" t="s">
        <v>15</v>
      </c>
      <c r="C33" s="33">
        <v>43402</v>
      </c>
      <c r="D33" s="33" t="s">
        <v>54</v>
      </c>
      <c r="E33" s="33">
        <v>43320</v>
      </c>
      <c r="F33" s="33">
        <v>43322</v>
      </c>
      <c r="G33" s="33">
        <v>43325</v>
      </c>
      <c r="H33" s="33">
        <v>43336</v>
      </c>
      <c r="I33" s="33">
        <v>43340</v>
      </c>
      <c r="J33" s="33">
        <v>43341</v>
      </c>
      <c r="K33" s="33">
        <v>43341</v>
      </c>
      <c r="L33" s="33">
        <v>43370</v>
      </c>
      <c r="M33" s="33">
        <v>43341</v>
      </c>
      <c r="N33" s="33">
        <v>43383</v>
      </c>
      <c r="O33" s="33">
        <v>43362</v>
      </c>
      <c r="P33" s="33">
        <v>43376</v>
      </c>
      <c r="Q33" s="33">
        <v>43367</v>
      </c>
      <c r="R33" s="33">
        <v>43370</v>
      </c>
      <c r="S33" s="33">
        <v>43381</v>
      </c>
      <c r="T33" s="33">
        <v>43383</v>
      </c>
      <c r="U33" s="33">
        <v>43376</v>
      </c>
      <c r="V33" s="33">
        <v>43371</v>
      </c>
      <c r="W33" s="33">
        <v>43377</v>
      </c>
      <c r="X33" s="33">
        <v>43384</v>
      </c>
      <c r="Y33" s="33">
        <v>43390</v>
      </c>
      <c r="Z33" s="33">
        <v>43378</v>
      </c>
      <c r="AA33" s="33">
        <v>43391</v>
      </c>
      <c r="AB33" s="33">
        <v>43383</v>
      </c>
      <c r="AC33" s="33">
        <v>43397</v>
      </c>
      <c r="AD33" s="33">
        <v>43385</v>
      </c>
      <c r="AE33" s="33">
        <v>43416</v>
      </c>
    </row>
    <row r="34" spans="2:31" x14ac:dyDescent="0.25">
      <c r="B34" s="21"/>
      <c r="C34" s="33"/>
      <c r="D34" s="33" t="s">
        <v>55</v>
      </c>
      <c r="E34" s="33">
        <v>43320</v>
      </c>
      <c r="F34" s="33">
        <v>43322</v>
      </c>
      <c r="G34" s="33">
        <v>43325</v>
      </c>
      <c r="H34" s="33">
        <v>43336</v>
      </c>
      <c r="I34" s="33">
        <v>43340</v>
      </c>
      <c r="J34" s="33">
        <v>43341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>
        <v>43376</v>
      </c>
      <c r="V34" s="33"/>
      <c r="W34" s="33"/>
      <c r="X34" s="33"/>
      <c r="Y34" s="33"/>
      <c r="Z34" s="33"/>
      <c r="AA34" s="33"/>
      <c r="AB34" s="33"/>
      <c r="AC34" s="33"/>
      <c r="AD34" s="33">
        <v>43385</v>
      </c>
      <c r="AE34" s="33"/>
    </row>
    <row r="35" spans="2:31" x14ac:dyDescent="0.25">
      <c r="B35" s="21" t="s">
        <v>16</v>
      </c>
      <c r="C35" s="33">
        <v>43437</v>
      </c>
      <c r="D35" s="33" t="s">
        <v>54</v>
      </c>
      <c r="E35" s="33">
        <v>43350</v>
      </c>
      <c r="F35" s="33">
        <v>43354</v>
      </c>
      <c r="G35" s="33">
        <v>43356</v>
      </c>
      <c r="H35" s="33">
        <v>43370</v>
      </c>
      <c r="I35" s="33">
        <v>43374</v>
      </c>
      <c r="J35" s="33">
        <v>43375</v>
      </c>
      <c r="K35" s="33">
        <v>43375</v>
      </c>
      <c r="L35" s="33">
        <v>43404</v>
      </c>
      <c r="M35" s="33">
        <v>43375</v>
      </c>
      <c r="N35" s="33">
        <v>43418</v>
      </c>
      <c r="O35" s="33">
        <v>43397</v>
      </c>
      <c r="P35" s="33">
        <v>43411</v>
      </c>
      <c r="Q35" s="33">
        <v>43402</v>
      </c>
      <c r="R35" s="33">
        <v>43404</v>
      </c>
      <c r="S35" s="33">
        <v>43416</v>
      </c>
      <c r="T35" s="33">
        <v>43418</v>
      </c>
      <c r="U35" s="33">
        <v>43411</v>
      </c>
      <c r="V35" s="33">
        <v>43405</v>
      </c>
      <c r="W35" s="33">
        <v>43411</v>
      </c>
      <c r="X35" s="33">
        <v>43419</v>
      </c>
      <c r="Y35" s="33">
        <v>43425</v>
      </c>
      <c r="Z35" s="33">
        <v>43412</v>
      </c>
      <c r="AA35" s="33">
        <v>43426</v>
      </c>
      <c r="AB35" s="33">
        <v>43418</v>
      </c>
      <c r="AC35" s="33">
        <v>43432</v>
      </c>
      <c r="AD35" s="33">
        <v>43420</v>
      </c>
      <c r="AE35" s="33">
        <v>43451</v>
      </c>
    </row>
    <row r="36" spans="2:31" x14ac:dyDescent="0.25">
      <c r="D36" s="43" t="s">
        <v>55</v>
      </c>
      <c r="E36" s="33">
        <v>43350</v>
      </c>
      <c r="F36" s="33">
        <v>43354</v>
      </c>
      <c r="G36" s="33">
        <v>43356</v>
      </c>
      <c r="H36" s="33">
        <v>43370</v>
      </c>
      <c r="I36" s="33">
        <v>43374</v>
      </c>
      <c r="J36" s="33">
        <v>43375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>
        <v>43411</v>
      </c>
      <c r="V36" s="33"/>
      <c r="W36" s="33"/>
      <c r="X36" s="33"/>
      <c r="Y36" s="33"/>
      <c r="Z36" s="33"/>
      <c r="AA36" s="33"/>
      <c r="AB36" s="33"/>
      <c r="AC36" s="33"/>
      <c r="AD36" s="33">
        <v>43420</v>
      </c>
      <c r="AE36" s="33"/>
    </row>
  </sheetData>
  <customSheetViews>
    <customSheetView guid="{D50E162B-7450-45C4-A199-1B76302D6351}" state="hidden">
      <selection activeCell="C9" sqref="C9"/>
      <pageMargins left="0.7" right="0.7" top="0.75" bottom="0.75" header="0.3" footer="0.3"/>
    </customSheetView>
  </customSheetViews>
  <conditionalFormatting sqref="C13 C16:D35 D15 E17:AB17 AD17 E13:AD16 E18:AD35 AE13:AE36">
    <cfRule type="expression" dxfId="49" priority="166">
      <formula>IFERROR(INDEX(DiasCategorias, C13-FechaInicio+1),0)=1</formula>
    </cfRule>
    <cfRule type="expression" dxfId="48" priority="167">
      <formula>IFERROR(INDEX(DiasCategorias, C13-FechaInicio+1),0)=2</formula>
    </cfRule>
    <cfRule type="expression" dxfId="47" priority="168">
      <formula>IFERROR(INDEX(DiasCategorias, C13-FechaInicio+1),0)=3</formula>
    </cfRule>
    <cfRule type="expression" dxfId="46" priority="169">
      <formula>IFERROR(INDEX(DiasCategorias, C13-FechaInicio+1),0)=4</formula>
    </cfRule>
    <cfRule type="expression" dxfId="45" priority="170">
      <formula>IFERROR(INDEX(DiasCategorias, C13-FechaInicio+1),0)=5</formula>
    </cfRule>
  </conditionalFormatting>
  <conditionalFormatting sqref="C15">
    <cfRule type="expression" dxfId="44" priority="46">
      <formula>IFERROR(INDEX(DiasCategorias, C15-FechaInicio+1),0)=1</formula>
    </cfRule>
    <cfRule type="expression" dxfId="43" priority="47">
      <formula>IFERROR(INDEX(DiasCategorias, C15-FechaInicio+1),0)=2</formula>
    </cfRule>
    <cfRule type="expression" dxfId="42" priority="48">
      <formula>IFERROR(INDEX(DiasCategorias, C15-FechaInicio+1),0)=3</formula>
    </cfRule>
    <cfRule type="expression" dxfId="41" priority="49">
      <formula>IFERROR(INDEX(DiasCategorias, C15-FechaInicio+1),0)=4</formula>
    </cfRule>
    <cfRule type="expression" dxfId="40" priority="50">
      <formula>IFERROR(INDEX(DiasCategorias, C15-FechaInicio+1),0)=5</formula>
    </cfRule>
  </conditionalFormatting>
  <conditionalFormatting sqref="AC17">
    <cfRule type="expression" dxfId="39" priority="6">
      <formula>IFERROR(INDEX(DiasCategorias, AC17-FechaInicio+1),0)=1</formula>
    </cfRule>
    <cfRule type="expression" dxfId="38" priority="7">
      <formula>IFERROR(INDEX(DiasCategorias, AC17-FechaInicio+1),0)=2</formula>
    </cfRule>
    <cfRule type="expression" dxfId="37" priority="8">
      <formula>IFERROR(INDEX(DiasCategorias, AC17-FechaInicio+1),0)=3</formula>
    </cfRule>
    <cfRule type="expression" dxfId="36" priority="9">
      <formula>IFERROR(INDEX(DiasCategorias, AC17-FechaInicio+1),0)=4</formula>
    </cfRule>
    <cfRule type="expression" dxfId="35" priority="10">
      <formula>IFERROR(INDEX(DiasCategorias, AC17-FechaInicio+1),0)=5</formula>
    </cfRule>
  </conditionalFormatting>
  <conditionalFormatting sqref="K36:T36 V36:AC36">
    <cfRule type="expression" dxfId="34" priority="36">
      <formula>IFERROR(INDEX(DiasCategorias, K36-FechaInicio+1),0)=1</formula>
    </cfRule>
    <cfRule type="expression" dxfId="33" priority="37">
      <formula>IFERROR(INDEX(DiasCategorias, K36-FechaInicio+1),0)=2</formula>
    </cfRule>
    <cfRule type="expression" dxfId="32" priority="38">
      <formula>IFERROR(INDEX(DiasCategorias, K36-FechaInicio+1),0)=3</formula>
    </cfRule>
    <cfRule type="expression" dxfId="31" priority="39">
      <formula>IFERROR(INDEX(DiasCategorias, K36-FechaInicio+1),0)=4</formula>
    </cfRule>
    <cfRule type="expression" dxfId="30" priority="40">
      <formula>IFERROR(INDEX(DiasCategorias, K36-FechaInicio+1),0)=5</formula>
    </cfRule>
  </conditionalFormatting>
  <conditionalFormatting sqref="E36">
    <cfRule type="expression" dxfId="29" priority="31">
      <formula>IFERROR(INDEX(DiasCategorias, E36-FechaInicio+1),0)=1</formula>
    </cfRule>
    <cfRule type="expression" dxfId="28" priority="32">
      <formula>IFERROR(INDEX(DiasCategorias, E36-FechaInicio+1),0)=2</formula>
    </cfRule>
    <cfRule type="expression" dxfId="27" priority="33">
      <formula>IFERROR(INDEX(DiasCategorias, E36-FechaInicio+1),0)=3</formula>
    </cfRule>
    <cfRule type="expression" dxfId="26" priority="34">
      <formula>IFERROR(INDEX(DiasCategorias, E36-FechaInicio+1),0)=4</formula>
    </cfRule>
    <cfRule type="expression" dxfId="25" priority="35">
      <formula>IFERROR(INDEX(DiasCategorias, E36-FechaInicio+1),0)=5</formula>
    </cfRule>
  </conditionalFormatting>
  <conditionalFormatting sqref="F36">
    <cfRule type="expression" dxfId="24" priority="26">
      <formula>IFERROR(INDEX(DiasCategorias, F36-FechaInicio+1),0)=1</formula>
    </cfRule>
    <cfRule type="expression" dxfId="23" priority="27">
      <formula>IFERROR(INDEX(DiasCategorias, F36-FechaInicio+1),0)=2</formula>
    </cfRule>
    <cfRule type="expression" dxfId="22" priority="28">
      <formula>IFERROR(INDEX(DiasCategorias, F36-FechaInicio+1),0)=3</formula>
    </cfRule>
    <cfRule type="expression" dxfId="21" priority="29">
      <formula>IFERROR(INDEX(DiasCategorias, F36-FechaInicio+1),0)=4</formula>
    </cfRule>
    <cfRule type="expression" dxfId="20" priority="30">
      <formula>IFERROR(INDEX(DiasCategorias, F36-FechaInicio+1),0)=5</formula>
    </cfRule>
  </conditionalFormatting>
  <conditionalFormatting sqref="G36:H36">
    <cfRule type="expression" dxfId="19" priority="21">
      <formula>IFERROR(INDEX(DiasCategorias, G36-FechaInicio+1),0)=1</formula>
    </cfRule>
    <cfRule type="expression" dxfId="18" priority="22">
      <formula>IFERROR(INDEX(DiasCategorias, G36-FechaInicio+1),0)=2</formula>
    </cfRule>
    <cfRule type="expression" dxfId="17" priority="23">
      <formula>IFERROR(INDEX(DiasCategorias, G36-FechaInicio+1),0)=3</formula>
    </cfRule>
    <cfRule type="expression" dxfId="16" priority="24">
      <formula>IFERROR(INDEX(DiasCategorias, G36-FechaInicio+1),0)=4</formula>
    </cfRule>
    <cfRule type="expression" dxfId="15" priority="25">
      <formula>IFERROR(INDEX(DiasCategorias, G36-FechaInicio+1),0)=5</formula>
    </cfRule>
  </conditionalFormatting>
  <conditionalFormatting sqref="I36:J36">
    <cfRule type="expression" dxfId="14" priority="16">
      <formula>IFERROR(INDEX(DiasCategorias, I36-FechaInicio+1),0)=1</formula>
    </cfRule>
    <cfRule type="expression" dxfId="13" priority="17">
      <formula>IFERROR(INDEX(DiasCategorias, I36-FechaInicio+1),0)=2</formula>
    </cfRule>
    <cfRule type="expression" dxfId="12" priority="18">
      <formula>IFERROR(INDEX(DiasCategorias, I36-FechaInicio+1),0)=3</formula>
    </cfRule>
    <cfRule type="expression" dxfId="11" priority="19">
      <formula>IFERROR(INDEX(DiasCategorias, I36-FechaInicio+1),0)=4</formula>
    </cfRule>
    <cfRule type="expression" dxfId="10" priority="20">
      <formula>IFERROR(INDEX(DiasCategorias, I36-FechaInicio+1),0)=5</formula>
    </cfRule>
  </conditionalFormatting>
  <conditionalFormatting sqref="U36">
    <cfRule type="expression" dxfId="9" priority="11">
      <formula>IFERROR(INDEX(DiasCategorias, U36-FechaInicio+1),0)=1</formula>
    </cfRule>
    <cfRule type="expression" dxfId="8" priority="12">
      <formula>IFERROR(INDEX(DiasCategorias, U36-FechaInicio+1),0)=2</formula>
    </cfRule>
    <cfRule type="expression" dxfId="7" priority="13">
      <formula>IFERROR(INDEX(DiasCategorias, U36-FechaInicio+1),0)=3</formula>
    </cfRule>
    <cfRule type="expression" dxfId="6" priority="14">
      <formula>IFERROR(INDEX(DiasCategorias, U36-FechaInicio+1),0)=4</formula>
    </cfRule>
    <cfRule type="expression" dxfId="5" priority="15">
      <formula>IFERROR(INDEX(DiasCategorias, U36-FechaInicio+1),0)=5</formula>
    </cfRule>
  </conditionalFormatting>
  <conditionalFormatting sqref="AD36">
    <cfRule type="expression" dxfId="4" priority="1">
      <formula>IFERROR(INDEX(DiasCategorias, AD36-FechaInicio+1),0)=1</formula>
    </cfRule>
    <cfRule type="expression" dxfId="3" priority="2">
      <formula>IFERROR(INDEX(DiasCategorias, AD36-FechaInicio+1),0)=2</formula>
    </cfRule>
    <cfRule type="expression" dxfId="2" priority="3">
      <formula>IFERROR(INDEX(DiasCategorias, AD36-FechaInicio+1),0)=3</formula>
    </cfRule>
    <cfRule type="expression" dxfId="1" priority="4">
      <formula>IFERROR(INDEX(DiasCategorias, AD36-FechaInicio+1),0)=4</formula>
    </cfRule>
    <cfRule type="expression" dxfId="0" priority="5">
      <formula>IFERROR(INDEX(DiasCategorias, AD36-FechaInicio+1),0)=5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tabSelected="1" zoomScale="70" zoomScaleNormal="70" workbookViewId="0">
      <selection activeCell="L29" sqref="L29:N29"/>
    </sheetView>
  </sheetViews>
  <sheetFormatPr baseColWidth="10" defaultRowHeight="15" x14ac:dyDescent="0.25"/>
  <cols>
    <col min="1" max="4" width="4.140625" style="47" customWidth="1"/>
    <col min="5" max="5" width="5.5703125" style="47" customWidth="1"/>
    <col min="6" max="6" width="24.28515625" style="47" customWidth="1"/>
    <col min="7" max="7" width="11.42578125" style="47" hidden="1" customWidth="1"/>
    <col min="8" max="8" width="38" style="47" customWidth="1"/>
    <col min="9" max="9" width="11.42578125" style="47"/>
    <col min="10" max="10" width="14.5703125" style="47" customWidth="1"/>
    <col min="11" max="11" width="4.7109375" style="47" customWidth="1"/>
    <col min="12" max="14" width="14.5703125" style="47" customWidth="1"/>
    <col min="15" max="15" width="4.7109375" style="47" customWidth="1"/>
    <col min="16" max="16" width="14.5703125" style="47" customWidth="1"/>
    <col min="17" max="16384" width="11.42578125" style="47"/>
  </cols>
  <sheetData>
    <row r="1" spans="1:18" x14ac:dyDescent="0.25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5" customHeight="1" thickTop="1" x14ac:dyDescent="0.25">
      <c r="A3" s="145" t="s">
        <v>72</v>
      </c>
      <c r="B3" s="145"/>
      <c r="C3" s="145"/>
      <c r="D3" s="145"/>
      <c r="E3" s="146"/>
      <c r="F3" s="111" t="s">
        <v>34</v>
      </c>
      <c r="G3" s="112" t="s">
        <v>33</v>
      </c>
      <c r="H3" s="113" t="s">
        <v>32</v>
      </c>
      <c r="I3" s="19"/>
      <c r="J3" s="48"/>
      <c r="K3" s="48"/>
      <c r="L3" s="48"/>
      <c r="M3" s="48"/>
      <c r="N3" s="48"/>
      <c r="O3" s="48"/>
      <c r="P3" s="48"/>
      <c r="Q3" s="114"/>
      <c r="R3" s="110"/>
    </row>
    <row r="4" spans="1:18" ht="18" customHeight="1" x14ac:dyDescent="0.25">
      <c r="A4" s="145"/>
      <c r="B4" s="145"/>
      <c r="C4" s="145"/>
      <c r="D4" s="145"/>
      <c r="E4" s="146"/>
      <c r="F4" s="17"/>
      <c r="G4" s="16"/>
      <c r="H4" s="147" t="s">
        <v>73</v>
      </c>
      <c r="I4" s="1"/>
      <c r="J4" s="149" t="s">
        <v>74</v>
      </c>
      <c r="K4" s="149"/>
      <c r="L4" s="149"/>
      <c r="M4" s="149"/>
      <c r="N4" s="149"/>
      <c r="O4" s="149"/>
      <c r="P4" s="149"/>
      <c r="Q4" s="2"/>
      <c r="R4" s="110"/>
    </row>
    <row r="5" spans="1:18" x14ac:dyDescent="0.25">
      <c r="A5" s="145"/>
      <c r="B5" s="145"/>
      <c r="C5" s="145"/>
      <c r="D5" s="145"/>
      <c r="E5" s="146"/>
      <c r="F5" s="15"/>
      <c r="G5" s="14" t="s">
        <v>31</v>
      </c>
      <c r="H5" s="148"/>
      <c r="I5" s="49"/>
      <c r="J5" s="50"/>
      <c r="K5" s="50"/>
      <c r="L5" s="137" t="str">
        <f>VLOOKUP(L29,Base!B:E,4,0)</f>
        <v>Selecciona</v>
      </c>
      <c r="M5" s="138"/>
      <c r="N5" s="139"/>
      <c r="O5" s="50"/>
      <c r="P5" s="50"/>
      <c r="Q5" s="51"/>
      <c r="R5" s="110"/>
    </row>
    <row r="6" spans="1:18" x14ac:dyDescent="0.25">
      <c r="A6" s="145"/>
      <c r="B6" s="145"/>
      <c r="C6" s="145"/>
      <c r="D6" s="145"/>
      <c r="E6" s="146"/>
      <c r="F6" s="15"/>
      <c r="G6" s="14"/>
      <c r="H6" s="147" t="s">
        <v>75</v>
      </c>
      <c r="I6" s="1"/>
      <c r="J6" s="149" t="s">
        <v>36</v>
      </c>
      <c r="K6" s="149"/>
      <c r="L6" s="149"/>
      <c r="M6" s="149"/>
      <c r="N6" s="149"/>
      <c r="O6" s="149"/>
      <c r="P6" s="149"/>
      <c r="Q6" s="2"/>
      <c r="R6" s="110"/>
    </row>
    <row r="7" spans="1:18" ht="18.75" customHeight="1" x14ac:dyDescent="0.25">
      <c r="A7" s="145"/>
      <c r="B7" s="145"/>
      <c r="C7" s="145"/>
      <c r="D7" s="145"/>
      <c r="E7" s="146"/>
      <c r="F7" s="15"/>
      <c r="G7" s="14" t="s">
        <v>30</v>
      </c>
      <c r="H7" s="148"/>
      <c r="I7" s="49"/>
      <c r="J7" s="52"/>
      <c r="K7" s="52"/>
      <c r="L7" s="137" t="str">
        <f>VLOOKUP(L29,Base!B:F,5,0)</f>
        <v>Selecciona</v>
      </c>
      <c r="M7" s="138"/>
      <c r="N7" s="139"/>
      <c r="O7" s="53"/>
      <c r="P7" s="53"/>
      <c r="Q7" s="51"/>
      <c r="R7" s="110"/>
    </row>
    <row r="8" spans="1:18" x14ac:dyDescent="0.25">
      <c r="A8" s="145"/>
      <c r="B8" s="145"/>
      <c r="C8" s="145"/>
      <c r="D8" s="145"/>
      <c r="E8" s="146"/>
      <c r="F8" s="15"/>
      <c r="G8" s="14"/>
      <c r="H8" s="147" t="s">
        <v>76</v>
      </c>
      <c r="I8" s="3"/>
      <c r="J8" s="149" t="s">
        <v>38</v>
      </c>
      <c r="K8" s="149"/>
      <c r="L8" s="149"/>
      <c r="M8" s="149"/>
      <c r="N8" s="149"/>
      <c r="O8" s="149"/>
      <c r="P8" s="149"/>
      <c r="Q8" s="2"/>
      <c r="R8" s="110"/>
    </row>
    <row r="9" spans="1:18" ht="20.25" customHeight="1" x14ac:dyDescent="0.25">
      <c r="A9" s="145"/>
      <c r="B9" s="145"/>
      <c r="C9" s="145"/>
      <c r="D9" s="145"/>
      <c r="E9" s="146"/>
      <c r="F9" s="15"/>
      <c r="G9" s="14" t="s">
        <v>29</v>
      </c>
      <c r="H9" s="148"/>
      <c r="I9" s="49"/>
      <c r="J9" s="137" t="str">
        <f>VLOOKUP($L29,Base!B:H,6,0)</f>
        <v>Selecciona</v>
      </c>
      <c r="K9" s="138"/>
      <c r="L9" s="139"/>
      <c r="M9" s="54" t="s">
        <v>1</v>
      </c>
      <c r="N9" s="137" t="str">
        <f>VLOOKUP(L29,Base!B:H,7,0)</f>
        <v>Selecciona</v>
      </c>
      <c r="O9" s="138"/>
      <c r="P9" s="139"/>
      <c r="Q9" s="55"/>
      <c r="R9" s="110"/>
    </row>
    <row r="10" spans="1:18" x14ac:dyDescent="0.25">
      <c r="A10" s="145"/>
      <c r="B10" s="145"/>
      <c r="C10" s="145"/>
      <c r="D10" s="145"/>
      <c r="E10" s="146"/>
      <c r="F10" s="15"/>
      <c r="G10" s="14"/>
      <c r="H10" s="147" t="s">
        <v>77</v>
      </c>
      <c r="I10" s="3"/>
      <c r="J10" s="149" t="s">
        <v>37</v>
      </c>
      <c r="K10" s="149"/>
      <c r="L10" s="149"/>
      <c r="M10" s="149"/>
      <c r="N10" s="149"/>
      <c r="O10" s="149"/>
      <c r="P10" s="149"/>
      <c r="Q10" s="2"/>
      <c r="R10" s="110"/>
    </row>
    <row r="11" spans="1:18" x14ac:dyDescent="0.25">
      <c r="A11" s="145"/>
      <c r="B11" s="145"/>
      <c r="C11" s="145"/>
      <c r="D11" s="145"/>
      <c r="E11" s="146"/>
      <c r="F11" s="15"/>
      <c r="G11" s="14" t="s">
        <v>28</v>
      </c>
      <c r="H11" s="148"/>
      <c r="I11" s="49"/>
      <c r="J11" s="137" t="str">
        <f>VLOOKUP($L29,Base!B:J,8,0)</f>
        <v>Selecciona</v>
      </c>
      <c r="K11" s="138"/>
      <c r="L11" s="139"/>
      <c r="M11" s="54" t="s">
        <v>1</v>
      </c>
      <c r="N11" s="137" t="str">
        <f>VLOOKUP(L29,Base!B:J,9,0)</f>
        <v>Selecciona</v>
      </c>
      <c r="O11" s="138"/>
      <c r="P11" s="139"/>
      <c r="Q11" s="55"/>
      <c r="R11" s="110"/>
    </row>
    <row r="12" spans="1:18" x14ac:dyDescent="0.25">
      <c r="A12" s="145"/>
      <c r="B12" s="145"/>
      <c r="C12" s="145"/>
      <c r="D12" s="145"/>
      <c r="E12" s="146"/>
      <c r="F12" s="15"/>
      <c r="G12" s="14"/>
      <c r="H12" s="140" t="s">
        <v>27</v>
      </c>
      <c r="I12" s="3"/>
      <c r="J12" s="142" t="s">
        <v>2</v>
      </c>
      <c r="K12" s="142"/>
      <c r="L12" s="142"/>
      <c r="M12" s="142"/>
      <c r="N12" s="142"/>
      <c r="O12" s="142"/>
      <c r="P12" s="142"/>
      <c r="Q12" s="56"/>
      <c r="R12" s="110"/>
    </row>
    <row r="13" spans="1:18" x14ac:dyDescent="0.25">
      <c r="A13" s="145"/>
      <c r="B13" s="145"/>
      <c r="C13" s="145"/>
      <c r="D13" s="145"/>
      <c r="E13" s="146"/>
      <c r="F13" s="13"/>
      <c r="G13" s="12" t="s">
        <v>26</v>
      </c>
      <c r="H13" s="141"/>
      <c r="I13" s="49"/>
      <c r="J13" s="109" t="str">
        <f>VLOOKUP(L29,Base!B:K,10,0)</f>
        <v>Selecciona</v>
      </c>
      <c r="K13" s="57"/>
      <c r="L13" s="109" t="str">
        <f>VLOOKUP(L29,Base!B:L,11,0)</f>
        <v>Selecciona</v>
      </c>
      <c r="M13" s="58"/>
      <c r="N13" s="109" t="str">
        <f>VLOOKUP(L29,Base!B:M,12,0)</f>
        <v>Selecciona</v>
      </c>
      <c r="O13" s="57"/>
      <c r="P13" s="109" t="str">
        <f>VLOOKUP(L29,Base!B:N,13,0)</f>
        <v>Selecciona</v>
      </c>
      <c r="Q13" s="59"/>
      <c r="R13" s="110"/>
    </row>
    <row r="14" spans="1:18" x14ac:dyDescent="0.25">
      <c r="A14" s="145"/>
      <c r="B14" s="145"/>
      <c r="C14" s="145"/>
      <c r="D14" s="145"/>
      <c r="E14" s="146"/>
      <c r="F14" s="13"/>
      <c r="G14" s="12"/>
      <c r="H14" s="140" t="s">
        <v>25</v>
      </c>
      <c r="I14" s="3"/>
      <c r="J14" s="142" t="s">
        <v>3</v>
      </c>
      <c r="K14" s="142"/>
      <c r="L14" s="142"/>
      <c r="M14" s="142"/>
      <c r="N14" s="142"/>
      <c r="O14" s="142"/>
      <c r="P14" s="142"/>
      <c r="Q14" s="56"/>
      <c r="R14" s="110"/>
    </row>
    <row r="15" spans="1:18" x14ac:dyDescent="0.25">
      <c r="A15" s="145"/>
      <c r="B15" s="145"/>
      <c r="C15" s="145"/>
      <c r="D15" s="145"/>
      <c r="E15" s="146"/>
      <c r="F15" s="13"/>
      <c r="G15" s="12" t="s">
        <v>24</v>
      </c>
      <c r="H15" s="141"/>
      <c r="I15" s="49"/>
      <c r="J15" s="143" t="str">
        <f>VLOOKUP($L29,Base!B:P,14,0)</f>
        <v>Selecciona</v>
      </c>
      <c r="K15" s="143"/>
      <c r="L15" s="144"/>
      <c r="M15" s="58"/>
      <c r="N15" s="143" t="str">
        <f>VLOOKUP(L29,Base!B:P,15,0)</f>
        <v>Selecciona</v>
      </c>
      <c r="O15" s="143"/>
      <c r="P15" s="144"/>
      <c r="Q15" s="59"/>
      <c r="R15" s="110"/>
    </row>
    <row r="16" spans="1:18" x14ac:dyDescent="0.25">
      <c r="A16" s="145"/>
      <c r="B16" s="145"/>
      <c r="C16" s="145"/>
      <c r="D16" s="145"/>
      <c r="E16" s="146"/>
      <c r="F16" s="13"/>
      <c r="G16" s="12"/>
      <c r="H16" s="124" t="s">
        <v>27</v>
      </c>
      <c r="I16" s="11"/>
      <c r="J16" s="126" t="s">
        <v>4</v>
      </c>
      <c r="K16" s="126"/>
      <c r="L16" s="126"/>
      <c r="M16" s="126"/>
      <c r="N16" s="126"/>
      <c r="O16" s="126"/>
      <c r="P16" s="126"/>
      <c r="Q16" s="35"/>
      <c r="R16" s="110"/>
    </row>
    <row r="17" spans="1:18" x14ac:dyDescent="0.25">
      <c r="A17" s="145"/>
      <c r="B17" s="145"/>
      <c r="C17" s="145"/>
      <c r="D17" s="145"/>
      <c r="E17" s="146"/>
      <c r="F17" s="11"/>
      <c r="G17" s="10" t="s">
        <v>23</v>
      </c>
      <c r="H17" s="125"/>
      <c r="I17" s="49"/>
      <c r="J17" s="60" t="str">
        <f>VLOOKUP($L29,Base!B:T,16,0)</f>
        <v>Selecciona</v>
      </c>
      <c r="K17" s="61" t="s">
        <v>1</v>
      </c>
      <c r="L17" s="60" t="str">
        <f>VLOOKUP(L29,Base!B:R,17,0)</f>
        <v>Selecciona</v>
      </c>
      <c r="M17" s="62"/>
      <c r="N17" s="60" t="str">
        <f>VLOOKUP(L29,Base!B:S,18,0)</f>
        <v>Selecciona</v>
      </c>
      <c r="O17" s="61" t="s">
        <v>1</v>
      </c>
      <c r="P17" s="60" t="str">
        <f>VLOOKUP(L29,Base!B:T,19,0)</f>
        <v>Selecciona</v>
      </c>
      <c r="Q17" s="63"/>
      <c r="R17" s="110"/>
    </row>
    <row r="18" spans="1:18" ht="15" customHeight="1" x14ac:dyDescent="0.25">
      <c r="A18" s="145"/>
      <c r="B18" s="145"/>
      <c r="C18" s="145"/>
      <c r="D18" s="145"/>
      <c r="E18" s="146"/>
      <c r="F18" s="11"/>
      <c r="G18" s="10"/>
      <c r="H18" s="124" t="s">
        <v>27</v>
      </c>
      <c r="I18" s="11"/>
      <c r="J18" s="126" t="s">
        <v>5</v>
      </c>
      <c r="K18" s="126"/>
      <c r="L18" s="126"/>
      <c r="M18" s="126"/>
      <c r="N18" s="126"/>
      <c r="O18" s="126"/>
      <c r="P18" s="126"/>
      <c r="Q18" s="35"/>
      <c r="R18" s="110"/>
    </row>
    <row r="19" spans="1:18" ht="15" customHeight="1" x14ac:dyDescent="0.25">
      <c r="A19" s="145"/>
      <c r="B19" s="145"/>
      <c r="C19" s="145"/>
      <c r="D19" s="145"/>
      <c r="E19" s="146"/>
      <c r="F19" s="11"/>
      <c r="G19" s="10" t="s">
        <v>22</v>
      </c>
      <c r="H19" s="125"/>
      <c r="I19" s="49"/>
      <c r="J19" s="60" t="str">
        <f>VLOOKUP($L29,Base!B:Y,21,0)</f>
        <v>Selecciona</v>
      </c>
      <c r="K19" s="61" t="s">
        <v>1</v>
      </c>
      <c r="L19" s="60" t="str">
        <f>VLOOKUP(L29,Base!B:W,22,0)</f>
        <v>Selecciona</v>
      </c>
      <c r="M19" s="62"/>
      <c r="N19" s="60" t="str">
        <f>VLOOKUP(L29,Base!B:X,23,0)</f>
        <v>Selecciona</v>
      </c>
      <c r="O19" s="61" t="s">
        <v>1</v>
      </c>
      <c r="P19" s="60" t="str">
        <f>VLOOKUP(L29,Base!B:Y,24,0)</f>
        <v>Selecciona</v>
      </c>
      <c r="Q19" s="63"/>
      <c r="R19" s="110"/>
    </row>
    <row r="20" spans="1:18" x14ac:dyDescent="0.25">
      <c r="A20" s="145"/>
      <c r="B20" s="145"/>
      <c r="C20" s="145"/>
      <c r="D20" s="145"/>
      <c r="E20" s="146"/>
      <c r="F20" s="11"/>
      <c r="G20" s="10"/>
      <c r="H20" s="124" t="s">
        <v>78</v>
      </c>
      <c r="I20" s="11"/>
      <c r="J20" s="126" t="s">
        <v>35</v>
      </c>
      <c r="K20" s="126"/>
      <c r="L20" s="126"/>
      <c r="M20" s="126"/>
      <c r="N20" s="126"/>
      <c r="O20" s="126"/>
      <c r="P20" s="126"/>
      <c r="Q20" s="35"/>
      <c r="R20" s="110"/>
    </row>
    <row r="21" spans="1:18" x14ac:dyDescent="0.25">
      <c r="A21" s="145"/>
      <c r="B21" s="145"/>
      <c r="C21" s="145"/>
      <c r="D21" s="145"/>
      <c r="E21" s="146"/>
      <c r="F21" s="11"/>
      <c r="G21" s="10" t="s">
        <v>21</v>
      </c>
      <c r="H21" s="125"/>
      <c r="I21" s="49"/>
      <c r="J21" s="135" t="str">
        <f>VLOOKUP($L29,Base!B:AA,25,0)</f>
        <v>Selecciona</v>
      </c>
      <c r="K21" s="135"/>
      <c r="L21" s="136"/>
      <c r="M21" s="62"/>
      <c r="N21" s="135" t="str">
        <f>VLOOKUP(L29,Base!B:AA,26,0)</f>
        <v>Selecciona</v>
      </c>
      <c r="O21" s="135"/>
      <c r="P21" s="136"/>
      <c r="Q21" s="63"/>
      <c r="R21" s="110"/>
    </row>
    <row r="22" spans="1:18" x14ac:dyDescent="0.25">
      <c r="A22" s="145"/>
      <c r="B22" s="145"/>
      <c r="C22" s="145"/>
      <c r="D22" s="145"/>
      <c r="E22" s="146"/>
      <c r="F22" s="11"/>
      <c r="G22" s="10"/>
      <c r="H22" s="124" t="s">
        <v>79</v>
      </c>
      <c r="I22" s="3"/>
      <c r="J22" s="126" t="s">
        <v>0</v>
      </c>
      <c r="K22" s="126"/>
      <c r="L22" s="126"/>
      <c r="M22" s="126"/>
      <c r="N22" s="126"/>
      <c r="O22" s="126"/>
      <c r="P22" s="126"/>
      <c r="Q22" s="115"/>
      <c r="R22" s="110"/>
    </row>
    <row r="23" spans="1:18" x14ac:dyDescent="0.25">
      <c r="A23" s="145"/>
      <c r="B23" s="145"/>
      <c r="C23" s="145"/>
      <c r="D23" s="145"/>
      <c r="E23" s="146"/>
      <c r="F23" s="11"/>
      <c r="G23" s="10"/>
      <c r="H23" s="125"/>
      <c r="I23" s="3"/>
      <c r="J23" s="116"/>
      <c r="K23" s="116"/>
      <c r="L23" s="134" t="str">
        <f>VLOOKUP(L29,Base!B:U,20,0)</f>
        <v>Selecciona</v>
      </c>
      <c r="M23" s="135"/>
      <c r="N23" s="136"/>
      <c r="O23" s="117"/>
      <c r="P23" s="117"/>
      <c r="Q23" s="115"/>
      <c r="R23" s="110"/>
    </row>
    <row r="24" spans="1:18" ht="15" customHeight="1" x14ac:dyDescent="0.25">
      <c r="A24" s="145"/>
      <c r="B24" s="145"/>
      <c r="C24" s="145"/>
      <c r="D24" s="145"/>
      <c r="E24" s="146"/>
      <c r="F24" s="11"/>
      <c r="G24" s="10"/>
      <c r="H24" s="124" t="s">
        <v>80</v>
      </c>
      <c r="I24" s="36"/>
      <c r="J24" s="126" t="s">
        <v>81</v>
      </c>
      <c r="K24" s="126"/>
      <c r="L24" s="126"/>
      <c r="M24" s="126"/>
      <c r="N24" s="126"/>
      <c r="O24" s="126"/>
      <c r="P24" s="126"/>
      <c r="Q24" s="37"/>
      <c r="R24" s="110"/>
    </row>
    <row r="25" spans="1:18" ht="15" customHeight="1" x14ac:dyDescent="0.25">
      <c r="A25" s="145"/>
      <c r="B25" s="145"/>
      <c r="C25" s="145"/>
      <c r="D25" s="145"/>
      <c r="E25" s="146"/>
      <c r="F25" s="11"/>
      <c r="G25" s="10" t="s">
        <v>20</v>
      </c>
      <c r="H25" s="125"/>
      <c r="I25" s="64"/>
      <c r="J25" s="127" t="str">
        <f>VLOOKUP($L29,Base!B:AC,27,0)</f>
        <v>Selecciona</v>
      </c>
      <c r="K25" s="127"/>
      <c r="L25" s="128"/>
      <c r="M25" s="119"/>
      <c r="N25" s="127" t="str">
        <f>VLOOKUP(L29,Base!B:AC,28,0)</f>
        <v>Selecciona</v>
      </c>
      <c r="O25" s="127"/>
      <c r="P25" s="128"/>
      <c r="Q25" s="65"/>
      <c r="R25" s="110"/>
    </row>
    <row r="26" spans="1:18" ht="15" customHeight="1" x14ac:dyDescent="0.25">
      <c r="A26" s="145"/>
      <c r="B26" s="145"/>
      <c r="C26" s="145"/>
      <c r="D26" s="145"/>
      <c r="E26" s="146"/>
      <c r="F26" s="11"/>
      <c r="G26" s="10"/>
      <c r="H26" s="124" t="s">
        <v>82</v>
      </c>
      <c r="I26" s="36"/>
      <c r="J26" s="126" t="s">
        <v>83</v>
      </c>
      <c r="K26" s="126"/>
      <c r="L26" s="126"/>
      <c r="M26" s="126"/>
      <c r="N26" s="126"/>
      <c r="O26" s="126"/>
      <c r="P26" s="126"/>
      <c r="Q26" s="37"/>
      <c r="R26" s="110"/>
    </row>
    <row r="27" spans="1:18" ht="15" customHeight="1" x14ac:dyDescent="0.25">
      <c r="A27" s="145"/>
      <c r="B27" s="145"/>
      <c r="C27" s="145"/>
      <c r="D27" s="145"/>
      <c r="E27" s="146"/>
      <c r="F27" s="11"/>
      <c r="G27" s="10" t="s">
        <v>19</v>
      </c>
      <c r="H27" s="125"/>
      <c r="I27" s="64"/>
      <c r="J27" s="120"/>
      <c r="K27" s="120"/>
      <c r="L27" s="127" t="str">
        <f>VLOOKUP(L29,Base!B:AD,29,0)</f>
        <v>Selecciona</v>
      </c>
      <c r="M27" s="127"/>
      <c r="N27" s="128"/>
      <c r="O27" s="120"/>
      <c r="P27" s="120"/>
      <c r="Q27" s="65"/>
      <c r="R27" s="110"/>
    </row>
    <row r="28" spans="1:18" ht="18" x14ac:dyDescent="0.25">
      <c r="A28" s="145"/>
      <c r="B28" s="145"/>
      <c r="C28" s="145"/>
      <c r="D28" s="145"/>
      <c r="E28" s="146"/>
      <c r="F28" s="11"/>
      <c r="G28" s="10"/>
      <c r="H28" s="68"/>
      <c r="I28" s="69"/>
      <c r="J28" s="129" t="s">
        <v>6</v>
      </c>
      <c r="K28" s="129"/>
      <c r="L28" s="129"/>
      <c r="M28" s="129"/>
      <c r="N28" s="129"/>
      <c r="O28" s="129"/>
      <c r="P28" s="129"/>
      <c r="Q28" s="67"/>
      <c r="R28" s="110"/>
    </row>
    <row r="29" spans="1:18" ht="18" x14ac:dyDescent="0.25">
      <c r="A29" s="145"/>
      <c r="B29" s="145"/>
      <c r="C29" s="145"/>
      <c r="D29" s="145"/>
      <c r="E29" s="146"/>
      <c r="F29" s="11"/>
      <c r="G29" s="10"/>
      <c r="H29" s="68"/>
      <c r="I29" s="69"/>
      <c r="J29" s="66"/>
      <c r="K29" s="66"/>
      <c r="L29" s="130" t="s">
        <v>69</v>
      </c>
      <c r="M29" s="131"/>
      <c r="N29" s="132"/>
      <c r="O29" s="66"/>
      <c r="P29" s="66"/>
      <c r="Q29" s="67"/>
      <c r="R29" s="110"/>
    </row>
    <row r="30" spans="1:18" ht="19.5" customHeight="1" x14ac:dyDescent="0.25">
      <c r="A30" s="145"/>
      <c r="B30" s="145"/>
      <c r="C30" s="145"/>
      <c r="D30" s="145"/>
      <c r="E30" s="146"/>
      <c r="F30" s="11"/>
      <c r="G30" s="10"/>
      <c r="H30" s="68"/>
      <c r="I30" s="69"/>
      <c r="J30" s="133" t="s">
        <v>17</v>
      </c>
      <c r="K30" s="133"/>
      <c r="L30" s="133"/>
      <c r="M30" s="70"/>
      <c r="N30" s="133" t="s">
        <v>18</v>
      </c>
      <c r="O30" s="133"/>
      <c r="P30" s="133"/>
      <c r="Q30" s="67"/>
      <c r="R30" s="110"/>
    </row>
    <row r="31" spans="1:18" ht="18" x14ac:dyDescent="0.25">
      <c r="A31" s="145"/>
      <c r="B31" s="145"/>
      <c r="C31" s="145"/>
      <c r="D31" s="145"/>
      <c r="E31" s="146"/>
      <c r="F31" s="11"/>
      <c r="G31" s="10"/>
      <c r="H31" s="68"/>
      <c r="I31" s="69"/>
      <c r="J31" s="121" t="str">
        <f>VLOOKUP(L29,Base!B:C,2,0)</f>
        <v>Selecciona</v>
      </c>
      <c r="K31" s="122"/>
      <c r="L31" s="123"/>
      <c r="M31" s="71"/>
      <c r="N31" s="121" t="str">
        <f>VLOOKUP(L29,Base!B:AE,30,0)</f>
        <v>Selecciona</v>
      </c>
      <c r="O31" s="122"/>
      <c r="P31" s="123"/>
      <c r="Q31" s="67"/>
      <c r="R31" s="110"/>
    </row>
    <row r="32" spans="1:18" ht="15.75" thickBot="1" x14ac:dyDescent="0.3">
      <c r="A32" s="145"/>
      <c r="B32" s="145"/>
      <c r="C32" s="145"/>
      <c r="D32" s="145"/>
      <c r="E32" s="146"/>
      <c r="F32" s="9"/>
      <c r="G32" s="8"/>
      <c r="H32" s="7"/>
      <c r="I32" s="4"/>
      <c r="J32" s="5"/>
      <c r="K32" s="18"/>
      <c r="L32" s="5"/>
      <c r="M32" s="5"/>
      <c r="N32" s="5"/>
      <c r="O32" s="18"/>
      <c r="P32" s="5"/>
      <c r="Q32" s="6"/>
      <c r="R32" s="110"/>
    </row>
    <row r="33" spans="1:18" ht="15.75" thickTop="1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</row>
    <row r="34" spans="1:18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</row>
  </sheetData>
  <sheetProtection algorithmName="SHA-512" hashValue="ML8nury/h9THnU2g0o7XQTrr7bUojrAhlmi+8QCrlZ5BoK9Utln6fhpilpJZlYggYZWhZysUXrb6k1P/FlUzRw==" saltValue="n4HqFczNtP0R1vcWP+Dp1Q==" spinCount="100000" sheet="1" formatCells="0" formatColumns="0" formatRows="0" insertColumns="0" insertRows="0" insertHyperlinks="0" deleteColumns="0" deleteRows="0" sort="0" pivotTables="0"/>
  <mergeCells count="45">
    <mergeCell ref="A3:E32"/>
    <mergeCell ref="H4:H5"/>
    <mergeCell ref="J4:P4"/>
    <mergeCell ref="L5:N5"/>
    <mergeCell ref="H6:H7"/>
    <mergeCell ref="J6:P6"/>
    <mergeCell ref="L7:N7"/>
    <mergeCell ref="H8:H9"/>
    <mergeCell ref="J8:P8"/>
    <mergeCell ref="J9:L9"/>
    <mergeCell ref="N9:P9"/>
    <mergeCell ref="H10:H11"/>
    <mergeCell ref="J10:P10"/>
    <mergeCell ref="J11:L11"/>
    <mergeCell ref="N11:P11"/>
    <mergeCell ref="H14:H15"/>
    <mergeCell ref="J14:P14"/>
    <mergeCell ref="J15:L15"/>
    <mergeCell ref="N15:P15"/>
    <mergeCell ref="H12:H13"/>
    <mergeCell ref="J12:P12"/>
    <mergeCell ref="H16:H17"/>
    <mergeCell ref="J16:P16"/>
    <mergeCell ref="H18:H19"/>
    <mergeCell ref="J18:P18"/>
    <mergeCell ref="H20:H21"/>
    <mergeCell ref="J20:P20"/>
    <mergeCell ref="J21:L21"/>
    <mergeCell ref="N21:P21"/>
    <mergeCell ref="H22:H23"/>
    <mergeCell ref="J22:P22"/>
    <mergeCell ref="L23:N23"/>
    <mergeCell ref="H24:H25"/>
    <mergeCell ref="J24:P24"/>
    <mergeCell ref="J25:L25"/>
    <mergeCell ref="N25:P25"/>
    <mergeCell ref="J31:L31"/>
    <mergeCell ref="N31:P31"/>
    <mergeCell ref="H26:H27"/>
    <mergeCell ref="J26:P26"/>
    <mergeCell ref="L27:N27"/>
    <mergeCell ref="J28:P28"/>
    <mergeCell ref="L29:N29"/>
    <mergeCell ref="J30:L30"/>
    <mergeCell ref="N30:P3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Base!$AH$11:$AH$23</xm:f>
          </x14:formula1>
          <xm:sqref>L29:N29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4299A4179BF947994DF5CAD0588A5F" ma:contentTypeVersion="0" ma:contentTypeDescription="Create a new document." ma:contentTypeScope="" ma:versionID="e1fd8519b0b649136d9fdeba1d9df9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60138C7-958C-4E59-8E86-993E52A86E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8CDFE-904D-48F7-AB2B-FBDCA21BA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A245DE-7358-4933-9C98-6B53E6725F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Calendario PCO 2018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Criollo,Martha,MEXICO,Nacional Ventas</dc:creator>
  <cp:lastModifiedBy>MxSancheDa</cp:lastModifiedBy>
  <cp:lastPrinted>2015-11-09T17:10:44Z</cp:lastPrinted>
  <dcterms:created xsi:type="dcterms:W3CDTF">2015-02-20T20:03:20Z</dcterms:created>
  <dcterms:modified xsi:type="dcterms:W3CDTF">2018-03-22T22:45:33Z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0x0101005A4299A4179BF947994DF5CAD0588A5F</vt:lpwstr>
  </property>
  <property fmtid="{D5CDD505-2E9C-101B-9397-08002B2CF9AE}" pid="3" name="Order">
    <vt:r8>24700</vt:r8>
  </property>
</Properties>
</file>