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arquiteturaFrontend\trichechus\Trichechus.API\"/>
    </mc:Choice>
  </mc:AlternateContent>
  <bookViews>
    <workbookView xWindow="0" yWindow="0" windowWidth="23010" windowHeight="8520" activeTab="1"/>
  </bookViews>
  <sheets>
    <sheet name="Plan1" sheetId="3" r:id="rId1"/>
    <sheet name="Plan2" sheetId="2" r:id="rId2"/>
    <sheet name="Plan3" sheetId="4" r:id="rId3"/>
    <sheet name="Plan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" l="1"/>
  <c r="E25" i="3"/>
  <c r="E26" i="3"/>
  <c r="E24" i="3"/>
  <c r="E23" i="3"/>
  <c r="E22" i="3"/>
  <c r="E21" i="3"/>
  <c r="F31" i="2" l="1"/>
  <c r="F32" i="2"/>
  <c r="F33" i="2"/>
  <c r="F34" i="2"/>
  <c r="B31" i="2"/>
  <c r="C31" i="2"/>
  <c r="B32" i="2"/>
  <c r="C32" i="2"/>
  <c r="B33" i="2"/>
  <c r="C33" i="2"/>
  <c r="B34" i="2"/>
  <c r="C34" i="2"/>
  <c r="B27" i="2"/>
  <c r="F27" i="2" s="1"/>
  <c r="C27" i="2"/>
  <c r="B28" i="2"/>
  <c r="F28" i="2" s="1"/>
  <c r="C28" i="2"/>
  <c r="B29" i="2"/>
  <c r="F29" i="2" s="1"/>
  <c r="C29" i="2"/>
  <c r="B30" i="2"/>
  <c r="F30" i="2" s="1"/>
  <c r="C30" i="2"/>
  <c r="P5" i="4"/>
  <c r="P6" i="4"/>
  <c r="P7" i="4"/>
  <c r="P8" i="4"/>
  <c r="P9" i="4"/>
  <c r="P10" i="4"/>
  <c r="P11" i="4"/>
  <c r="P12" i="4"/>
  <c r="P13" i="4"/>
  <c r="P14" i="4"/>
  <c r="P15" i="4"/>
  <c r="P16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4" i="4"/>
  <c r="M5" i="4"/>
  <c r="M6" i="4"/>
  <c r="M7" i="4"/>
  <c r="M8" i="4"/>
  <c r="M9" i="4"/>
  <c r="M10" i="4"/>
  <c r="M11" i="4"/>
  <c r="M12" i="4"/>
  <c r="M13" i="4"/>
  <c r="M14" i="4"/>
  <c r="M15" i="4"/>
  <c r="L6" i="4"/>
  <c r="L7" i="4"/>
  <c r="L8" i="4"/>
  <c r="L9" i="4"/>
  <c r="L10" i="4"/>
  <c r="L11" i="4"/>
  <c r="L12" i="4"/>
  <c r="L13" i="4"/>
  <c r="L14" i="4"/>
  <c r="L15" i="4"/>
  <c r="L5" i="4"/>
  <c r="M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4" i="4"/>
  <c r="H5" i="4"/>
  <c r="H6" i="4"/>
  <c r="K5" i="4"/>
  <c r="K6" i="4"/>
  <c r="K7" i="4"/>
  <c r="K8" i="4"/>
  <c r="K9" i="4"/>
  <c r="K10" i="4"/>
  <c r="K11" i="4"/>
  <c r="K12" i="4"/>
  <c r="K13" i="4"/>
  <c r="K14" i="4"/>
  <c r="K15" i="4"/>
  <c r="K16" i="4"/>
  <c r="K4" i="4"/>
  <c r="H7" i="4"/>
  <c r="H8" i="4"/>
  <c r="H9" i="4"/>
  <c r="H10" i="4"/>
  <c r="H11" i="4"/>
  <c r="H12" i="4"/>
  <c r="H13" i="4"/>
  <c r="H14" i="4"/>
  <c r="H15" i="4"/>
  <c r="H16" i="4"/>
  <c r="G15" i="4"/>
  <c r="G5" i="4"/>
  <c r="G6" i="4"/>
  <c r="G7" i="4"/>
  <c r="G8" i="4"/>
  <c r="G9" i="4"/>
  <c r="G10" i="4"/>
  <c r="G11" i="4"/>
  <c r="G12" i="4"/>
  <c r="G13" i="4"/>
  <c r="G14" i="4"/>
  <c r="G4" i="4"/>
  <c r="F13" i="4"/>
  <c r="F14" i="4"/>
  <c r="F12" i="4"/>
  <c r="F11" i="4"/>
  <c r="F6" i="4"/>
  <c r="F5" i="4"/>
  <c r="F15" i="4"/>
  <c r="F10" i="4"/>
  <c r="F9" i="4"/>
  <c r="F8" i="4"/>
  <c r="F7" i="4"/>
  <c r="F4" i="4"/>
  <c r="E5" i="4"/>
  <c r="E6" i="4"/>
  <c r="E7" i="4"/>
  <c r="E8" i="4"/>
  <c r="E9" i="4"/>
  <c r="E10" i="4"/>
  <c r="E11" i="4"/>
  <c r="E12" i="4"/>
  <c r="E13" i="4"/>
  <c r="E14" i="4"/>
  <c r="E15" i="4"/>
  <c r="D18" i="4"/>
  <c r="D5" i="4"/>
  <c r="D6" i="4"/>
  <c r="D19" i="4"/>
  <c r="D7" i="4"/>
  <c r="D8" i="4"/>
  <c r="D9" i="4"/>
  <c r="D20" i="4"/>
  <c r="D10" i="4"/>
  <c r="D11" i="4"/>
  <c r="D12" i="4"/>
  <c r="D13" i="4"/>
  <c r="D14" i="4"/>
  <c r="D21" i="4"/>
  <c r="D15" i="4"/>
  <c r="D16" i="4"/>
  <c r="E4" i="4"/>
  <c r="D4" i="4"/>
  <c r="E19" i="3"/>
  <c r="E18" i="3"/>
  <c r="E17" i="3"/>
  <c r="E16" i="3"/>
  <c r="E15" i="3"/>
  <c r="E13" i="3"/>
  <c r="E12" i="3"/>
  <c r="E11" i="3"/>
  <c r="E10" i="3"/>
  <c r="E9" i="3"/>
  <c r="E5" i="3"/>
  <c r="E6" i="3"/>
  <c r="E7" i="3"/>
  <c r="E4" i="3"/>
  <c r="E3" i="3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5" i="2"/>
  <c r="F19" i="2"/>
  <c r="F20" i="2"/>
  <c r="F21" i="2"/>
  <c r="F22" i="2"/>
  <c r="F23" i="2"/>
  <c r="F24" i="2"/>
  <c r="F25" i="2"/>
  <c r="F26" i="2"/>
  <c r="B17" i="2"/>
  <c r="B18" i="2"/>
  <c r="B19" i="2"/>
  <c r="B20" i="2"/>
  <c r="B21" i="2"/>
  <c r="B22" i="2"/>
  <c r="B23" i="2"/>
  <c r="B24" i="2"/>
  <c r="B25" i="2"/>
  <c r="B26" i="2"/>
  <c r="C16" i="2"/>
  <c r="C17" i="2"/>
  <c r="C18" i="2"/>
  <c r="C19" i="2"/>
  <c r="C20" i="2"/>
  <c r="C21" i="2"/>
  <c r="C22" i="2"/>
  <c r="C23" i="2"/>
  <c r="C24" i="2"/>
  <c r="C25" i="2"/>
  <c r="C26" i="2"/>
  <c r="F2" i="2" l="1"/>
  <c r="F3" i="2"/>
  <c r="F4" i="2"/>
  <c r="F18" i="2"/>
  <c r="F17" i="2"/>
  <c r="B16" i="2"/>
  <c r="F16" i="2" s="1"/>
  <c r="C15" i="2"/>
  <c r="B15" i="2"/>
  <c r="F15" i="2" s="1"/>
  <c r="B11" i="2"/>
  <c r="F11" i="2" s="1"/>
  <c r="B12" i="2"/>
  <c r="F12" i="2" s="1"/>
  <c r="B13" i="2"/>
  <c r="F13" i="2" s="1"/>
  <c r="B14" i="2"/>
  <c r="F14" i="2" s="1"/>
  <c r="C14" i="2"/>
  <c r="C13" i="2"/>
  <c r="C12" i="2"/>
  <c r="C11" i="2"/>
  <c r="B3" i="2"/>
  <c r="B4" i="2"/>
  <c r="B5" i="2"/>
  <c r="F5" i="2" s="1"/>
  <c r="B6" i="2"/>
  <c r="F6" i="2" s="1"/>
  <c r="B10" i="2"/>
  <c r="F10" i="2" s="1"/>
  <c r="B9" i="2"/>
  <c r="F9" i="2" s="1"/>
  <c r="B8" i="2"/>
  <c r="F8" i="2" s="1"/>
  <c r="B7" i="2"/>
  <c r="F7" i="2" s="1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<sst xmlns="http://schemas.openxmlformats.org/spreadsheetml/2006/main" count="361" uniqueCount="181">
  <si>
    <t>Funcionalidades</t>
  </si>
  <si>
    <t>T_DASH</t>
  </si>
  <si>
    <t>Dashboard</t>
  </si>
  <si>
    <t>Atividade</t>
  </si>
  <si>
    <t>Listar</t>
  </si>
  <si>
    <t>Cadastro</t>
  </si>
  <si>
    <t>Alterar</t>
  </si>
  <si>
    <t>843485FF-71CB-40D6-A9CA-2CCB9D6B3AFD</t>
  </si>
  <si>
    <t>06ECCB16-CE17-424B-BD4E-1953457CD1C4</t>
  </si>
  <si>
    <t>12664F94-E794-4435-9C45-B660D9C2A896</t>
  </si>
  <si>
    <t>503EB31B-81FF-4707-B9D8-1E7682C46446</t>
  </si>
  <si>
    <t>614264C4-AD32-4C3E-92E9-5F8F025B4BA0</t>
  </si>
  <si>
    <t>93C9BF86-8D34-42C9-9E8A-1F1482B31AD7</t>
  </si>
  <si>
    <t>6A7F78DE-1DB1-4B60-9F1E-BF68AA29464F</t>
  </si>
  <si>
    <t>C3390B03-3150-42AE-96FA-670DFF1EC6B0</t>
  </si>
  <si>
    <t>60A3FE9F-E42F-4E56-9F65-90BE0FD335F4</t>
  </si>
  <si>
    <t>Perfil</t>
  </si>
  <si>
    <t>8BA73E60-47A9-4A79-904F-1BC2B4D2901C</t>
  </si>
  <si>
    <t>A49D7BF9-52C7-4C85-AA7A-480C20EAF1BC</t>
  </si>
  <si>
    <t>52062C26-F556-429A-84CC-DF5D2FAA3F65</t>
  </si>
  <si>
    <t>DB41444F-147B-44E7-A463-ACACD9884DA5</t>
  </si>
  <si>
    <t>Tarefa</t>
  </si>
  <si>
    <t>Contrato</t>
  </si>
  <si>
    <t>Fornecedor</t>
  </si>
  <si>
    <t>Deletar</t>
  </si>
  <si>
    <t>E3C888DC-1739-4211-9BB2-C84C5A69B91D</t>
  </si>
  <si>
    <t>9C0FAEC2-4636-4531-B9FA-69071967F996</t>
  </si>
  <si>
    <t>3B5850AC-B555-435F-8AED-24D8887B6B1C</t>
  </si>
  <si>
    <t>7A3BDBA2-B583-49F2-BB76-59AC26B2E855</t>
  </si>
  <si>
    <t>41C269D1-E6C8-470F-ACD1-7721D6FDA917</t>
  </si>
  <si>
    <t>9D2232CD-84AF-4FCA-B754-2A7CDC5211C8</t>
  </si>
  <si>
    <t>73E1779B-91D2-47CE-9B65-39101262CC9C</t>
  </si>
  <si>
    <t>D1A72BD6-69D1-4346-BC49-F2705FFBFE9C</t>
  </si>
  <si>
    <t>188C8D70-41FF-4BBF-AB20-5635A8E6DB09</t>
  </si>
  <si>
    <t>959C38A5-C077-42B7-99C0-DDD88DB46522</t>
  </si>
  <si>
    <t>8049C933-3090-4466-9E76-4F059F24AC67</t>
  </si>
  <si>
    <t>52369A82-D549-44E6-848D-E39C71B33A93</t>
  </si>
  <si>
    <t>626B5E3B-A77E-42E4-911D-81674A8C1C6D</t>
  </si>
  <si>
    <t>A5EB9C8A-6336-4CBC-820E-822FA4612490</t>
  </si>
  <si>
    <t>5F1CE2D7-1401-4EB5-8894-3C08A3E1577A</t>
  </si>
  <si>
    <t>239C690B-6281-4D5E-97C3-A38DE5061038</t>
  </si>
  <si>
    <t>601ECEF0-0992-4890-AAFE-0EA7DDD27051</t>
  </si>
  <si>
    <t>F8BF3FAE-B6F4-47C3-9ACB-601EB72F2C07</t>
  </si>
  <si>
    <t>F69D51BB-6819-4FD4-8C99-6E7C1B6E9486</t>
  </si>
  <si>
    <t>6B2B5EFB-F2E0-4CB6-9BAB-B4E876C7E8FC</t>
  </si>
  <si>
    <t>Controllers</t>
  </si>
  <si>
    <t>Trichechus.API</t>
  </si>
  <si>
    <t>Interfaces</t>
  </si>
  <si>
    <t>GetAll</t>
  </si>
  <si>
    <t>Services</t>
  </si>
  <si>
    <t>GetAllAsync</t>
  </si>
  <si>
    <t>Repositories</t>
  </si>
  <si>
    <t>GetAllFornecedorAsync</t>
  </si>
  <si>
    <t>Trichechus.Application</t>
  </si>
  <si>
    <t>Trichechus.Domain</t>
  </si>
  <si>
    <t>Trichechus.Infrastructure</t>
  </si>
  <si>
    <t>Software</t>
  </si>
  <si>
    <t>Projeto</t>
  </si>
  <si>
    <t>Diretório</t>
  </si>
  <si>
    <t>Arquivo</t>
  </si>
  <si>
    <t>Método</t>
  </si>
  <si>
    <t>Entidade</t>
  </si>
  <si>
    <t>__EFMigrationsHistory</t>
  </si>
  <si>
    <t>UsuariosLocais</t>
  </si>
  <si>
    <t>UsuarioPerfil</t>
  </si>
  <si>
    <t>URL</t>
  </si>
  <si>
    <t>Tarefas</t>
  </si>
  <si>
    <t>Repositorio</t>
  </si>
  <si>
    <t>Perfis</t>
  </si>
  <si>
    <t>PerfilFuncionalidade</t>
  </si>
  <si>
    <t>Fornecedores</t>
  </si>
  <si>
    <t>Contratos</t>
  </si>
  <si>
    <t>ContratoFornecedor</t>
  </si>
  <si>
    <t>Catalogo</t>
  </si>
  <si>
    <t>BaseDadosSoftware</t>
  </si>
  <si>
    <t>BaseDados</t>
  </si>
  <si>
    <t>Atividades</t>
  </si>
  <si>
    <t>Projeto: Trichechus.Domain</t>
  </si>
  <si>
    <t>Entities</t>
  </si>
  <si>
    <t>Tabela</t>
  </si>
  <si>
    <t>Funcionalidade</t>
  </si>
  <si>
    <t>UsuariosLocal</t>
  </si>
  <si>
    <t>Projeto: Trichechus.Infrastructure</t>
  </si>
  <si>
    <t>DbSet</t>
  </si>
  <si>
    <t>Projeto: Trichechus.Application</t>
  </si>
  <si>
    <t>DTOs</t>
  </si>
  <si>
    <t>Mappings</t>
  </si>
  <si>
    <t>Projeto: Trichechus.API</t>
  </si>
  <si>
    <t>Existe</t>
  </si>
  <si>
    <t>Sim</t>
  </si>
  <si>
    <t>CreateValidators</t>
  </si>
  <si>
    <t>UpdateValidators</t>
  </si>
  <si>
    <t>AddScoped Service</t>
  </si>
  <si>
    <t>AddScoped Repositorio</t>
  </si>
  <si>
    <t>Usuario</t>
  </si>
  <si>
    <t>INSERT INTO UsuariosLocais (Id,Nome,Email,SenhaHash,Ativo,CriadoEm) VALUES</t>
  </si>
  <si>
    <t xml:space="preserve"> ('441C5FD1-260D-4FC2-BBDB-6FA8779B4AA8','Luis Felipe Rocha Guimarães','feliperochaguimaraes@gmail.com','$2a$11$w2XZdizzEWJ2WOK28Xduouem1jtxyxovsvXpyGN0qm9a/jMxVhRM.',1,'2025-05-27 15:29:44.244608'),</t>
  </si>
  <si>
    <t xml:space="preserve"> ('9B942204-6590-4A25-B8EE-CF13126D56FA','Joao','joao@gmail.com','$2a$11$Odcp2pdfOgrvMJ.fQu.xmO7vgihVIFpOj5m.sOMERO/fmghGUq6RK',1,'2025-07-18 15:33:17.7511368'),</t>
  </si>
  <si>
    <t xml:space="preserve"> ('BFA15EB5-C505-4105-889B-CE0E71580A02','Emanuela','evssilva@banparanet.com.br','$2a$11$rquT2IpDhBo1Zyh8MjY6Au733H45X4fja7HFil.JFNHLXnPBu1xJ6',1,'2025-07-22 21:17:26.578206');</t>
  </si>
  <si>
    <t>INSERT INTO Perfis (Id,Nome,Descricao) VALUES</t>
  </si>
  <si>
    <t xml:space="preserve"> ('61978FF8-3FC1-4AEA-8F67-98F8C7306DB1','Admin','Este perfil é para o Administrador'),</t>
  </si>
  <si>
    <t xml:space="preserve"> ('DB964F8C-D3BE-4E23-A2E4-10AACC0FEC99','Gerente','Gerente'),</t>
  </si>
  <si>
    <t xml:space="preserve"> ('BEB5ED56-E3C6-408D-90F8-1DAB1CDBC5B9','Gerente Projeto','Gerente Projeto'),</t>
  </si>
  <si>
    <t xml:space="preserve"> ('596A979C-04CB-482A-8818-36EEA98E4679','teste','yyytry');</t>
  </si>
  <si>
    <t>INSERT INTO Funcionalidades (Id,Nome,Descricao) VALUES</t>
  </si>
  <si>
    <t xml:space="preserve"> ('843485FF-71CB-40D6-A9CA-2CCB9D6B3AFD','T_DASH','Dashboard'),</t>
  </si>
  <si>
    <t xml:space="preserve"> ('06ECCB16-CE17-424B-BD4E-1953457CD1C4','T_LIS_ATI','Listar &gt; Atividade'),</t>
  </si>
  <si>
    <t xml:space="preserve"> ('12664F94-E794-4435-9C45-B660D9C2A896','T_CAD_ATI','Cadastro &gt; Atividade'),</t>
  </si>
  <si>
    <t xml:space="preserve"> ('503EB31B-81FF-4707-B9D8-1E7682C46446','T_ALT_ATI','Alterar &gt; Atividade'),</t>
  </si>
  <si>
    <t xml:space="preserve"> ('614264C4-AD32-4C3E-92E9-5F8F025B4BA0','T_DEL_ATI','Apagar &gt; Atividade'),</t>
  </si>
  <si>
    <t xml:space="preserve"> ('93C9BF86-8D34-42C9-9E8A-1F1482B31AD7','T_LIS_FUN','Listar &gt; Funcionalidades'),</t>
  </si>
  <si>
    <t xml:space="preserve"> ('6A7F78DE-1DB1-4B60-9F1E-BF68AA29464F','T_CAD_FUN','Cadastro &gt; Funcionalidades'),</t>
  </si>
  <si>
    <t xml:space="preserve"> ('C3390B03-3150-42AE-96FA-670DFF1EC6B0','T_ALT_FUN','Alterar &gt; Funcionalidades'),</t>
  </si>
  <si>
    <t xml:space="preserve"> ('60A3FE9F-E42F-4E56-9F65-90BE0FD335F4','T_DEL_FUN','Apagar &gt; Funcionalidades'),</t>
  </si>
  <si>
    <t xml:space="preserve"> ('8BA73E60-47A9-4A79-904F-1BC2B4D2901C','T_LIS_PER','Listar &gt; Perfil');</t>
  </si>
  <si>
    <t xml:space="preserve"> ('A49D7BF9-52C7-4C85-AA7A-480C20EAF1BC','T_CAD_PER','Cadastro &gt; Perfil'),</t>
  </si>
  <si>
    <t xml:space="preserve"> ('52062C26-F556-429A-84CC-DF5D2FAA3F65','T_ALT_PER','Alterar &gt; Perfil'),</t>
  </si>
  <si>
    <t xml:space="preserve"> ('DB41444F-147B-44E7-A463-ACACD9884DA5','T_DEL_PER','Apagar &gt; Perfil'),</t>
  </si>
  <si>
    <t xml:space="preserve"> ('E3C888DC-1739-4211-9BB2-C84C5A69B91D','T_LIS_TAR','Listar &gt; Tarefa'),</t>
  </si>
  <si>
    <t xml:space="preserve"> ('9C0FAEC2-4636-4531-B9FA-69071967F996','T_CAD_TAR','Cadastro &gt; Tarefa'),</t>
  </si>
  <si>
    <t xml:space="preserve"> ('3B5850AC-B555-435F-8AED-24D8887B6B1C','T_ALT_TAR','Alterar &gt; Tarefa'),</t>
  </si>
  <si>
    <t xml:space="preserve"> ('7A3BDBA2-B583-49F2-BB76-59AC26B2E855','T_DEL_TAR','Deletar &gt; Tarefa'),</t>
  </si>
  <si>
    <t xml:space="preserve"> ('41C269D1-E6C8-470F-ACD1-7721D6FDA917','T_LIS_FOR','Listar &gt; Fornecedor'),</t>
  </si>
  <si>
    <t xml:space="preserve"> ('9D2232CD-84AF-4FCA-B754-2A7CDC5211C8','T_CAD_FOR','Cadastro &gt; Fornecedor'),</t>
  </si>
  <si>
    <t xml:space="preserve"> ('73E1779B-91D2-47CE-9B65-39101262CC9C','T_ALT_FOR','Alterar &gt; Fornecedor');</t>
  </si>
  <si>
    <t xml:space="preserve"> ('D1A72BD6-69D1-4346-BC49-F2705FFBFE9C','T_DEL_FOR','Deletar &gt; Fornecedor'),</t>
  </si>
  <si>
    <t xml:space="preserve"> ('188C8D70-41FF-4BBF-AB20-5635A8E6DB09','T_LIS_CON','Listar &gt; Contrato'),</t>
  </si>
  <si>
    <t xml:space="preserve"> ('959C38A5-C077-42B7-99C0-DDD88DB46522','T_CAD_CON','Cadastro &gt; Contrato'),</t>
  </si>
  <si>
    <t xml:space="preserve"> ('8049C933-3090-4466-9E76-4F059F24AC67','T_ALT_CON','Alterar &gt; Contrato'),</t>
  </si>
  <si>
    <t xml:space="preserve"> ('52369A82-D549-44E6-848D-E39C71B33A93','T_DEL_CON','Deletar &gt; Contrato'),</t>
  </si>
  <si>
    <t xml:space="preserve"> ('626B5E3B-A77E-42E4-911D-81674A8C1C6D','T_LIS_SOF','Listar &gt; Software'),</t>
  </si>
  <si>
    <t xml:space="preserve"> ('A5EB9C8A-6336-4CBC-820E-822FA4612490','T_CAD_SOF','Cadastro &gt; Software'),</t>
  </si>
  <si>
    <t xml:space="preserve"> ('5F1CE2D7-1401-4EB5-8894-3C08A3E1577A','T_ALT_SOF','Alterar &gt; Software'),</t>
  </si>
  <si>
    <t xml:space="preserve"> ('239C690B-6281-4D5E-97C3-A38DE5061038','T_DEL_SOF','Deletar &gt; Software'),</t>
  </si>
  <si>
    <t xml:space="preserve"> ('601ECEF0-0992-4890-AAFE-0EA7DDD27051','T_LIS_CAT','Listar &gt; Catalogo');</t>
  </si>
  <si>
    <t xml:space="preserve"> ('F8BF3FAE-B6F4-47C3-9ACB-601EB72F2C07','T_CAD_CAT','Cadastro &gt; Catalogo'),</t>
  </si>
  <si>
    <t xml:space="preserve"> ('F69D51BB-6819-4FD4-8C99-6E7C1B6E9486','T_ALT_CAT','Alterar &gt; Catalogo'),</t>
  </si>
  <si>
    <t xml:space="preserve"> ('6B2B5EFB-F2E0-4CB6-9BAB-B4E876C7E8FC','T_DEL_CAT','Deletar &gt; Catalogo');</t>
  </si>
  <si>
    <t>INSERT INTO PerfilFuncionalidade (FuncionalidadesId,PerfisId) VALUES</t>
  </si>
  <si>
    <t xml:space="preserve"> ('843485FF-71CB-40D6-A9CA-2CCB9D6B3AFD','61978FF8-3FC1-4AEA-8F67-98F8C7306DB1'),</t>
  </si>
  <si>
    <t xml:space="preserve"> ('06ECCB16-CE17-424B-BD4E-1953457CD1C4','61978FF8-3FC1-4AEA-8F67-98F8C7306DB1'),</t>
  </si>
  <si>
    <t xml:space="preserve"> ('12664F94-E794-4435-9C45-B660D9C2A896','61978FF8-3FC1-4AEA-8F67-98F8C7306DB1'),</t>
  </si>
  <si>
    <t xml:space="preserve"> ('503EB31B-81FF-4707-B9D8-1E7682C46446','61978FF8-3FC1-4AEA-8F67-98F8C7306DB1'),</t>
  </si>
  <si>
    <t xml:space="preserve"> ('614264C4-AD32-4C3E-92E9-5F8F025B4BA0','61978FF8-3FC1-4AEA-8F67-98F8C7306DB1'),</t>
  </si>
  <si>
    <t xml:space="preserve"> ('93C9BF86-8D34-42C9-9E8A-1F1482B31AD7','61978FF8-3FC1-4AEA-8F67-98F8C7306DB1'),</t>
  </si>
  <si>
    <t xml:space="preserve"> ('6A7F78DE-1DB1-4B60-9F1E-BF68AA29464F','61978FF8-3FC1-4AEA-8F67-98F8C7306DB1'),</t>
  </si>
  <si>
    <t xml:space="preserve"> ('C3390B03-3150-42AE-96FA-670DFF1EC6B0','61978FF8-3FC1-4AEA-8F67-98F8C7306DB1'),</t>
  </si>
  <si>
    <t xml:space="preserve"> ('60A3FE9F-E42F-4E56-9F65-90BE0FD335F4','61978FF8-3FC1-4AEA-8F67-98F8C7306DB1'),</t>
  </si>
  <si>
    <t xml:space="preserve"> ('8BA73E60-47A9-4A79-904F-1BC2B4D2901C','61978FF8-3FC1-4AEA-8F67-98F8C7306DB1');</t>
  </si>
  <si>
    <t xml:space="preserve"> ('52062C26-F556-429A-84CC-DF5D2FAA3F65','61978FF8-3FC1-4AEA-8F67-98F8C7306DB1'),</t>
  </si>
  <si>
    <t xml:space="preserve"> ('DB41444F-147B-44E7-A463-ACACD9884DA5','61978FF8-3FC1-4AEA-8F67-98F8C7306DB1'),</t>
  </si>
  <si>
    <t xml:space="preserve"> ('A49D7BF9-52C7-4C85-AA7A-480C20EAF1BC','61978FF8-3FC1-4AEA-8F67-98F8C7306DB1'),</t>
  </si>
  <si>
    <t xml:space="preserve"> ('E3C888DC-1739-4211-9BB2-C84C5A69B91D','61978FF8-3FC1-4AEA-8F67-98F8C7306DB1'),</t>
  </si>
  <si>
    <t xml:space="preserve"> ('9C0FAEC2-4636-4531-B9FA-69071967F996','61978FF8-3FC1-4AEA-8F67-98F8C7306DB1'),</t>
  </si>
  <si>
    <t xml:space="preserve"> ('3B5850AC-B555-435F-8AED-24D8887B6B1C','61978FF8-3FC1-4AEA-8F67-98F8C7306DB1'),</t>
  </si>
  <si>
    <t xml:space="preserve"> ('7A3BDBA2-B583-49F2-BB76-59AC26B2E855','61978FF8-3FC1-4AEA-8F67-98F8C7306DB1'),</t>
  </si>
  <si>
    <t xml:space="preserve"> ('41C269D1-E6C8-470F-ACD1-7721D6FDA917','61978FF8-3FC1-4AEA-8F67-98F8C7306DB1'),</t>
  </si>
  <si>
    <t xml:space="preserve"> ('9D2232CD-84AF-4FCA-B754-2A7CDC5211C8','61978FF8-3FC1-4AEA-8F67-98F8C7306DB1'),</t>
  </si>
  <si>
    <t xml:space="preserve"> ('73E1779B-91D2-47CE-9B65-39101262CC9C','61978FF8-3FC1-4AEA-8F67-98F8C7306DB1');</t>
  </si>
  <si>
    <t xml:space="preserve"> ('D1A72BD6-69D1-4346-BC49-F2705FFBFE9C','61978FF8-3FC1-4AEA-8F67-98F8C7306DB1'),</t>
  </si>
  <si>
    <t xml:space="preserve"> ('188C8D70-41FF-4BBF-AB20-5635A8E6DB09','61978FF8-3FC1-4AEA-8F67-98F8C7306DB1'),</t>
  </si>
  <si>
    <t xml:space="preserve"> ('959C38A5-C077-42B7-99C0-DDD88DB46522','61978FF8-3FC1-4AEA-8F67-98F8C7306DB1'),</t>
  </si>
  <si>
    <t xml:space="preserve"> ('8049C933-3090-4466-9E76-4F059F24AC67','61978FF8-3FC1-4AEA-8F67-98F8C7306DB1'),</t>
  </si>
  <si>
    <t xml:space="preserve"> ('52369A82-D549-44E6-848D-E39C71B33A93','61978FF8-3FC1-4AEA-8F67-98F8C7306DB1'),</t>
  </si>
  <si>
    <t xml:space="preserve"> ('626B5E3B-A77E-42E4-911D-81674A8C1C6D','61978FF8-3FC1-4AEA-8F67-98F8C7306DB1'),</t>
  </si>
  <si>
    <t xml:space="preserve"> ('A5EB9C8A-6336-4CBC-820E-822FA4612490','61978FF8-3FC1-4AEA-8F67-98F8C7306DB1'),</t>
  </si>
  <si>
    <t xml:space="preserve"> ('5F1CE2D7-1401-4EB5-8894-3C08A3E1577A','61978FF8-3FC1-4AEA-8F67-98F8C7306DB1'),</t>
  </si>
  <si>
    <t xml:space="preserve"> ('239C690B-6281-4D5E-97C3-A38DE5061038','61978FF8-3FC1-4AEA-8F67-98F8C7306DB1'),</t>
  </si>
  <si>
    <t xml:space="preserve"> ('601ECEF0-0992-4890-AAFE-0EA7DDD27051','61978FF8-3FC1-4AEA-8F67-98F8C7306DB1');</t>
  </si>
  <si>
    <t xml:space="preserve"> ('F8BF3FAE-B6F4-47C3-9ACB-601EB72F2C07','61978FF8-3FC1-4AEA-8F67-98F8C7306DB1'),</t>
  </si>
  <si>
    <t xml:space="preserve"> ('F69D51BB-6819-4FD4-8C99-6E7C1B6E9486','61978FF8-3FC1-4AEA-8F67-98F8C7306DB1'),</t>
  </si>
  <si>
    <t xml:space="preserve"> ('6B2B5EFB-F2E0-4CB6-9BAB-B4E876C7E8FC','61978FF8-3FC1-4AEA-8F67-98F8C7306DB1'),</t>
  </si>
  <si>
    <t xml:space="preserve"> ('06ECCB16-CE17-424B-BD4E-1953457CD1C4','DB964F8C-D3BE-4E23-A2E4-10AACC0FEC99'),</t>
  </si>
  <si>
    <t xml:space="preserve"> ('12664F94-E794-4435-9C45-B660D9C2A896','DB964F8C-D3BE-4E23-A2E4-10AACC0FEC99'),</t>
  </si>
  <si>
    <t xml:space="preserve"> ('3B5850AC-B555-435F-8AED-24D8887B6B1C','DB964F8C-D3BE-4E23-A2E4-10AACC0FEC99'),</t>
  </si>
  <si>
    <t xml:space="preserve"> ('503EB31B-81FF-4707-B9D8-1E7682C46446','DB964F8C-D3BE-4E23-A2E4-10AACC0FEC99'),</t>
  </si>
  <si>
    <t xml:space="preserve"> ('614264C4-AD32-4C3E-92E9-5F8F025B4BA0','DB964F8C-D3BE-4E23-A2E4-10AACC0FEC99'),</t>
  </si>
  <si>
    <t xml:space="preserve"> ('7A3BDBA2-B583-49F2-BB76-59AC26B2E855','DB964F8C-D3BE-4E23-A2E4-10AACC0FEC99'),</t>
  </si>
  <si>
    <t xml:space="preserve"> ('843485FF-71CB-40D6-A9CA-2CCB9D6B3AFD','DB964F8C-D3BE-4E23-A2E4-10AACC0FEC99');</t>
  </si>
  <si>
    <t xml:space="preserve"> ('9C0FAEC2-4636-4531-B9FA-69071967F996','DB964F8C-D3BE-4E23-A2E4-10AACC0FEC99'),</t>
  </si>
  <si>
    <t xml:space="preserve"> ('E3C888DC-1739-4211-9BB2-C84C5A69B91D','DB964F8C-D3BE-4E23-A2E4-10AACC0FEC99');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</si>
</sst>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800000"/>
      <name val="Consolas"/>
      <family val="3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 vertical="center" indent="1"/>
    </xf>
    <xf numFmtId="0" fontId="3" fillId="2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6" fillId="0" borderId="4" xfId="0" applyFont="1" applyBorder="1"/>
    <xf numFmtId="0" fontId="6" fillId="0" borderId="5" xfId="0" applyFont="1" applyBorder="1"/>
    <xf numFmtId="0" fontId="1" fillId="0" borderId="4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5" fillId="0" borderId="0" xfId="0" applyFont="1"/>
    <xf numFmtId="0" fontId="5" fillId="0" borderId="0" xfId="0" applyFont="1" applyAlignment="1">
      <alignment wrapText="1"/>
    </xf>
    <xf numFmtId="0" fontId="7" fillId="0" borderId="0" xfId="0" applyFont="1"/>
    <xf numFmtId="11" fontId="5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C23" sqref="C23"/>
    </sheetView>
  </sheetViews>
  <sheetFormatPr defaultRowHeight="15" x14ac:dyDescent="0.25"/>
  <cols>
    <col min="2" max="2" width="11.140625" bestFit="1" customWidth="1"/>
    <col min="3" max="3" width="23.85546875" customWidth="1"/>
    <col min="4" max="4" width="23" customWidth="1"/>
    <col min="5" max="5" width="22.7109375" customWidth="1"/>
    <col min="6" max="6" width="23.140625" customWidth="1"/>
    <col min="7" max="7" width="23.5703125" bestFit="1" customWidth="1"/>
    <col min="10" max="10" width="19.7109375" bestFit="1" customWidth="1"/>
    <col min="11" max="11" width="22.140625" bestFit="1" customWidth="1"/>
    <col min="12" max="12" width="20.85546875" customWidth="1"/>
    <col min="13" max="13" width="18.5703125" bestFit="1" customWidth="1"/>
  </cols>
  <sheetData>
    <row r="2" spans="2:10" x14ac:dyDescent="0.25">
      <c r="B2" s="5" t="s">
        <v>61</v>
      </c>
      <c r="C2" s="5" t="s">
        <v>57</v>
      </c>
      <c r="D2" s="5" t="s">
        <v>58</v>
      </c>
      <c r="E2" s="5" t="s">
        <v>59</v>
      </c>
      <c r="F2" s="5" t="s">
        <v>60</v>
      </c>
    </row>
    <row r="3" spans="2:10" x14ac:dyDescent="0.25">
      <c r="B3" t="s">
        <v>56</v>
      </c>
      <c r="C3" t="s">
        <v>46</v>
      </c>
      <c r="D3" t="s">
        <v>45</v>
      </c>
      <c r="E3" t="str">
        <f>B3&amp;"Controller"</f>
        <v>SoftwareController</v>
      </c>
      <c r="F3" t="s">
        <v>48</v>
      </c>
    </row>
    <row r="4" spans="2:10" x14ac:dyDescent="0.25">
      <c r="B4" t="s">
        <v>56</v>
      </c>
      <c r="C4" t="s">
        <v>53</v>
      </c>
      <c r="D4" t="s">
        <v>47</v>
      </c>
      <c r="E4" t="str">
        <f>"I"&amp;B4&amp;"Service"</f>
        <v>ISoftwareService</v>
      </c>
      <c r="F4" t="s">
        <v>52</v>
      </c>
      <c r="J4" s="4"/>
    </row>
    <row r="5" spans="2:10" x14ac:dyDescent="0.25">
      <c r="B5" t="s">
        <v>56</v>
      </c>
      <c r="C5" t="s">
        <v>53</v>
      </c>
      <c r="D5" t="s">
        <v>49</v>
      </c>
      <c r="E5" t="str">
        <f>B5&amp;"Service"</f>
        <v>SoftwareService</v>
      </c>
      <c r="F5" t="s">
        <v>52</v>
      </c>
      <c r="J5" s="4"/>
    </row>
    <row r="6" spans="2:10" x14ac:dyDescent="0.25">
      <c r="B6" t="s">
        <v>56</v>
      </c>
      <c r="C6" t="s">
        <v>54</v>
      </c>
      <c r="D6" t="s">
        <v>47</v>
      </c>
      <c r="E6" t="str">
        <f>"I"&amp;B6&amp;"Repository"</f>
        <v>ISoftwareRepository</v>
      </c>
      <c r="F6" t="s">
        <v>50</v>
      </c>
    </row>
    <row r="7" spans="2:10" x14ac:dyDescent="0.25">
      <c r="B7" t="s">
        <v>56</v>
      </c>
      <c r="C7" t="s">
        <v>55</v>
      </c>
      <c r="D7" t="s">
        <v>51</v>
      </c>
      <c r="E7" t="str">
        <f>B7&amp;"Repository"</f>
        <v>SoftwareRepository</v>
      </c>
      <c r="F7" t="s">
        <v>50</v>
      </c>
    </row>
    <row r="8" spans="2:10" x14ac:dyDescent="0.25">
      <c r="B8" s="5" t="s">
        <v>61</v>
      </c>
      <c r="C8" s="5" t="s">
        <v>57</v>
      </c>
      <c r="D8" s="5" t="s">
        <v>58</v>
      </c>
      <c r="E8" s="5" t="s">
        <v>59</v>
      </c>
      <c r="F8" s="5" t="s">
        <v>60</v>
      </c>
    </row>
    <row r="9" spans="2:10" x14ac:dyDescent="0.25">
      <c r="B9" t="s">
        <v>22</v>
      </c>
      <c r="C9" t="s">
        <v>46</v>
      </c>
      <c r="D9" t="s">
        <v>45</v>
      </c>
      <c r="E9" t="str">
        <f>B9&amp;"Controller"</f>
        <v>ContratoController</v>
      </c>
      <c r="F9" t="s">
        <v>48</v>
      </c>
    </row>
    <row r="10" spans="2:10" x14ac:dyDescent="0.25">
      <c r="B10" t="s">
        <v>22</v>
      </c>
      <c r="C10" t="s">
        <v>53</v>
      </c>
      <c r="D10" t="s">
        <v>47</v>
      </c>
      <c r="E10" t="str">
        <f>"I"&amp;B10&amp;"Service"</f>
        <v>IContratoService</v>
      </c>
      <c r="F10" t="s">
        <v>52</v>
      </c>
    </row>
    <row r="11" spans="2:10" x14ac:dyDescent="0.25">
      <c r="B11" t="s">
        <v>22</v>
      </c>
      <c r="C11" t="s">
        <v>53</v>
      </c>
      <c r="D11" t="s">
        <v>49</v>
      </c>
      <c r="E11" t="str">
        <f>B11&amp;"Service"</f>
        <v>ContratoService</v>
      </c>
      <c r="F11" t="s">
        <v>52</v>
      </c>
    </row>
    <row r="12" spans="2:10" x14ac:dyDescent="0.25">
      <c r="B12" t="s">
        <v>22</v>
      </c>
      <c r="C12" t="s">
        <v>54</v>
      </c>
      <c r="D12" t="s">
        <v>47</v>
      </c>
      <c r="E12" t="str">
        <f>"I"&amp;B12&amp;"Repository"</f>
        <v>IContratoRepository</v>
      </c>
      <c r="F12" t="s">
        <v>50</v>
      </c>
    </row>
    <row r="13" spans="2:10" x14ac:dyDescent="0.25">
      <c r="B13" t="s">
        <v>22</v>
      </c>
      <c r="C13" t="s">
        <v>55</v>
      </c>
      <c r="D13" t="s">
        <v>51</v>
      </c>
      <c r="E13" t="str">
        <f>B13&amp;"Repository"</f>
        <v>ContratoRepository</v>
      </c>
      <c r="F13" t="s">
        <v>50</v>
      </c>
    </row>
    <row r="14" spans="2:10" x14ac:dyDescent="0.25">
      <c r="B14" s="5" t="s">
        <v>61</v>
      </c>
      <c r="C14" s="5" t="s">
        <v>57</v>
      </c>
      <c r="D14" s="5" t="s">
        <v>58</v>
      </c>
      <c r="E14" s="5" t="s">
        <v>59</v>
      </c>
      <c r="F14" s="5" t="s">
        <v>60</v>
      </c>
    </row>
    <row r="15" spans="2:10" x14ac:dyDescent="0.25">
      <c r="B15" t="s">
        <v>23</v>
      </c>
      <c r="C15" t="s">
        <v>46</v>
      </c>
      <c r="D15" t="s">
        <v>45</v>
      </c>
      <c r="E15" t="str">
        <f>B15&amp;"Controller"</f>
        <v>FornecedorController</v>
      </c>
      <c r="F15" t="s">
        <v>48</v>
      </c>
    </row>
    <row r="16" spans="2:10" x14ac:dyDescent="0.25">
      <c r="B16" t="s">
        <v>23</v>
      </c>
      <c r="C16" t="s">
        <v>53</v>
      </c>
      <c r="D16" t="s">
        <v>47</v>
      </c>
      <c r="E16" t="str">
        <f>"I"&amp;B16&amp;"Service"</f>
        <v>IFornecedorService</v>
      </c>
      <c r="F16" t="s">
        <v>52</v>
      </c>
    </row>
    <row r="17" spans="2:6" x14ac:dyDescent="0.25">
      <c r="B17" t="s">
        <v>23</v>
      </c>
      <c r="C17" t="s">
        <v>53</v>
      </c>
      <c r="D17" t="s">
        <v>49</v>
      </c>
      <c r="E17" t="str">
        <f>B17&amp;"Service"</f>
        <v>FornecedorService</v>
      </c>
      <c r="F17" t="s">
        <v>52</v>
      </c>
    </row>
    <row r="18" spans="2:6" x14ac:dyDescent="0.25">
      <c r="B18" t="s">
        <v>23</v>
      </c>
      <c r="C18" t="s">
        <v>54</v>
      </c>
      <c r="D18" t="s">
        <v>47</v>
      </c>
      <c r="E18" t="str">
        <f>"I"&amp;B18&amp;"Repository"</f>
        <v>IFornecedorRepository</v>
      </c>
      <c r="F18" t="s">
        <v>50</v>
      </c>
    </row>
    <row r="19" spans="2:6" x14ac:dyDescent="0.25">
      <c r="B19" t="s">
        <v>23</v>
      </c>
      <c r="C19" t="s">
        <v>55</v>
      </c>
      <c r="D19" t="s">
        <v>51</v>
      </c>
      <c r="E19" t="str">
        <f>B19&amp;"Repository"</f>
        <v>FornecedorRepository</v>
      </c>
      <c r="F19" t="s">
        <v>50</v>
      </c>
    </row>
    <row r="20" spans="2:6" x14ac:dyDescent="0.25">
      <c r="B20" s="5" t="s">
        <v>61</v>
      </c>
      <c r="C20" s="5" t="s">
        <v>57</v>
      </c>
      <c r="D20" s="5" t="s">
        <v>58</v>
      </c>
      <c r="E20" s="5" t="s">
        <v>59</v>
      </c>
      <c r="F20" s="5" t="s">
        <v>60</v>
      </c>
    </row>
    <row r="21" spans="2:6" x14ac:dyDescent="0.25">
      <c r="B21" t="s">
        <v>94</v>
      </c>
      <c r="C21" t="s">
        <v>46</v>
      </c>
      <c r="D21" t="s">
        <v>45</v>
      </c>
      <c r="E21" t="str">
        <f>B21&amp;"Controller"</f>
        <v>UsuarioController</v>
      </c>
      <c r="F21" t="s">
        <v>48</v>
      </c>
    </row>
    <row r="22" spans="2:6" x14ac:dyDescent="0.25">
      <c r="B22" t="s">
        <v>94</v>
      </c>
      <c r="C22" t="s">
        <v>53</v>
      </c>
      <c r="D22" t="s">
        <v>47</v>
      </c>
      <c r="E22" t="str">
        <f>"I"&amp;B22&amp;"Service"</f>
        <v>IUsuarioService</v>
      </c>
      <c r="F22" t="s">
        <v>52</v>
      </c>
    </row>
    <row r="23" spans="2:6" x14ac:dyDescent="0.25">
      <c r="B23" t="s">
        <v>94</v>
      </c>
      <c r="C23" t="s">
        <v>53</v>
      </c>
      <c r="D23" t="s">
        <v>49</v>
      </c>
      <c r="E23" t="str">
        <f>B23&amp;"Service"</f>
        <v>UsuarioService</v>
      </c>
      <c r="F23" t="s">
        <v>52</v>
      </c>
    </row>
    <row r="24" spans="2:6" x14ac:dyDescent="0.25">
      <c r="B24" t="s">
        <v>94</v>
      </c>
      <c r="C24" t="s">
        <v>54</v>
      </c>
      <c r="D24" t="s">
        <v>47</v>
      </c>
      <c r="E24" t="str">
        <f>"I"&amp;B24&amp;"Repository"</f>
        <v>IUsuarioRepository</v>
      </c>
      <c r="F24" t="s">
        <v>50</v>
      </c>
    </row>
    <row r="25" spans="2:6" x14ac:dyDescent="0.25">
      <c r="B25" t="s">
        <v>94</v>
      </c>
      <c r="C25" t="s">
        <v>54</v>
      </c>
      <c r="D25" t="s">
        <v>78</v>
      </c>
      <c r="E25" t="str">
        <f>""&amp;B25&amp;""</f>
        <v>Usuario</v>
      </c>
      <c r="F25" t="str">
        <f>E25</f>
        <v>Usuario</v>
      </c>
    </row>
    <row r="26" spans="2:6" x14ac:dyDescent="0.25">
      <c r="B26" t="s">
        <v>94</v>
      </c>
      <c r="C26" t="s">
        <v>55</v>
      </c>
      <c r="D26" t="s">
        <v>51</v>
      </c>
      <c r="E26" t="str">
        <f>B26&amp;"Repository"</f>
        <v>UsuarioRepository</v>
      </c>
      <c r="F26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tabSelected="1" workbookViewId="0">
      <selection activeCell="A31" sqref="A31:A34"/>
    </sheetView>
  </sheetViews>
  <sheetFormatPr defaultRowHeight="15" x14ac:dyDescent="0.25"/>
  <cols>
    <col min="1" max="1" width="39.5703125" bestFit="1" customWidth="1"/>
    <col min="2" max="2" width="13.28515625" customWidth="1"/>
    <col min="3" max="3" width="26" customWidth="1"/>
    <col min="4" max="4" width="20.28515625" bestFit="1" customWidth="1"/>
    <col min="5" max="5" width="10.5703125" bestFit="1" customWidth="1"/>
    <col min="6" max="6" width="123.7109375" customWidth="1"/>
    <col min="7" max="7" width="156" bestFit="1" customWidth="1"/>
  </cols>
  <sheetData>
    <row r="2" spans="1:7" ht="15" customHeight="1" x14ac:dyDescent="0.25">
      <c r="A2" t="s">
        <v>7</v>
      </c>
      <c r="B2" t="s">
        <v>1</v>
      </c>
      <c r="C2" t="s">
        <v>2</v>
      </c>
      <c r="F2" s="1" t="str">
        <f t="shared" ref="F2:F13" si="0">"UPDATE Funcionalidades SET Nome='"&amp;B2&amp;"', Descricao='"&amp;C2&amp;"' WHERE Id='"&amp;A2&amp;"';"</f>
        <v>UPDATE Funcionalidades SET Nome='T_DASH', Descricao='Dashboard' WHERE Id='843485FF-71CB-40D6-A9CA-2CCB9D6B3AFD';</v>
      </c>
    </row>
    <row r="3" spans="1:7" ht="15" customHeight="1" x14ac:dyDescent="0.25">
      <c r="A3" t="s">
        <v>8</v>
      </c>
      <c r="B3" t="str">
        <f t="shared" ref="B3:B10" si="1">"T_"&amp;UPPER(LEFT(E3,3))&amp;"_"&amp;UPPER(LEFT(D3,3))</f>
        <v>T_LIS_ATI</v>
      </c>
      <c r="C3" t="str">
        <f>E3&amp;" &gt; "&amp;D3</f>
        <v>Listar &gt; Atividade</v>
      </c>
      <c r="D3" t="s">
        <v>3</v>
      </c>
      <c r="E3" t="s">
        <v>4</v>
      </c>
      <c r="F3" s="1" t="str">
        <f t="shared" si="0"/>
        <v>UPDATE Funcionalidades SET Nome='T_LIS_ATI', Descricao='Listar &gt; Atividade' WHERE Id='06ECCB16-CE17-424B-BD4E-1953457CD1C4';</v>
      </c>
    </row>
    <row r="4" spans="1:7" ht="15" customHeight="1" x14ac:dyDescent="0.25">
      <c r="A4" t="s">
        <v>9</v>
      </c>
      <c r="B4" t="str">
        <f t="shared" si="1"/>
        <v>T_CAD_ATI</v>
      </c>
      <c r="C4" t="str">
        <f t="shared" ref="C4:C14" si="2">E4&amp;" &gt; "&amp;D4</f>
        <v>Cadastro &gt; Atividade</v>
      </c>
      <c r="D4" t="s">
        <v>3</v>
      </c>
      <c r="E4" t="s">
        <v>5</v>
      </c>
      <c r="F4" s="1" t="str">
        <f t="shared" si="0"/>
        <v>UPDATE Funcionalidades SET Nome='T_CAD_ATI', Descricao='Cadastro &gt; Atividade' WHERE Id='12664F94-E794-4435-9C45-B660D9C2A896';</v>
      </c>
    </row>
    <row r="5" spans="1:7" ht="15" customHeight="1" x14ac:dyDescent="0.25">
      <c r="A5" t="s">
        <v>10</v>
      </c>
      <c r="B5" t="str">
        <f t="shared" si="1"/>
        <v>T_ALT_ATI</v>
      </c>
      <c r="C5" t="str">
        <f t="shared" si="2"/>
        <v>Alterar &gt; Atividade</v>
      </c>
      <c r="D5" t="s">
        <v>3</v>
      </c>
      <c r="E5" t="s">
        <v>6</v>
      </c>
      <c r="F5" s="1" t="str">
        <f t="shared" si="0"/>
        <v>UPDATE Funcionalidades SET Nome='T_ALT_ATI', Descricao='Alterar &gt; Atividade' WHERE Id='503EB31B-81FF-4707-B9D8-1E7682C46446';</v>
      </c>
    </row>
    <row r="6" spans="1:7" ht="15" customHeight="1" x14ac:dyDescent="0.25">
      <c r="A6" t="s">
        <v>11</v>
      </c>
      <c r="B6" t="str">
        <f t="shared" si="1"/>
        <v>T_DEL_ATI</v>
      </c>
      <c r="C6" t="str">
        <f t="shared" si="2"/>
        <v>Deletar &gt; Atividade</v>
      </c>
      <c r="D6" t="s">
        <v>3</v>
      </c>
      <c r="E6" t="s">
        <v>24</v>
      </c>
      <c r="F6" s="1" t="str">
        <f t="shared" si="0"/>
        <v>UPDATE Funcionalidades SET Nome='T_DEL_ATI', Descricao='Deletar &gt; Atividade' WHERE Id='614264C4-AD32-4C3E-92E9-5F8F025B4BA0';</v>
      </c>
    </row>
    <row r="7" spans="1:7" ht="15" customHeight="1" x14ac:dyDescent="0.25">
      <c r="A7" t="s">
        <v>12</v>
      </c>
      <c r="B7" t="str">
        <f t="shared" si="1"/>
        <v>T_LIS_FUN</v>
      </c>
      <c r="C7" t="str">
        <f t="shared" si="2"/>
        <v>Listar &gt; Funcionalidades</v>
      </c>
      <c r="D7" t="s">
        <v>0</v>
      </c>
      <c r="E7" t="s">
        <v>4</v>
      </c>
      <c r="F7" s="1" t="str">
        <f t="shared" si="0"/>
        <v>UPDATE Funcionalidades SET Nome='T_LIS_FUN', Descricao='Listar &gt; Funcionalidades' WHERE Id='93C9BF86-8D34-42C9-9E8A-1F1482B31AD7';</v>
      </c>
    </row>
    <row r="8" spans="1:7" ht="15" customHeight="1" x14ac:dyDescent="0.25">
      <c r="A8" t="s">
        <v>13</v>
      </c>
      <c r="B8" t="str">
        <f t="shared" si="1"/>
        <v>T_CAD_FUN</v>
      </c>
      <c r="C8" t="str">
        <f t="shared" si="2"/>
        <v>Cadastro &gt; Funcionalidades</v>
      </c>
      <c r="D8" t="s">
        <v>0</v>
      </c>
      <c r="E8" t="s">
        <v>5</v>
      </c>
      <c r="F8" s="1" t="str">
        <f t="shared" si="0"/>
        <v>UPDATE Funcionalidades SET Nome='T_CAD_FUN', Descricao='Cadastro &gt; Funcionalidades' WHERE Id='6A7F78DE-1DB1-4B60-9F1E-BF68AA29464F';</v>
      </c>
    </row>
    <row r="9" spans="1:7" ht="15" customHeight="1" x14ac:dyDescent="0.25">
      <c r="A9" t="s">
        <v>14</v>
      </c>
      <c r="B9" t="str">
        <f t="shared" si="1"/>
        <v>T_ALT_FUN</v>
      </c>
      <c r="C9" t="str">
        <f t="shared" si="2"/>
        <v>Alterar &gt; Funcionalidades</v>
      </c>
      <c r="D9" t="s">
        <v>0</v>
      </c>
      <c r="E9" t="s">
        <v>6</v>
      </c>
      <c r="F9" s="1" t="str">
        <f t="shared" si="0"/>
        <v>UPDATE Funcionalidades SET Nome='T_ALT_FUN', Descricao='Alterar &gt; Funcionalidades' WHERE Id='C3390B03-3150-42AE-96FA-670DFF1EC6B0';</v>
      </c>
    </row>
    <row r="10" spans="1:7" ht="15" customHeight="1" x14ac:dyDescent="0.25">
      <c r="A10" t="s">
        <v>15</v>
      </c>
      <c r="B10" t="str">
        <f t="shared" si="1"/>
        <v>T_DEL_FUN</v>
      </c>
      <c r="C10" t="str">
        <f t="shared" si="2"/>
        <v>Deletar &gt; Funcionalidades</v>
      </c>
      <c r="D10" t="s">
        <v>0</v>
      </c>
      <c r="E10" t="s">
        <v>24</v>
      </c>
      <c r="F10" s="1" t="str">
        <f t="shared" si="0"/>
        <v>UPDATE Funcionalidades SET Nome='T_DEL_FUN', Descricao='Deletar &gt; Funcionalidades' WHERE Id='60A3FE9F-E42F-4E56-9F65-90BE0FD335F4';</v>
      </c>
    </row>
    <row r="11" spans="1:7" ht="15" customHeight="1" x14ac:dyDescent="0.25">
      <c r="A11" t="s">
        <v>17</v>
      </c>
      <c r="B11" t="str">
        <f t="shared" ref="B11:B14" si="3">"T_"&amp;UPPER(LEFT(E11,3))&amp;"_"&amp;UPPER(LEFT(D11,3))</f>
        <v>T_LIS_PER</v>
      </c>
      <c r="C11" t="str">
        <f t="shared" si="2"/>
        <v>Listar &gt; Perfil</v>
      </c>
      <c r="D11" t="s">
        <v>16</v>
      </c>
      <c r="E11" t="s">
        <v>4</v>
      </c>
      <c r="F11" s="1" t="str">
        <f t="shared" si="0"/>
        <v>UPDATE Funcionalidades SET Nome='T_LIS_PER', Descricao='Listar &gt; Perfil' WHERE Id='8BA73E60-47A9-4A79-904F-1BC2B4D2901C';</v>
      </c>
    </row>
    <row r="12" spans="1:7" ht="15" customHeight="1" x14ac:dyDescent="0.25">
      <c r="A12" t="s">
        <v>18</v>
      </c>
      <c r="B12" t="str">
        <f t="shared" si="3"/>
        <v>T_CAD_PER</v>
      </c>
      <c r="C12" t="str">
        <f t="shared" si="2"/>
        <v>Cadastro &gt; Perfil</v>
      </c>
      <c r="D12" t="s">
        <v>16</v>
      </c>
      <c r="E12" t="s">
        <v>5</v>
      </c>
      <c r="F12" s="1" t="str">
        <f t="shared" si="0"/>
        <v>UPDATE Funcionalidades SET Nome='T_CAD_PER', Descricao='Cadastro &gt; Perfil' WHERE Id='A49D7BF9-52C7-4C85-AA7A-480C20EAF1BC';</v>
      </c>
    </row>
    <row r="13" spans="1:7" ht="15" customHeight="1" x14ac:dyDescent="0.25">
      <c r="A13" t="s">
        <v>19</v>
      </c>
      <c r="B13" t="str">
        <f t="shared" si="3"/>
        <v>T_ALT_PER</v>
      </c>
      <c r="C13" t="str">
        <f t="shared" si="2"/>
        <v>Alterar &gt; Perfil</v>
      </c>
      <c r="D13" t="s">
        <v>16</v>
      </c>
      <c r="E13" t="s">
        <v>6</v>
      </c>
      <c r="F13" s="1" t="str">
        <f t="shared" si="0"/>
        <v>UPDATE Funcionalidades SET Nome='T_ALT_PER', Descricao='Alterar &gt; Perfil' WHERE Id='52062C26-F556-429A-84CC-DF5D2FAA3F65';</v>
      </c>
    </row>
    <row r="14" spans="1:7" ht="15" customHeight="1" x14ac:dyDescent="0.25">
      <c r="A14" t="s">
        <v>20</v>
      </c>
      <c r="B14" t="str">
        <f t="shared" si="3"/>
        <v>T_DEL_PER</v>
      </c>
      <c r="C14" t="str">
        <f t="shared" si="2"/>
        <v>Deletar &gt; Perfil</v>
      </c>
      <c r="D14" t="s">
        <v>16</v>
      </c>
      <c r="E14" t="s">
        <v>24</v>
      </c>
      <c r="F14" s="1" t="str">
        <f>"UPDATE Funcionalidades SET Nome='"&amp;B14&amp;"', Descricao='"&amp;C14&amp;"' WHERE Id='"&amp;A14&amp;"';"</f>
        <v>UPDATE Funcionalidades SET Nome='T_DEL_PER', Descricao='Deletar &gt; Perfil' WHERE Id='DB41444F-147B-44E7-A463-ACACD9884DA5';</v>
      </c>
    </row>
    <row r="15" spans="1:7" s="25" customFormat="1" ht="15" customHeight="1" x14ac:dyDescent="0.25">
      <c r="A15" s="25" t="s">
        <v>25</v>
      </c>
      <c r="B15" s="25" t="str">
        <f t="shared" ref="B15:B26" si="4">"T_"&amp;UPPER(LEFT(E15,3))&amp;"_"&amp;UPPER(LEFT(D15,3))</f>
        <v>T_LIS_TAR</v>
      </c>
      <c r="C15" s="25" t="str">
        <f t="shared" ref="C15:C26" si="5">E15&amp;" &gt; "&amp;D15</f>
        <v>Listar &gt; Tarefa</v>
      </c>
      <c r="D15" s="25" t="s">
        <v>21</v>
      </c>
      <c r="E15" s="25" t="s">
        <v>4</v>
      </c>
      <c r="F15" s="26" t="str">
        <f>"UPDATE Funcionalidades SET Nome='"&amp;B15&amp;"', Descricao='"&amp;C15&amp;"' WHERE Id='"&amp;A15&amp;"';"</f>
        <v>UPDATE Funcionalidades SET Nome='T_LIS_TAR', Descricao='Listar &gt; Tarefa' WHERE Id='E3C888DC-1739-4211-9BB2-C84C5A69B91D';</v>
      </c>
      <c r="G15" s="27" t="str">
        <f>"insert into PerfilFuncionalidade (FuncionalidadesId, PerfisId) values ('"&amp;A15&amp;"', '61978FF8-3FC1-4AEA-8F67-98F8C7306DB1');"</f>
        <v>insert into PerfilFuncionalidade (FuncionalidadesId, PerfisId) values ('E3C888DC-1739-4211-9BB2-C84C5A69B91D', '61978FF8-3FC1-4AEA-8F67-98F8C7306DB1');</v>
      </c>
    </row>
    <row r="16" spans="1:7" s="25" customFormat="1" ht="15" customHeight="1" x14ac:dyDescent="0.25">
      <c r="A16" s="25" t="s">
        <v>26</v>
      </c>
      <c r="B16" s="25" t="str">
        <f t="shared" si="4"/>
        <v>T_CAD_TAR</v>
      </c>
      <c r="C16" s="25" t="str">
        <f t="shared" si="5"/>
        <v>Cadastro &gt; Tarefa</v>
      </c>
      <c r="D16" s="25" t="s">
        <v>21</v>
      </c>
      <c r="E16" s="25" t="s">
        <v>5</v>
      </c>
      <c r="F16" s="26" t="str">
        <f t="shared" ref="F16:F34" si="6">"UPDATE Funcionalidades SET Nome='"&amp;B16&amp;"', Descricao='"&amp;C16&amp;"' WHERE Id='"&amp;A16&amp;"';"</f>
        <v>UPDATE Funcionalidades SET Nome='T_CAD_TAR', Descricao='Cadastro &gt; Tarefa' WHERE Id='9C0FAEC2-4636-4531-B9FA-69071967F996';</v>
      </c>
      <c r="G16" s="27" t="str">
        <f t="shared" ref="G16:G34" si="7">"insert into PerfilFuncionalidade (FuncionalidadesId, PerfisId) values ('"&amp;A16&amp;"', '61978FF8-3FC1-4AEA-8F67-98F8C7306DB1');"</f>
        <v>insert into PerfilFuncionalidade (FuncionalidadesId, PerfisId) values ('9C0FAEC2-4636-4531-B9FA-69071967F996', '61978FF8-3FC1-4AEA-8F67-98F8C7306DB1');</v>
      </c>
    </row>
    <row r="17" spans="1:7" s="25" customFormat="1" ht="15" customHeight="1" x14ac:dyDescent="0.25">
      <c r="A17" s="25" t="s">
        <v>27</v>
      </c>
      <c r="B17" s="25" t="str">
        <f t="shared" si="4"/>
        <v>T_ALT_TAR</v>
      </c>
      <c r="C17" s="25" t="str">
        <f t="shared" si="5"/>
        <v>Alterar &gt; Tarefa</v>
      </c>
      <c r="D17" s="25" t="s">
        <v>21</v>
      </c>
      <c r="E17" s="25" t="s">
        <v>6</v>
      </c>
      <c r="F17" s="26" t="str">
        <f t="shared" si="6"/>
        <v>UPDATE Funcionalidades SET Nome='T_ALT_TAR', Descricao='Alterar &gt; Tarefa' WHERE Id='3B5850AC-B555-435F-8AED-24D8887B6B1C';</v>
      </c>
      <c r="G17" s="27" t="str">
        <f t="shared" si="7"/>
        <v>insert into PerfilFuncionalidade (FuncionalidadesId, PerfisId) values ('3B5850AC-B555-435F-8AED-24D8887B6B1C', '61978FF8-3FC1-4AEA-8F67-98F8C7306DB1');</v>
      </c>
    </row>
    <row r="18" spans="1:7" s="25" customFormat="1" ht="15" customHeight="1" x14ac:dyDescent="0.25">
      <c r="A18" s="25" t="s">
        <v>28</v>
      </c>
      <c r="B18" s="25" t="str">
        <f t="shared" si="4"/>
        <v>T_DEL_TAR</v>
      </c>
      <c r="C18" s="25" t="str">
        <f t="shared" si="5"/>
        <v>Deletar &gt; Tarefa</v>
      </c>
      <c r="D18" s="25" t="s">
        <v>21</v>
      </c>
      <c r="E18" s="25" t="s">
        <v>24</v>
      </c>
      <c r="F18" s="26" t="str">
        <f t="shared" si="6"/>
        <v>UPDATE Funcionalidades SET Nome='T_DEL_TAR', Descricao='Deletar &gt; Tarefa' WHERE Id='7A3BDBA2-B583-49F2-BB76-59AC26B2E855';</v>
      </c>
      <c r="G18" s="27" t="str">
        <f t="shared" si="7"/>
        <v>insert into PerfilFuncionalidade (FuncionalidadesId, PerfisId) values ('7A3BDBA2-B583-49F2-BB76-59AC26B2E855', '61978FF8-3FC1-4AEA-8F67-98F8C7306DB1');</v>
      </c>
    </row>
    <row r="19" spans="1:7" s="25" customFormat="1" ht="15" customHeight="1" x14ac:dyDescent="0.25">
      <c r="A19" s="25" t="s">
        <v>29</v>
      </c>
      <c r="B19" s="25" t="str">
        <f t="shared" si="4"/>
        <v>T_LIS_FOR</v>
      </c>
      <c r="C19" s="25" t="str">
        <f t="shared" si="5"/>
        <v>Listar &gt; Fornecedor</v>
      </c>
      <c r="D19" s="25" t="s">
        <v>23</v>
      </c>
      <c r="E19" s="25" t="s">
        <v>4</v>
      </c>
      <c r="F19" s="26" t="str">
        <f t="shared" si="6"/>
        <v>UPDATE Funcionalidades SET Nome='T_LIS_FOR', Descricao='Listar &gt; Fornecedor' WHERE Id='41C269D1-E6C8-470F-ACD1-7721D6FDA917';</v>
      </c>
      <c r="G19" s="27" t="str">
        <f t="shared" si="7"/>
        <v>insert into PerfilFuncionalidade (FuncionalidadesId, PerfisId) values ('41C269D1-E6C8-470F-ACD1-7721D6FDA917', '61978FF8-3FC1-4AEA-8F67-98F8C7306DB1');</v>
      </c>
    </row>
    <row r="20" spans="1:7" s="25" customFormat="1" ht="15" customHeight="1" x14ac:dyDescent="0.25">
      <c r="A20" s="25" t="s">
        <v>30</v>
      </c>
      <c r="B20" s="25" t="str">
        <f t="shared" si="4"/>
        <v>T_CAD_FOR</v>
      </c>
      <c r="C20" s="25" t="str">
        <f t="shared" si="5"/>
        <v>Cadastro &gt; Fornecedor</v>
      </c>
      <c r="D20" s="25" t="s">
        <v>23</v>
      </c>
      <c r="E20" s="25" t="s">
        <v>5</v>
      </c>
      <c r="F20" s="26" t="str">
        <f t="shared" si="6"/>
        <v>UPDATE Funcionalidades SET Nome='T_CAD_FOR', Descricao='Cadastro &gt; Fornecedor' WHERE Id='9D2232CD-84AF-4FCA-B754-2A7CDC5211C8';</v>
      </c>
      <c r="G20" s="27" t="str">
        <f t="shared" si="7"/>
        <v>insert into PerfilFuncionalidade (FuncionalidadesId, PerfisId) values ('9D2232CD-84AF-4FCA-B754-2A7CDC5211C8', '61978FF8-3FC1-4AEA-8F67-98F8C7306DB1');</v>
      </c>
    </row>
    <row r="21" spans="1:7" s="25" customFormat="1" ht="15" customHeight="1" x14ac:dyDescent="0.25">
      <c r="A21" s="28" t="s">
        <v>31</v>
      </c>
      <c r="B21" s="25" t="str">
        <f t="shared" si="4"/>
        <v>T_ALT_FOR</v>
      </c>
      <c r="C21" s="25" t="str">
        <f t="shared" si="5"/>
        <v>Alterar &gt; Fornecedor</v>
      </c>
      <c r="D21" s="25" t="s">
        <v>23</v>
      </c>
      <c r="E21" s="25" t="s">
        <v>6</v>
      </c>
      <c r="F21" s="26" t="str">
        <f t="shared" si="6"/>
        <v>UPDATE Funcionalidades SET Nome='T_ALT_FOR', Descricao='Alterar &gt; Fornecedor' WHERE Id='73E1779B-91D2-47CE-9B65-39101262CC9C';</v>
      </c>
      <c r="G21" s="27" t="str">
        <f t="shared" si="7"/>
        <v>insert into PerfilFuncionalidade (FuncionalidadesId, PerfisId) values ('73E1779B-91D2-47CE-9B65-39101262CC9C', '61978FF8-3FC1-4AEA-8F67-98F8C7306DB1');</v>
      </c>
    </row>
    <row r="22" spans="1:7" s="25" customFormat="1" ht="15" customHeight="1" x14ac:dyDescent="0.25">
      <c r="A22" s="25" t="s">
        <v>32</v>
      </c>
      <c r="B22" s="25" t="str">
        <f t="shared" si="4"/>
        <v>T_DEL_FOR</v>
      </c>
      <c r="C22" s="25" t="str">
        <f t="shared" si="5"/>
        <v>Deletar &gt; Fornecedor</v>
      </c>
      <c r="D22" s="25" t="s">
        <v>23</v>
      </c>
      <c r="E22" s="25" t="s">
        <v>24</v>
      </c>
      <c r="F22" s="26" t="str">
        <f t="shared" si="6"/>
        <v>UPDATE Funcionalidades SET Nome='T_DEL_FOR', Descricao='Deletar &gt; Fornecedor' WHERE Id='D1A72BD6-69D1-4346-BC49-F2705FFBFE9C';</v>
      </c>
      <c r="G22" s="27" t="str">
        <f t="shared" si="7"/>
        <v>insert into PerfilFuncionalidade (FuncionalidadesId, PerfisId) values ('D1A72BD6-69D1-4346-BC49-F2705FFBFE9C', '61978FF8-3FC1-4AEA-8F67-98F8C7306DB1');</v>
      </c>
    </row>
    <row r="23" spans="1:7" s="25" customFormat="1" ht="15" customHeight="1" x14ac:dyDescent="0.25">
      <c r="A23" s="25" t="s">
        <v>33</v>
      </c>
      <c r="B23" s="25" t="str">
        <f t="shared" si="4"/>
        <v>T_LIS_CON</v>
      </c>
      <c r="C23" s="25" t="str">
        <f t="shared" si="5"/>
        <v>Listar &gt; Contrato</v>
      </c>
      <c r="D23" s="25" t="s">
        <v>22</v>
      </c>
      <c r="E23" s="25" t="s">
        <v>4</v>
      </c>
      <c r="F23" s="26" t="str">
        <f t="shared" si="6"/>
        <v>UPDATE Funcionalidades SET Nome='T_LIS_CON', Descricao='Listar &gt; Contrato' WHERE Id='188C8D70-41FF-4BBF-AB20-5635A8E6DB09';</v>
      </c>
      <c r="G23" s="27" t="str">
        <f t="shared" si="7"/>
        <v>insert into PerfilFuncionalidade (FuncionalidadesId, PerfisId) values ('188C8D70-41FF-4BBF-AB20-5635A8E6DB09', '61978FF8-3FC1-4AEA-8F67-98F8C7306DB1');</v>
      </c>
    </row>
    <row r="24" spans="1:7" s="25" customFormat="1" ht="15" customHeight="1" x14ac:dyDescent="0.25">
      <c r="A24" s="25" t="s">
        <v>34</v>
      </c>
      <c r="B24" s="25" t="str">
        <f t="shared" si="4"/>
        <v>T_CAD_CON</v>
      </c>
      <c r="C24" s="25" t="str">
        <f t="shared" si="5"/>
        <v>Cadastro &gt; Contrato</v>
      </c>
      <c r="D24" s="25" t="s">
        <v>22</v>
      </c>
      <c r="E24" s="25" t="s">
        <v>5</v>
      </c>
      <c r="F24" s="26" t="str">
        <f t="shared" si="6"/>
        <v>UPDATE Funcionalidades SET Nome='T_CAD_CON', Descricao='Cadastro &gt; Contrato' WHERE Id='959C38A5-C077-42B7-99C0-DDD88DB46522';</v>
      </c>
      <c r="G24" s="27" t="str">
        <f t="shared" si="7"/>
        <v>insert into PerfilFuncionalidade (FuncionalidadesId, PerfisId) values ('959C38A5-C077-42B7-99C0-DDD88DB46522', '61978FF8-3FC1-4AEA-8F67-98F8C7306DB1');</v>
      </c>
    </row>
    <row r="25" spans="1:7" s="25" customFormat="1" ht="15" customHeight="1" x14ac:dyDescent="0.25">
      <c r="A25" s="25" t="s">
        <v>35</v>
      </c>
      <c r="B25" s="25" t="str">
        <f t="shared" si="4"/>
        <v>T_ALT_CON</v>
      </c>
      <c r="C25" s="25" t="str">
        <f t="shared" si="5"/>
        <v>Alterar &gt; Contrato</v>
      </c>
      <c r="D25" s="25" t="s">
        <v>22</v>
      </c>
      <c r="E25" s="25" t="s">
        <v>6</v>
      </c>
      <c r="F25" s="26" t="str">
        <f t="shared" si="6"/>
        <v>UPDATE Funcionalidades SET Nome='T_ALT_CON', Descricao='Alterar &gt; Contrato' WHERE Id='8049C933-3090-4466-9E76-4F059F24AC67';</v>
      </c>
      <c r="G25" s="27" t="str">
        <f t="shared" si="7"/>
        <v>insert into PerfilFuncionalidade (FuncionalidadesId, PerfisId) values ('8049C933-3090-4466-9E76-4F059F24AC67', '61978FF8-3FC1-4AEA-8F67-98F8C7306DB1');</v>
      </c>
    </row>
    <row r="26" spans="1:7" s="25" customFormat="1" ht="15" customHeight="1" x14ac:dyDescent="0.25">
      <c r="A26" s="25" t="s">
        <v>36</v>
      </c>
      <c r="B26" s="25" t="str">
        <f t="shared" si="4"/>
        <v>T_DEL_CON</v>
      </c>
      <c r="C26" s="25" t="str">
        <f t="shared" si="5"/>
        <v>Deletar &gt; Contrato</v>
      </c>
      <c r="D26" s="25" t="s">
        <v>22</v>
      </c>
      <c r="E26" s="25" t="s">
        <v>24</v>
      </c>
      <c r="F26" s="26" t="str">
        <f t="shared" si="6"/>
        <v>UPDATE Funcionalidades SET Nome='T_DEL_CON', Descricao='Deletar &gt; Contrato' WHERE Id='52369A82-D549-44E6-848D-E39C71B33A93';</v>
      </c>
      <c r="G26" s="27" t="str">
        <f t="shared" si="7"/>
        <v>insert into PerfilFuncionalidade (FuncionalidadesId, PerfisId) values ('52369A82-D549-44E6-848D-E39C71B33A93', '61978FF8-3FC1-4AEA-8F67-98F8C7306DB1');</v>
      </c>
    </row>
    <row r="27" spans="1:7" ht="15" customHeight="1" x14ac:dyDescent="0.25">
      <c r="A27" t="s">
        <v>37</v>
      </c>
      <c r="B27" s="25" t="str">
        <f t="shared" ref="B27:B30" si="8">"T_"&amp;UPPER(LEFT(E27,3))&amp;"_"&amp;UPPER(LEFT(D27,3))</f>
        <v>T_LIS_SOF</v>
      </c>
      <c r="C27" s="25" t="str">
        <f t="shared" ref="C27:C30" si="9">E27&amp;" &gt; "&amp;D27</f>
        <v>Listar &gt; Software</v>
      </c>
      <c r="D27" s="25" t="s">
        <v>56</v>
      </c>
      <c r="E27" s="25" t="s">
        <v>4</v>
      </c>
      <c r="F27" s="26" t="str">
        <f t="shared" si="6"/>
        <v>UPDATE Funcionalidades SET Nome='T_LIS_SOF', Descricao='Listar &gt; Software' WHERE Id='626B5E3B-A77E-42E4-911D-81674A8C1C6D';</v>
      </c>
      <c r="G27" s="3" t="str">
        <f t="shared" si="7"/>
        <v>insert into PerfilFuncionalidade (FuncionalidadesId, PerfisId) values ('626B5E3B-A77E-42E4-911D-81674A8C1C6D', '61978FF8-3FC1-4AEA-8F67-98F8C7306DB1');</v>
      </c>
    </row>
    <row r="28" spans="1:7" ht="15" customHeight="1" x14ac:dyDescent="0.25">
      <c r="A28" t="s">
        <v>38</v>
      </c>
      <c r="B28" s="25" t="str">
        <f t="shared" si="8"/>
        <v>T_CAD_SOF</v>
      </c>
      <c r="C28" s="25" t="str">
        <f t="shared" si="9"/>
        <v>Cadastro &gt; Software</v>
      </c>
      <c r="D28" s="25" t="s">
        <v>56</v>
      </c>
      <c r="E28" s="25" t="s">
        <v>5</v>
      </c>
      <c r="F28" s="26" t="str">
        <f t="shared" si="6"/>
        <v>UPDATE Funcionalidades SET Nome='T_CAD_SOF', Descricao='Cadastro &gt; Software' WHERE Id='A5EB9C8A-6336-4CBC-820E-822FA4612490';</v>
      </c>
      <c r="G28" s="3" t="str">
        <f t="shared" si="7"/>
        <v>insert into PerfilFuncionalidade (FuncionalidadesId, PerfisId) values ('A5EB9C8A-6336-4CBC-820E-822FA4612490', '61978FF8-3FC1-4AEA-8F67-98F8C7306DB1');</v>
      </c>
    </row>
    <row r="29" spans="1:7" ht="15" customHeight="1" x14ac:dyDescent="0.25">
      <c r="A29" t="s">
        <v>39</v>
      </c>
      <c r="B29" s="25" t="str">
        <f t="shared" si="8"/>
        <v>T_ALT_SOF</v>
      </c>
      <c r="C29" s="25" t="str">
        <f t="shared" si="9"/>
        <v>Alterar &gt; Software</v>
      </c>
      <c r="D29" s="25" t="s">
        <v>56</v>
      </c>
      <c r="E29" s="25" t="s">
        <v>6</v>
      </c>
      <c r="F29" s="26" t="str">
        <f t="shared" si="6"/>
        <v>UPDATE Funcionalidades SET Nome='T_ALT_SOF', Descricao='Alterar &gt; Software' WHERE Id='5F1CE2D7-1401-4EB5-8894-3C08A3E1577A';</v>
      </c>
      <c r="G29" s="3" t="str">
        <f t="shared" si="7"/>
        <v>insert into PerfilFuncionalidade (FuncionalidadesId, PerfisId) values ('5F1CE2D7-1401-4EB5-8894-3C08A3E1577A', '61978FF8-3FC1-4AEA-8F67-98F8C7306DB1');</v>
      </c>
    </row>
    <row r="30" spans="1:7" ht="15" customHeight="1" x14ac:dyDescent="0.25">
      <c r="A30" t="s">
        <v>40</v>
      </c>
      <c r="B30" s="25" t="str">
        <f t="shared" si="8"/>
        <v>T_DEL_SOF</v>
      </c>
      <c r="C30" s="25" t="str">
        <f t="shared" si="9"/>
        <v>Deletar &gt; Software</v>
      </c>
      <c r="D30" s="25" t="s">
        <v>56</v>
      </c>
      <c r="E30" s="25" t="s">
        <v>24</v>
      </c>
      <c r="F30" s="26" t="str">
        <f t="shared" si="6"/>
        <v>UPDATE Funcionalidades SET Nome='T_DEL_SOF', Descricao='Deletar &gt; Software' WHERE Id='239C690B-6281-4D5E-97C3-A38DE5061038';</v>
      </c>
      <c r="G30" s="3" t="str">
        <f t="shared" si="7"/>
        <v>insert into PerfilFuncionalidade (FuncionalidadesId, PerfisId) values ('239C690B-6281-4D5E-97C3-A38DE5061038', '61978FF8-3FC1-4AEA-8F67-98F8C7306DB1');</v>
      </c>
    </row>
    <row r="31" spans="1:7" ht="15" customHeight="1" x14ac:dyDescent="0.25">
      <c r="A31" t="s">
        <v>41</v>
      </c>
      <c r="B31" s="25" t="str">
        <f t="shared" ref="B31:B34" si="10">"T_"&amp;UPPER(LEFT(E31,3))&amp;"_"&amp;UPPER(LEFT(D31,3))</f>
        <v>T_LIS_CAT</v>
      </c>
      <c r="C31" s="25" t="str">
        <f t="shared" ref="C31:C34" si="11">E31&amp;" &gt; "&amp;D31</f>
        <v>Listar &gt; Catalogo</v>
      </c>
      <c r="D31" s="25" t="s">
        <v>73</v>
      </c>
      <c r="E31" s="25" t="s">
        <v>4</v>
      </c>
      <c r="F31" s="26" t="str">
        <f t="shared" si="6"/>
        <v>UPDATE Funcionalidades SET Nome='T_LIS_CAT', Descricao='Listar &gt; Catalogo' WHERE Id='601ECEF0-0992-4890-AAFE-0EA7DDD27051';</v>
      </c>
      <c r="G31" s="3" t="str">
        <f t="shared" si="7"/>
        <v>insert into PerfilFuncionalidade (FuncionalidadesId, PerfisId) values ('601ECEF0-0992-4890-AAFE-0EA7DDD27051', '61978FF8-3FC1-4AEA-8F67-98F8C7306DB1');</v>
      </c>
    </row>
    <row r="32" spans="1:7" ht="15" customHeight="1" x14ac:dyDescent="0.25">
      <c r="A32" t="s">
        <v>42</v>
      </c>
      <c r="B32" s="25" t="str">
        <f t="shared" si="10"/>
        <v>T_CAD_CAT</v>
      </c>
      <c r="C32" s="25" t="str">
        <f t="shared" si="11"/>
        <v>Cadastro &gt; Catalogo</v>
      </c>
      <c r="D32" s="25" t="s">
        <v>73</v>
      </c>
      <c r="E32" s="25" t="s">
        <v>5</v>
      </c>
      <c r="F32" s="26" t="str">
        <f t="shared" si="6"/>
        <v>UPDATE Funcionalidades SET Nome='T_CAD_CAT', Descricao='Cadastro &gt; Catalogo' WHERE Id='F8BF3FAE-B6F4-47C3-9ACB-601EB72F2C07';</v>
      </c>
      <c r="G32" s="3" t="str">
        <f t="shared" si="7"/>
        <v>insert into PerfilFuncionalidade (FuncionalidadesId, PerfisId) values ('F8BF3FAE-B6F4-47C3-9ACB-601EB72F2C07', '61978FF8-3FC1-4AEA-8F67-98F8C7306DB1');</v>
      </c>
    </row>
    <row r="33" spans="1:7" ht="15" customHeight="1" x14ac:dyDescent="0.25">
      <c r="A33" t="s">
        <v>43</v>
      </c>
      <c r="B33" s="25" t="str">
        <f t="shared" si="10"/>
        <v>T_ALT_CAT</v>
      </c>
      <c r="C33" s="25" t="str">
        <f t="shared" si="11"/>
        <v>Alterar &gt; Catalogo</v>
      </c>
      <c r="D33" s="25" t="s">
        <v>73</v>
      </c>
      <c r="E33" s="25" t="s">
        <v>6</v>
      </c>
      <c r="F33" s="26" t="str">
        <f t="shared" si="6"/>
        <v>UPDATE Funcionalidades SET Nome='T_ALT_CAT', Descricao='Alterar &gt; Catalogo' WHERE Id='F69D51BB-6819-4FD4-8C99-6E7C1B6E9486';</v>
      </c>
      <c r="G33" s="3" t="str">
        <f t="shared" si="7"/>
        <v>insert into PerfilFuncionalidade (FuncionalidadesId, PerfisId) values ('F69D51BB-6819-4FD4-8C99-6E7C1B6E9486', '61978FF8-3FC1-4AEA-8F67-98F8C7306DB1');</v>
      </c>
    </row>
    <row r="34" spans="1:7" ht="15" customHeight="1" x14ac:dyDescent="0.25">
      <c r="A34" t="s">
        <v>44</v>
      </c>
      <c r="B34" s="25" t="str">
        <f t="shared" si="10"/>
        <v>T_DEL_CAT</v>
      </c>
      <c r="C34" s="25" t="str">
        <f t="shared" si="11"/>
        <v>Deletar &gt; Catalogo</v>
      </c>
      <c r="D34" s="25" t="s">
        <v>73</v>
      </c>
      <c r="E34" s="25" t="s">
        <v>24</v>
      </c>
      <c r="F34" s="26" t="str">
        <f t="shared" si="6"/>
        <v>UPDATE Funcionalidades SET Nome='T_DEL_CAT', Descricao='Deletar &gt; Catalogo' WHERE Id='6B2B5EFB-F2E0-4CB6-9BAB-B4E876C7E8FC';</v>
      </c>
      <c r="G34" s="3" t="str">
        <f t="shared" si="7"/>
        <v>insert into PerfilFuncionalidade (FuncionalidadesId, PerfisId) values ('6B2B5EFB-F2E0-4CB6-9BAB-B4E876C7E8FC', '61978FF8-3FC1-4AEA-8F67-98F8C7306DB1');</v>
      </c>
    </row>
    <row r="35" spans="1:7" ht="15" customHeight="1" x14ac:dyDescent="0.25"/>
    <row r="36" spans="1:7" ht="15" customHeight="1" x14ac:dyDescent="0.25"/>
    <row r="37" spans="1:7" ht="15" customHeight="1" x14ac:dyDescent="0.25"/>
    <row r="38" spans="1:7" ht="15" customHeight="1" x14ac:dyDescent="0.25"/>
    <row r="39" spans="1:7" ht="15" customHeight="1" x14ac:dyDescent="0.25"/>
    <row r="40" spans="1:7" ht="15" customHeight="1" x14ac:dyDescent="0.25"/>
    <row r="41" spans="1:7" ht="15" customHeight="1" x14ac:dyDescent="0.25"/>
    <row r="42" spans="1:7" ht="15" customHeight="1" x14ac:dyDescent="0.25"/>
    <row r="43" spans="1:7" ht="15" customHeight="1" x14ac:dyDescent="0.25"/>
    <row r="44" spans="1:7" ht="15" customHeight="1" x14ac:dyDescent="0.25"/>
    <row r="45" spans="1:7" ht="15" customHeight="1" x14ac:dyDescent="0.25"/>
    <row r="46" spans="1:7" ht="15" customHeight="1" x14ac:dyDescent="0.25"/>
    <row r="47" spans="1:7" ht="15" customHeight="1" x14ac:dyDescent="0.25"/>
    <row r="48" spans="1:7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H1" workbookViewId="0">
      <selection activeCell="M15" sqref="M15"/>
    </sheetView>
  </sheetViews>
  <sheetFormatPr defaultRowHeight="15" x14ac:dyDescent="0.25"/>
  <cols>
    <col min="1" max="2" width="21" bestFit="1" customWidth="1"/>
    <col min="3" max="3" width="6.7109375" customWidth="1"/>
    <col min="4" max="4" width="23.42578125" bestFit="1" customWidth="1"/>
    <col min="5" max="5" width="27.5703125" bestFit="1" customWidth="1"/>
    <col min="6" max="6" width="29.42578125" customWidth="1"/>
    <col min="7" max="7" width="18.140625" customWidth="1"/>
    <col min="8" max="8" width="22" bestFit="1" customWidth="1"/>
    <col min="9" max="9" width="16.7109375" bestFit="1" customWidth="1"/>
    <col min="10" max="10" width="14.7109375" bestFit="1" customWidth="1"/>
    <col min="11" max="11" width="21.42578125" bestFit="1" customWidth="1"/>
    <col min="12" max="12" width="32.42578125" bestFit="1" customWidth="1"/>
    <col min="13" max="13" width="33" bestFit="1" customWidth="1"/>
    <col min="14" max="15" width="26.140625" customWidth="1"/>
    <col min="16" max="16" width="25.5703125" bestFit="1" customWidth="1"/>
  </cols>
  <sheetData>
    <row r="1" spans="1:16" ht="15.75" thickBot="1" x14ac:dyDescent="0.3"/>
    <row r="2" spans="1:16" x14ac:dyDescent="0.25">
      <c r="A2" s="12"/>
      <c r="B2" s="13"/>
      <c r="C2" s="20"/>
      <c r="D2" s="29" t="s">
        <v>77</v>
      </c>
      <c r="E2" s="30"/>
      <c r="F2" s="29" t="s">
        <v>82</v>
      </c>
      <c r="G2" s="30"/>
      <c r="H2" s="29" t="s">
        <v>84</v>
      </c>
      <c r="I2" s="31"/>
      <c r="J2" s="31"/>
      <c r="K2" s="31"/>
      <c r="L2" s="31"/>
      <c r="M2" s="30"/>
      <c r="N2" s="29" t="s">
        <v>87</v>
      </c>
      <c r="O2" s="31"/>
      <c r="P2" s="30"/>
    </row>
    <row r="3" spans="1:16" ht="15.75" thickBot="1" x14ac:dyDescent="0.3">
      <c r="A3" s="17" t="s">
        <v>79</v>
      </c>
      <c r="B3" s="18" t="s">
        <v>61</v>
      </c>
      <c r="C3" s="19" t="s">
        <v>88</v>
      </c>
      <c r="D3" s="17" t="s">
        <v>78</v>
      </c>
      <c r="E3" s="18" t="s">
        <v>47</v>
      </c>
      <c r="F3" s="17" t="s">
        <v>51</v>
      </c>
      <c r="G3" s="18" t="s">
        <v>83</v>
      </c>
      <c r="H3" s="17" t="s">
        <v>47</v>
      </c>
      <c r="I3" s="19" t="s">
        <v>85</v>
      </c>
      <c r="J3" s="19" t="s">
        <v>86</v>
      </c>
      <c r="K3" s="19" t="s">
        <v>49</v>
      </c>
      <c r="L3" s="19" t="s">
        <v>90</v>
      </c>
      <c r="M3" s="18" t="s">
        <v>91</v>
      </c>
      <c r="N3" s="17" t="s">
        <v>45</v>
      </c>
      <c r="O3" s="19" t="s">
        <v>93</v>
      </c>
      <c r="P3" s="18" t="s">
        <v>92</v>
      </c>
    </row>
    <row r="4" spans="1:16" x14ac:dyDescent="0.25">
      <c r="A4" s="16" t="s">
        <v>76</v>
      </c>
      <c r="B4" s="8" t="s">
        <v>3</v>
      </c>
      <c r="C4" s="7" t="s">
        <v>89</v>
      </c>
      <c r="D4" s="14" t="str">
        <f>B4&amp;".cs"</f>
        <v>Atividade.cs</v>
      </c>
      <c r="E4" s="15" t="str">
        <f>"I"&amp;B4&amp;"Repository.cs"</f>
        <v>IAtividadeRepository.cs</v>
      </c>
      <c r="F4" s="14" t="str">
        <f t="shared" ref="F4:F12" si="0">B4&amp;"Repository.cs"</f>
        <v>AtividadeRepository.cs</v>
      </c>
      <c r="G4" s="8" t="str">
        <f t="shared" ref="G4:G15" si="1">A4</f>
        <v>Atividades</v>
      </c>
      <c r="H4" s="22" t="str">
        <f>IF(C4="","","I"&amp;B4&amp;"Service")</f>
        <v>IAtividadeService</v>
      </c>
      <c r="I4" s="23" t="str">
        <f>IF(C4="","",""&amp;B4&amp;"Dto")</f>
        <v>AtividadeDto</v>
      </c>
      <c r="J4" s="23" t="str">
        <f>IF(C4="","",""&amp;B4)</f>
        <v>Atividade</v>
      </c>
      <c r="K4" s="23" t="str">
        <f>IF(C4="","",""&amp;B4&amp;"Service")</f>
        <v>AtividadeService</v>
      </c>
      <c r="L4" s="23" t="str">
        <f>IF(C4="","","Create"&amp;B4&amp;"DtoValidator")</f>
        <v>CreateAtividadeDtoValidator</v>
      </c>
      <c r="M4" s="24" t="str">
        <f>IF(C4="","","Update"&amp;B4&amp;"DtoValidator")</f>
        <v>UpdateAtividadeDtoValidator</v>
      </c>
      <c r="N4" s="22" t="str">
        <f>IF(C4="","",""&amp;A4&amp;"Controller")</f>
        <v>AtividadesController</v>
      </c>
      <c r="O4" s="23" t="str">
        <f>IF(C4="","",""&amp;B4&amp;"Service")</f>
        <v>AtividadeService</v>
      </c>
      <c r="P4" s="24" t="str">
        <f>IF(C4="","",""&amp;A4&amp;"Repository")</f>
        <v>AtividadesRepository</v>
      </c>
    </row>
    <row r="5" spans="1:16" x14ac:dyDescent="0.25">
      <c r="A5" s="6" t="s">
        <v>75</v>
      </c>
      <c r="B5" s="8" t="s">
        <v>75</v>
      </c>
      <c r="C5" s="7" t="s">
        <v>89</v>
      </c>
      <c r="D5" s="14" t="str">
        <f t="shared" ref="D5" si="2">B5&amp;".cs"</f>
        <v>BaseDados.cs</v>
      </c>
      <c r="E5" s="15" t="str">
        <f t="shared" ref="E5:E15" si="3">"I"&amp;B5&amp;"Repository.cs"</f>
        <v>IBaseDadosRepository.cs</v>
      </c>
      <c r="F5" s="14" t="str">
        <f t="shared" si="0"/>
        <v>BaseDadosRepository.cs</v>
      </c>
      <c r="G5" s="8" t="str">
        <f t="shared" si="1"/>
        <v>BaseDados</v>
      </c>
      <c r="H5" s="22" t="str">
        <f t="shared" ref="H5:H16" si="4">IF(C5="","","I"&amp;B5&amp;"Service")</f>
        <v>IBaseDadosService</v>
      </c>
      <c r="I5" s="23" t="str">
        <f t="shared" ref="I5:I16" si="5">IF(C5="","",""&amp;B5&amp;"Dto")</f>
        <v>BaseDadosDto</v>
      </c>
      <c r="J5" s="23" t="str">
        <f t="shared" ref="J5:J16" si="6">IF(C5="","",""&amp;B5)</f>
        <v>BaseDados</v>
      </c>
      <c r="K5" s="23" t="str">
        <f t="shared" ref="K5:K16" si="7">IF(C5="","",""&amp;B5&amp;"Service")</f>
        <v>BaseDadosService</v>
      </c>
      <c r="L5" s="23" t="str">
        <f>IF(C5="","","Create"&amp;B5&amp;"DtoValidator")</f>
        <v>CreateBaseDadosDtoValidator</v>
      </c>
      <c r="M5" s="24" t="str">
        <f t="shared" ref="M5:M15" si="8">IF(C5="","","Update"&amp;B5&amp;"DtoValidator")</f>
        <v>UpdateBaseDadosDtoValidator</v>
      </c>
      <c r="N5" s="6" t="str">
        <f t="shared" ref="N5:N16" si="9">IF(C5="","",""&amp;A5&amp;"Controller")</f>
        <v>BaseDadosController</v>
      </c>
      <c r="O5" s="23" t="str">
        <f t="shared" ref="O5:O16" si="10">IF(C5="","",""&amp;B5&amp;"Service")</f>
        <v>BaseDadosService</v>
      </c>
      <c r="P5" s="23" t="str">
        <f t="shared" ref="P5:P16" si="11">IF(C5="","",""&amp;A5&amp;"Repository")</f>
        <v>BaseDadosRepository</v>
      </c>
    </row>
    <row r="6" spans="1:16" x14ac:dyDescent="0.25">
      <c r="A6" s="6" t="s">
        <v>73</v>
      </c>
      <c r="B6" s="8" t="s">
        <v>73</v>
      </c>
      <c r="C6" s="21" t="s">
        <v>89</v>
      </c>
      <c r="D6" s="14" t="str">
        <f t="shared" ref="D6:D16" si="12">B6&amp;".cs"</f>
        <v>Catalogo.cs</v>
      </c>
      <c r="E6" s="15" t="str">
        <f t="shared" si="3"/>
        <v>ICatalogoRepository.cs</v>
      </c>
      <c r="F6" s="14" t="str">
        <f t="shared" si="0"/>
        <v>CatalogoRepository.cs</v>
      </c>
      <c r="G6" s="8" t="str">
        <f t="shared" si="1"/>
        <v>Catalogo</v>
      </c>
      <c r="H6" s="22" t="str">
        <f t="shared" si="4"/>
        <v>ICatalogoService</v>
      </c>
      <c r="I6" s="23" t="str">
        <f t="shared" si="5"/>
        <v>CatalogoDto</v>
      </c>
      <c r="J6" s="23" t="str">
        <f t="shared" si="6"/>
        <v>Catalogo</v>
      </c>
      <c r="K6" s="23" t="str">
        <f t="shared" si="7"/>
        <v>CatalogoService</v>
      </c>
      <c r="L6" s="23" t="str">
        <f t="shared" ref="L6:L15" si="13">IF(C6="","","Create"&amp;B6&amp;"DtoValidator")</f>
        <v>CreateCatalogoDtoValidator</v>
      </c>
      <c r="M6" s="24" t="str">
        <f t="shared" si="8"/>
        <v>UpdateCatalogoDtoValidator</v>
      </c>
      <c r="N6" s="6" t="str">
        <f t="shared" si="9"/>
        <v>CatalogoController</v>
      </c>
      <c r="O6" s="23" t="str">
        <f t="shared" si="10"/>
        <v>CatalogoService</v>
      </c>
      <c r="P6" s="23" t="str">
        <f t="shared" si="11"/>
        <v>CatalogoRepository</v>
      </c>
    </row>
    <row r="7" spans="1:16" x14ac:dyDescent="0.25">
      <c r="A7" s="16" t="s">
        <v>71</v>
      </c>
      <c r="B7" s="8" t="s">
        <v>22</v>
      </c>
      <c r="C7" s="7" t="s">
        <v>89</v>
      </c>
      <c r="D7" s="14" t="str">
        <f t="shared" si="12"/>
        <v>Contrato.cs</v>
      </c>
      <c r="E7" s="15" t="str">
        <f t="shared" si="3"/>
        <v>IContratoRepository.cs</v>
      </c>
      <c r="F7" s="14" t="str">
        <f t="shared" si="0"/>
        <v>ContratoRepository.cs</v>
      </c>
      <c r="G7" s="8" t="str">
        <f t="shared" si="1"/>
        <v>Contratos</v>
      </c>
      <c r="H7" s="22" t="str">
        <f t="shared" si="4"/>
        <v>IContratoService</v>
      </c>
      <c r="I7" s="23" t="str">
        <f t="shared" si="5"/>
        <v>ContratoDto</v>
      </c>
      <c r="J7" s="23" t="str">
        <f t="shared" si="6"/>
        <v>Contrato</v>
      </c>
      <c r="K7" s="23" t="str">
        <f t="shared" si="7"/>
        <v>ContratoService</v>
      </c>
      <c r="L7" s="23" t="str">
        <f t="shared" si="13"/>
        <v>CreateContratoDtoValidator</v>
      </c>
      <c r="M7" s="24" t="str">
        <f t="shared" si="8"/>
        <v>UpdateContratoDtoValidator</v>
      </c>
      <c r="N7" s="22" t="str">
        <f t="shared" si="9"/>
        <v>ContratosController</v>
      </c>
      <c r="O7" s="23" t="str">
        <f t="shared" si="10"/>
        <v>ContratoService</v>
      </c>
      <c r="P7" s="23" t="str">
        <f t="shared" si="11"/>
        <v>ContratosRepository</v>
      </c>
    </row>
    <row r="8" spans="1:16" x14ac:dyDescent="0.25">
      <c r="A8" s="16" t="s">
        <v>70</v>
      </c>
      <c r="B8" s="8" t="s">
        <v>23</v>
      </c>
      <c r="C8" s="21" t="s">
        <v>89</v>
      </c>
      <c r="D8" s="14" t="str">
        <f t="shared" si="12"/>
        <v>Fornecedor.cs</v>
      </c>
      <c r="E8" s="15" t="str">
        <f t="shared" si="3"/>
        <v>IFornecedorRepository.cs</v>
      </c>
      <c r="F8" s="14" t="str">
        <f t="shared" si="0"/>
        <v>FornecedorRepository.cs</v>
      </c>
      <c r="G8" s="8" t="str">
        <f t="shared" si="1"/>
        <v>Fornecedores</v>
      </c>
      <c r="H8" s="22" t="str">
        <f t="shared" si="4"/>
        <v>IFornecedorService</v>
      </c>
      <c r="I8" s="23" t="str">
        <f t="shared" si="5"/>
        <v>FornecedorDto</v>
      </c>
      <c r="J8" s="23" t="str">
        <f t="shared" si="6"/>
        <v>Fornecedor</v>
      </c>
      <c r="K8" s="23" t="str">
        <f t="shared" si="7"/>
        <v>FornecedorService</v>
      </c>
      <c r="L8" s="23" t="str">
        <f t="shared" si="13"/>
        <v>CreateFornecedorDtoValidator</v>
      </c>
      <c r="M8" s="24" t="str">
        <f t="shared" si="8"/>
        <v>UpdateFornecedorDtoValidator</v>
      </c>
      <c r="N8" s="22" t="str">
        <f t="shared" si="9"/>
        <v>FornecedoresController</v>
      </c>
      <c r="O8" s="23" t="str">
        <f t="shared" si="10"/>
        <v>FornecedorService</v>
      </c>
      <c r="P8" s="23" t="str">
        <f t="shared" si="11"/>
        <v>FornecedoresRepository</v>
      </c>
    </row>
    <row r="9" spans="1:16" x14ac:dyDescent="0.25">
      <c r="A9" s="16" t="s">
        <v>0</v>
      </c>
      <c r="B9" s="8" t="s">
        <v>80</v>
      </c>
      <c r="C9" s="21" t="s">
        <v>89</v>
      </c>
      <c r="D9" s="14" t="str">
        <f t="shared" si="12"/>
        <v>Funcionalidade.cs</v>
      </c>
      <c r="E9" s="15" t="str">
        <f t="shared" si="3"/>
        <v>IFuncionalidadeRepository.cs</v>
      </c>
      <c r="F9" s="14" t="str">
        <f t="shared" si="0"/>
        <v>FuncionalidadeRepository.cs</v>
      </c>
      <c r="G9" s="8" t="str">
        <f t="shared" si="1"/>
        <v>Funcionalidades</v>
      </c>
      <c r="H9" s="22" t="str">
        <f t="shared" si="4"/>
        <v>IFuncionalidadeService</v>
      </c>
      <c r="I9" s="23" t="str">
        <f t="shared" si="5"/>
        <v>FuncionalidadeDto</v>
      </c>
      <c r="J9" s="23" t="str">
        <f t="shared" si="6"/>
        <v>Funcionalidade</v>
      </c>
      <c r="K9" s="23" t="str">
        <f t="shared" si="7"/>
        <v>FuncionalidadeService</v>
      </c>
      <c r="L9" s="23" t="str">
        <f t="shared" si="13"/>
        <v>CreateFuncionalidadeDtoValidator</v>
      </c>
      <c r="M9" s="24" t="str">
        <f t="shared" si="8"/>
        <v>UpdateFuncionalidadeDtoValidator</v>
      </c>
      <c r="N9" s="22" t="str">
        <f t="shared" si="9"/>
        <v>FuncionalidadesController</v>
      </c>
      <c r="O9" s="23" t="str">
        <f t="shared" si="10"/>
        <v>FuncionalidadeService</v>
      </c>
      <c r="P9" s="23" t="str">
        <f t="shared" si="11"/>
        <v>FuncionalidadesRepository</v>
      </c>
    </row>
    <row r="10" spans="1:16" x14ac:dyDescent="0.25">
      <c r="A10" s="16" t="s">
        <v>68</v>
      </c>
      <c r="B10" s="8" t="s">
        <v>16</v>
      </c>
      <c r="C10" s="21" t="s">
        <v>89</v>
      </c>
      <c r="D10" s="14" t="str">
        <f t="shared" si="12"/>
        <v>Perfil.cs</v>
      </c>
      <c r="E10" s="15" t="str">
        <f t="shared" si="3"/>
        <v>IPerfilRepository.cs</v>
      </c>
      <c r="F10" s="14" t="str">
        <f t="shared" si="0"/>
        <v>PerfilRepository.cs</v>
      </c>
      <c r="G10" s="8" t="str">
        <f t="shared" si="1"/>
        <v>Perfis</v>
      </c>
      <c r="H10" s="22" t="str">
        <f t="shared" si="4"/>
        <v>IPerfilService</v>
      </c>
      <c r="I10" s="23" t="str">
        <f t="shared" si="5"/>
        <v>PerfilDto</v>
      </c>
      <c r="J10" s="23" t="str">
        <f t="shared" si="6"/>
        <v>Perfil</v>
      </c>
      <c r="K10" s="23" t="str">
        <f t="shared" si="7"/>
        <v>PerfilService</v>
      </c>
      <c r="L10" s="23" t="str">
        <f t="shared" si="13"/>
        <v>CreatePerfilDtoValidator</v>
      </c>
      <c r="M10" s="24" t="str">
        <f t="shared" si="8"/>
        <v>UpdatePerfilDtoValidator</v>
      </c>
      <c r="N10" s="22" t="str">
        <f t="shared" si="9"/>
        <v>PerfisController</v>
      </c>
      <c r="O10" s="23" t="str">
        <f t="shared" si="10"/>
        <v>PerfilService</v>
      </c>
      <c r="P10" s="23" t="str">
        <f t="shared" si="11"/>
        <v>PerfisRepository</v>
      </c>
    </row>
    <row r="11" spans="1:16" x14ac:dyDescent="0.25">
      <c r="A11" s="6" t="s">
        <v>67</v>
      </c>
      <c r="B11" s="8" t="s">
        <v>67</v>
      </c>
      <c r="C11" s="21" t="s">
        <v>89</v>
      </c>
      <c r="D11" s="14" t="str">
        <f t="shared" si="12"/>
        <v>Repositorio.cs</v>
      </c>
      <c r="E11" s="15" t="str">
        <f t="shared" si="3"/>
        <v>IRepositorioRepository.cs</v>
      </c>
      <c r="F11" s="14" t="str">
        <f t="shared" si="0"/>
        <v>RepositorioRepository.cs</v>
      </c>
      <c r="G11" s="8" t="str">
        <f t="shared" si="1"/>
        <v>Repositorio</v>
      </c>
      <c r="H11" s="22" t="str">
        <f t="shared" si="4"/>
        <v>IRepositorioService</v>
      </c>
      <c r="I11" s="23" t="str">
        <f t="shared" si="5"/>
        <v>RepositorioDto</v>
      </c>
      <c r="J11" s="23" t="str">
        <f t="shared" si="6"/>
        <v>Repositorio</v>
      </c>
      <c r="K11" s="23" t="str">
        <f t="shared" si="7"/>
        <v>RepositorioService</v>
      </c>
      <c r="L11" s="23" t="str">
        <f t="shared" si="13"/>
        <v>CreateRepositorioDtoValidator</v>
      </c>
      <c r="M11" s="24" t="str">
        <f t="shared" si="8"/>
        <v>UpdateRepositorioDtoValidator</v>
      </c>
      <c r="N11" s="6" t="str">
        <f t="shared" si="9"/>
        <v>RepositorioController</v>
      </c>
      <c r="O11" s="23" t="str">
        <f t="shared" si="10"/>
        <v>RepositorioService</v>
      </c>
      <c r="P11" s="23" t="str">
        <f t="shared" si="11"/>
        <v>RepositorioRepository</v>
      </c>
    </row>
    <row r="12" spans="1:16" x14ac:dyDescent="0.25">
      <c r="A12" s="6" t="s">
        <v>56</v>
      </c>
      <c r="B12" s="8" t="s">
        <v>56</v>
      </c>
      <c r="C12" s="21" t="s">
        <v>89</v>
      </c>
      <c r="D12" s="14" t="str">
        <f t="shared" si="12"/>
        <v>Software.cs</v>
      </c>
      <c r="E12" s="15" t="str">
        <f t="shared" si="3"/>
        <v>ISoftwareRepository.cs</v>
      </c>
      <c r="F12" s="14" t="str">
        <f t="shared" si="0"/>
        <v>SoftwareRepository.cs</v>
      </c>
      <c r="G12" s="8" t="str">
        <f t="shared" si="1"/>
        <v>Software</v>
      </c>
      <c r="H12" s="22" t="str">
        <f t="shared" si="4"/>
        <v>ISoftwareService</v>
      </c>
      <c r="I12" s="23" t="str">
        <f t="shared" si="5"/>
        <v>SoftwareDto</v>
      </c>
      <c r="J12" s="23" t="str">
        <f t="shared" si="6"/>
        <v>Software</v>
      </c>
      <c r="K12" s="23" t="str">
        <f t="shared" si="7"/>
        <v>SoftwareService</v>
      </c>
      <c r="L12" s="23" t="str">
        <f t="shared" si="13"/>
        <v>CreateSoftwareDtoValidator</v>
      </c>
      <c r="M12" s="24" t="str">
        <f t="shared" si="8"/>
        <v>UpdateSoftwareDtoValidator</v>
      </c>
      <c r="N12" s="6" t="str">
        <f t="shared" si="9"/>
        <v>SoftwareController</v>
      </c>
      <c r="O12" s="23" t="str">
        <f t="shared" si="10"/>
        <v>SoftwareService</v>
      </c>
      <c r="P12" s="23" t="str">
        <f t="shared" si="11"/>
        <v>SoftwareRepository</v>
      </c>
    </row>
    <row r="13" spans="1:16" x14ac:dyDescent="0.25">
      <c r="A13" s="16" t="s">
        <v>66</v>
      </c>
      <c r="B13" s="8" t="s">
        <v>21</v>
      </c>
      <c r="C13" s="21" t="s">
        <v>89</v>
      </c>
      <c r="D13" s="14" t="str">
        <f t="shared" si="12"/>
        <v>Tarefa.cs</v>
      </c>
      <c r="E13" s="15" t="str">
        <f t="shared" si="3"/>
        <v>ITarefaRepository.cs</v>
      </c>
      <c r="F13" s="14" t="str">
        <f t="shared" ref="F13:F14" si="14">B13&amp;"Repository.cs"</f>
        <v>TarefaRepository.cs</v>
      </c>
      <c r="G13" s="8" t="str">
        <f t="shared" si="1"/>
        <v>Tarefas</v>
      </c>
      <c r="H13" s="22" t="str">
        <f t="shared" si="4"/>
        <v>ITarefaService</v>
      </c>
      <c r="I13" s="23" t="str">
        <f t="shared" si="5"/>
        <v>TarefaDto</v>
      </c>
      <c r="J13" s="23" t="str">
        <f t="shared" si="6"/>
        <v>Tarefa</v>
      </c>
      <c r="K13" s="23" t="str">
        <f t="shared" si="7"/>
        <v>TarefaService</v>
      </c>
      <c r="L13" s="23" t="str">
        <f t="shared" si="13"/>
        <v>CreateTarefaDtoValidator</v>
      </c>
      <c r="M13" s="24" t="str">
        <f t="shared" si="8"/>
        <v>UpdateTarefaDtoValidator</v>
      </c>
      <c r="N13" s="22" t="str">
        <f t="shared" si="9"/>
        <v>TarefasController</v>
      </c>
      <c r="O13" s="23" t="str">
        <f t="shared" si="10"/>
        <v>TarefaService</v>
      </c>
      <c r="P13" s="23" t="str">
        <f t="shared" si="11"/>
        <v>TarefasRepository</v>
      </c>
    </row>
    <row r="14" spans="1:16" x14ac:dyDescent="0.25">
      <c r="A14" s="6" t="s">
        <v>65</v>
      </c>
      <c r="B14" s="8" t="s">
        <v>65</v>
      </c>
      <c r="C14" s="21" t="s">
        <v>89</v>
      </c>
      <c r="D14" s="14" t="str">
        <f t="shared" si="12"/>
        <v>URL.cs</v>
      </c>
      <c r="E14" s="15" t="str">
        <f t="shared" si="3"/>
        <v>IURLRepository.cs</v>
      </c>
      <c r="F14" s="14" t="str">
        <f t="shared" si="14"/>
        <v>URLRepository.cs</v>
      </c>
      <c r="G14" s="8" t="str">
        <f t="shared" si="1"/>
        <v>URL</v>
      </c>
      <c r="H14" s="22" t="str">
        <f t="shared" si="4"/>
        <v>IURLService</v>
      </c>
      <c r="I14" s="23" t="str">
        <f t="shared" si="5"/>
        <v>URLDto</v>
      </c>
      <c r="J14" s="23" t="str">
        <f t="shared" si="6"/>
        <v>URL</v>
      </c>
      <c r="K14" s="23" t="str">
        <f t="shared" si="7"/>
        <v>URLService</v>
      </c>
      <c r="L14" s="23" t="str">
        <f t="shared" si="13"/>
        <v>CreateURLDtoValidator</v>
      </c>
      <c r="M14" s="24" t="str">
        <f t="shared" si="8"/>
        <v>UpdateURLDtoValidator</v>
      </c>
      <c r="N14" s="6" t="str">
        <f t="shared" si="9"/>
        <v>URLController</v>
      </c>
      <c r="O14" s="23" t="str">
        <f t="shared" si="10"/>
        <v>URLService</v>
      </c>
      <c r="P14" s="23" t="str">
        <f t="shared" si="11"/>
        <v>URLRepository</v>
      </c>
    </row>
    <row r="15" spans="1:16" x14ac:dyDescent="0.25">
      <c r="A15" s="6" t="s">
        <v>63</v>
      </c>
      <c r="B15" s="8" t="s">
        <v>81</v>
      </c>
      <c r="C15" s="7" t="s">
        <v>89</v>
      </c>
      <c r="D15" s="14" t="str">
        <f t="shared" si="12"/>
        <v>UsuariosLocal.cs</v>
      </c>
      <c r="E15" s="15" t="str">
        <f t="shared" si="3"/>
        <v>IUsuariosLocalRepository.cs</v>
      </c>
      <c r="F15" s="14" t="str">
        <f>B15&amp;"Repository.cs"</f>
        <v>UsuariosLocalRepository.cs</v>
      </c>
      <c r="G15" s="8" t="str">
        <f t="shared" si="1"/>
        <v>UsuariosLocais</v>
      </c>
      <c r="H15" s="22" t="str">
        <f t="shared" si="4"/>
        <v>IUsuariosLocalService</v>
      </c>
      <c r="I15" s="23" t="str">
        <f t="shared" si="5"/>
        <v>UsuariosLocalDto</v>
      </c>
      <c r="J15" s="7" t="str">
        <f t="shared" si="6"/>
        <v>UsuariosLocal</v>
      </c>
      <c r="K15" s="23" t="str">
        <f t="shared" si="7"/>
        <v>UsuariosLocalService</v>
      </c>
      <c r="L15" s="23" t="str">
        <f t="shared" si="13"/>
        <v>CreateUsuariosLocalDtoValidator</v>
      </c>
      <c r="M15" s="24" t="str">
        <f t="shared" si="8"/>
        <v>UpdateUsuariosLocalDtoValidator</v>
      </c>
      <c r="N15" s="22" t="str">
        <f t="shared" si="9"/>
        <v>UsuariosLocaisController</v>
      </c>
      <c r="O15" s="23" t="str">
        <f t="shared" si="10"/>
        <v>UsuariosLocalService</v>
      </c>
      <c r="P15" s="24" t="str">
        <f t="shared" si="11"/>
        <v>UsuariosLocaisRepository</v>
      </c>
    </row>
    <row r="16" spans="1:16" ht="15.75" thickBot="1" x14ac:dyDescent="0.3">
      <c r="A16" s="9" t="s">
        <v>62</v>
      </c>
      <c r="B16" s="11" t="s">
        <v>62</v>
      </c>
      <c r="C16" s="10"/>
      <c r="D16" s="9" t="str">
        <f t="shared" si="12"/>
        <v>__EFMigrationsHistory.cs</v>
      </c>
      <c r="E16" s="11"/>
      <c r="F16" s="9"/>
      <c r="G16" s="11"/>
      <c r="H16" s="9" t="str">
        <f t="shared" si="4"/>
        <v/>
      </c>
      <c r="I16" s="10" t="str">
        <f t="shared" si="5"/>
        <v/>
      </c>
      <c r="J16" s="10" t="str">
        <f t="shared" si="6"/>
        <v/>
      </c>
      <c r="K16" s="10" t="str">
        <f t="shared" si="7"/>
        <v/>
      </c>
      <c r="L16" s="10"/>
      <c r="M16" s="11"/>
      <c r="N16" s="10" t="str">
        <f t="shared" si="9"/>
        <v/>
      </c>
      <c r="O16" s="10" t="str">
        <f t="shared" si="10"/>
        <v/>
      </c>
      <c r="P16" s="11" t="str">
        <f t="shared" si="11"/>
        <v/>
      </c>
    </row>
    <row r="18" spans="1:4" x14ac:dyDescent="0.25">
      <c r="A18" s="2" t="s">
        <v>74</v>
      </c>
      <c r="B18" s="2" t="s">
        <v>74</v>
      </c>
      <c r="C18" s="2"/>
      <c r="D18" s="2" t="str">
        <f>B18&amp;".cs"</f>
        <v>BaseDadosSoftware.cs</v>
      </c>
    </row>
    <row r="19" spans="1:4" x14ac:dyDescent="0.25">
      <c r="A19" s="2" t="s">
        <v>72</v>
      </c>
      <c r="B19" s="2" t="s">
        <v>72</v>
      </c>
      <c r="C19" s="2"/>
      <c r="D19" s="2" t="str">
        <f>B19&amp;".cs"</f>
        <v>ContratoFornecedor.cs</v>
      </c>
    </row>
    <row r="20" spans="1:4" x14ac:dyDescent="0.25">
      <c r="A20" s="2" t="s">
        <v>69</v>
      </c>
      <c r="B20" s="2" t="s">
        <v>69</v>
      </c>
      <c r="C20" s="2"/>
      <c r="D20" s="2" t="str">
        <f>B20&amp;".cs"</f>
        <v>PerfilFuncionalidade.cs</v>
      </c>
    </row>
    <row r="21" spans="1:4" x14ac:dyDescent="0.25">
      <c r="A21" s="2" t="s">
        <v>64</v>
      </c>
      <c r="B21" s="2" t="s">
        <v>64</v>
      </c>
      <c r="C21" s="2"/>
      <c r="D21" s="2" t="str">
        <f>B21&amp;".cs"</f>
        <v>UsuarioPerfil.cs</v>
      </c>
    </row>
  </sheetData>
  <mergeCells count="4">
    <mergeCell ref="D2:E2"/>
    <mergeCell ref="F2:G2"/>
    <mergeCell ref="H2:M2"/>
    <mergeCell ref="N2:P2"/>
  </mergeCells>
  <conditionalFormatting sqref="G2:G15">
    <cfRule type="cellIs" dxfId="0" priority="3" operator="equal">
      <formula>B2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"/>
  <sheetViews>
    <sheetView topLeftCell="A65" workbookViewId="0">
      <selection sqref="A1:XFD1"/>
    </sheetView>
  </sheetViews>
  <sheetFormatPr defaultRowHeight="15" x14ac:dyDescent="0.25"/>
  <sheetData>
    <row r="2" spans="1:2" x14ac:dyDescent="0.25">
      <c r="A2" t="s">
        <v>95</v>
      </c>
    </row>
    <row r="3" spans="1:2" x14ac:dyDescent="0.25">
      <c r="B3" t="s">
        <v>96</v>
      </c>
    </row>
    <row r="4" spans="1:2" x14ac:dyDescent="0.25">
      <c r="B4" t="s">
        <v>97</v>
      </c>
    </row>
    <row r="5" spans="1:2" x14ac:dyDescent="0.25">
      <c r="B5" t="s">
        <v>98</v>
      </c>
    </row>
    <row r="8" spans="1:2" x14ac:dyDescent="0.25">
      <c r="A8" t="s">
        <v>99</v>
      </c>
    </row>
    <row r="9" spans="1:2" x14ac:dyDescent="0.25">
      <c r="B9" t="s">
        <v>100</v>
      </c>
    </row>
    <row r="10" spans="1:2" x14ac:dyDescent="0.25">
      <c r="B10" t="s">
        <v>101</v>
      </c>
    </row>
    <row r="11" spans="1:2" x14ac:dyDescent="0.25">
      <c r="B11" t="s">
        <v>102</v>
      </c>
    </row>
    <row r="12" spans="1:2" x14ac:dyDescent="0.25">
      <c r="B12" t="s">
        <v>103</v>
      </c>
    </row>
    <row r="15" spans="1:2" x14ac:dyDescent="0.25">
      <c r="A15" t="s">
        <v>104</v>
      </c>
    </row>
    <row r="16" spans="1:2" x14ac:dyDescent="0.25">
      <c r="B16" t="s">
        <v>105</v>
      </c>
    </row>
    <row r="17" spans="1:2" x14ac:dyDescent="0.25">
      <c r="B17" t="s">
        <v>106</v>
      </c>
    </row>
    <row r="18" spans="1:2" x14ac:dyDescent="0.25">
      <c r="B18" t="s">
        <v>107</v>
      </c>
    </row>
    <row r="19" spans="1:2" x14ac:dyDescent="0.25">
      <c r="B19" t="s">
        <v>108</v>
      </c>
    </row>
    <row r="20" spans="1:2" x14ac:dyDescent="0.25">
      <c r="B20" t="s">
        <v>109</v>
      </c>
    </row>
    <row r="21" spans="1:2" x14ac:dyDescent="0.25">
      <c r="B21" t="s">
        <v>110</v>
      </c>
    </row>
    <row r="22" spans="1:2" x14ac:dyDescent="0.25">
      <c r="B22" t="s">
        <v>111</v>
      </c>
    </row>
    <row r="23" spans="1:2" x14ac:dyDescent="0.25">
      <c r="B23" t="s">
        <v>112</v>
      </c>
    </row>
    <row r="24" spans="1:2" x14ac:dyDescent="0.25">
      <c r="B24" t="s">
        <v>113</v>
      </c>
    </row>
    <row r="25" spans="1:2" x14ac:dyDescent="0.25">
      <c r="B25" t="s">
        <v>114</v>
      </c>
    </row>
    <row r="26" spans="1:2" x14ac:dyDescent="0.25">
      <c r="A26" t="s">
        <v>104</v>
      </c>
    </row>
    <row r="27" spans="1:2" x14ac:dyDescent="0.25">
      <c r="B27" t="s">
        <v>115</v>
      </c>
    </row>
    <row r="28" spans="1:2" x14ac:dyDescent="0.25">
      <c r="B28" t="s">
        <v>116</v>
      </c>
    </row>
    <row r="29" spans="1:2" x14ac:dyDescent="0.25">
      <c r="B29" t="s">
        <v>117</v>
      </c>
    </row>
    <row r="30" spans="1:2" x14ac:dyDescent="0.25">
      <c r="B30" t="s">
        <v>118</v>
      </c>
    </row>
    <row r="31" spans="1:2" x14ac:dyDescent="0.25">
      <c r="B31" t="s">
        <v>119</v>
      </c>
    </row>
    <row r="32" spans="1:2" x14ac:dyDescent="0.25">
      <c r="B32" t="s">
        <v>120</v>
      </c>
    </row>
    <row r="33" spans="1:2" x14ac:dyDescent="0.25">
      <c r="B33" t="s">
        <v>121</v>
      </c>
    </row>
    <row r="34" spans="1:2" x14ac:dyDescent="0.25">
      <c r="B34" t="s">
        <v>122</v>
      </c>
    </row>
    <row r="35" spans="1:2" x14ac:dyDescent="0.25">
      <c r="B35" t="s">
        <v>123</v>
      </c>
    </row>
    <row r="36" spans="1:2" x14ac:dyDescent="0.25">
      <c r="B36" t="s">
        <v>124</v>
      </c>
    </row>
    <row r="37" spans="1:2" x14ac:dyDescent="0.25">
      <c r="A37" t="s">
        <v>104</v>
      </c>
    </row>
    <row r="38" spans="1:2" x14ac:dyDescent="0.25">
      <c r="B38" t="s">
        <v>125</v>
      </c>
    </row>
    <row r="39" spans="1:2" x14ac:dyDescent="0.25">
      <c r="B39" t="s">
        <v>126</v>
      </c>
    </row>
    <row r="40" spans="1:2" x14ac:dyDescent="0.25">
      <c r="B40" t="s">
        <v>127</v>
      </c>
    </row>
    <row r="41" spans="1:2" x14ac:dyDescent="0.25">
      <c r="B41" t="s">
        <v>128</v>
      </c>
    </row>
    <row r="42" spans="1:2" x14ac:dyDescent="0.25">
      <c r="B42" t="s">
        <v>129</v>
      </c>
    </row>
    <row r="43" spans="1:2" x14ac:dyDescent="0.25">
      <c r="B43" t="s">
        <v>130</v>
      </c>
    </row>
    <row r="44" spans="1:2" x14ac:dyDescent="0.25">
      <c r="B44" t="s">
        <v>131</v>
      </c>
    </row>
    <row r="45" spans="1:2" x14ac:dyDescent="0.25">
      <c r="B45" t="s">
        <v>132</v>
      </c>
    </row>
    <row r="46" spans="1:2" x14ac:dyDescent="0.25">
      <c r="B46" t="s">
        <v>133</v>
      </c>
    </row>
    <row r="47" spans="1:2" x14ac:dyDescent="0.25">
      <c r="B47" t="s">
        <v>134</v>
      </c>
    </row>
    <row r="48" spans="1:2" x14ac:dyDescent="0.25">
      <c r="A48" t="s">
        <v>104</v>
      </c>
    </row>
    <row r="49" spans="1:2" x14ac:dyDescent="0.25">
      <c r="B49" t="s">
        <v>135</v>
      </c>
    </row>
    <row r="50" spans="1:2" x14ac:dyDescent="0.25">
      <c r="B50" t="s">
        <v>136</v>
      </c>
    </row>
    <row r="51" spans="1:2" x14ac:dyDescent="0.25">
      <c r="B51" t="s">
        <v>137</v>
      </c>
    </row>
    <row r="54" spans="1:2" x14ac:dyDescent="0.25">
      <c r="A54" t="s">
        <v>138</v>
      </c>
    </row>
    <row r="55" spans="1:2" x14ac:dyDescent="0.25">
      <c r="B55" t="s">
        <v>139</v>
      </c>
    </row>
    <row r="56" spans="1:2" x14ac:dyDescent="0.25">
      <c r="B56" t="s">
        <v>140</v>
      </c>
    </row>
    <row r="57" spans="1:2" x14ac:dyDescent="0.25">
      <c r="B57" t="s">
        <v>141</v>
      </c>
    </row>
    <row r="58" spans="1:2" x14ac:dyDescent="0.25">
      <c r="B58" t="s">
        <v>142</v>
      </c>
    </row>
    <row r="59" spans="1:2" x14ac:dyDescent="0.25">
      <c r="B59" t="s">
        <v>143</v>
      </c>
    </row>
    <row r="60" spans="1:2" x14ac:dyDescent="0.25">
      <c r="B60" t="s">
        <v>144</v>
      </c>
    </row>
    <row r="61" spans="1:2" x14ac:dyDescent="0.25">
      <c r="B61" t="s">
        <v>145</v>
      </c>
    </row>
    <row r="62" spans="1:2" x14ac:dyDescent="0.25">
      <c r="B62" t="s">
        <v>146</v>
      </c>
    </row>
    <row r="63" spans="1:2" x14ac:dyDescent="0.25">
      <c r="B63" t="s">
        <v>147</v>
      </c>
    </row>
    <row r="64" spans="1:2" x14ac:dyDescent="0.25">
      <c r="B64" t="s">
        <v>148</v>
      </c>
    </row>
    <row r="65" spans="1:2" x14ac:dyDescent="0.25">
      <c r="A65" t="s">
        <v>138</v>
      </c>
    </row>
    <row r="66" spans="1:2" x14ac:dyDescent="0.25">
      <c r="B66" t="s">
        <v>149</v>
      </c>
    </row>
    <row r="67" spans="1:2" x14ac:dyDescent="0.25">
      <c r="B67" t="s">
        <v>150</v>
      </c>
    </row>
    <row r="68" spans="1:2" x14ac:dyDescent="0.25">
      <c r="B68" t="s">
        <v>151</v>
      </c>
    </row>
    <row r="69" spans="1:2" x14ac:dyDescent="0.25">
      <c r="B69" t="s">
        <v>152</v>
      </c>
    </row>
    <row r="70" spans="1:2" x14ac:dyDescent="0.25">
      <c r="B70" t="s">
        <v>153</v>
      </c>
    </row>
    <row r="71" spans="1:2" x14ac:dyDescent="0.25">
      <c r="B71" t="s">
        <v>154</v>
      </c>
    </row>
    <row r="72" spans="1:2" x14ac:dyDescent="0.25">
      <c r="B72" t="s">
        <v>155</v>
      </c>
    </row>
    <row r="73" spans="1:2" x14ac:dyDescent="0.25">
      <c r="B73" t="s">
        <v>156</v>
      </c>
    </row>
    <row r="74" spans="1:2" x14ac:dyDescent="0.25">
      <c r="B74" t="s">
        <v>157</v>
      </c>
    </row>
    <row r="75" spans="1:2" x14ac:dyDescent="0.25">
      <c r="B75" t="s">
        <v>158</v>
      </c>
    </row>
    <row r="76" spans="1:2" x14ac:dyDescent="0.25">
      <c r="A76" t="s">
        <v>138</v>
      </c>
    </row>
    <row r="77" spans="1:2" x14ac:dyDescent="0.25">
      <c r="B77" t="s">
        <v>159</v>
      </c>
    </row>
    <row r="78" spans="1:2" x14ac:dyDescent="0.25">
      <c r="B78" t="s">
        <v>160</v>
      </c>
    </row>
    <row r="79" spans="1:2" x14ac:dyDescent="0.25">
      <c r="B79" t="s">
        <v>161</v>
      </c>
    </row>
    <row r="80" spans="1:2" x14ac:dyDescent="0.25">
      <c r="B80" t="s">
        <v>162</v>
      </c>
    </row>
    <row r="81" spans="1:2" x14ac:dyDescent="0.25">
      <c r="B81" t="s">
        <v>163</v>
      </c>
    </row>
    <row r="82" spans="1:2" x14ac:dyDescent="0.25">
      <c r="B82" t="s">
        <v>164</v>
      </c>
    </row>
    <row r="83" spans="1:2" x14ac:dyDescent="0.25">
      <c r="B83" t="s">
        <v>165</v>
      </c>
    </row>
    <row r="84" spans="1:2" x14ac:dyDescent="0.25">
      <c r="B84" t="s">
        <v>166</v>
      </c>
    </row>
    <row r="85" spans="1:2" x14ac:dyDescent="0.25">
      <c r="B85" t="s">
        <v>167</v>
      </c>
    </row>
    <row r="86" spans="1:2" x14ac:dyDescent="0.25">
      <c r="B86" t="s">
        <v>168</v>
      </c>
    </row>
    <row r="87" spans="1:2" x14ac:dyDescent="0.25">
      <c r="A87" t="s">
        <v>138</v>
      </c>
    </row>
    <row r="88" spans="1:2" x14ac:dyDescent="0.25">
      <c r="B88" t="s">
        <v>169</v>
      </c>
    </row>
    <row r="89" spans="1:2" x14ac:dyDescent="0.25">
      <c r="B89" t="s">
        <v>170</v>
      </c>
    </row>
    <row r="90" spans="1:2" x14ac:dyDescent="0.25">
      <c r="B90" t="s">
        <v>171</v>
      </c>
    </row>
    <row r="91" spans="1:2" x14ac:dyDescent="0.25">
      <c r="B91" t="s">
        <v>172</v>
      </c>
    </row>
    <row r="92" spans="1:2" x14ac:dyDescent="0.25">
      <c r="B92" t="s">
        <v>173</v>
      </c>
    </row>
    <row r="93" spans="1:2" x14ac:dyDescent="0.25">
      <c r="B93" t="s">
        <v>174</v>
      </c>
    </row>
    <row r="94" spans="1:2" x14ac:dyDescent="0.25">
      <c r="B94" t="s">
        <v>175</v>
      </c>
    </row>
    <row r="95" spans="1:2" x14ac:dyDescent="0.25">
      <c r="B95" t="s">
        <v>176</v>
      </c>
    </row>
    <row r="96" spans="1:2" x14ac:dyDescent="0.25">
      <c r="B96" t="s">
        <v>177</v>
      </c>
    </row>
    <row r="97" spans="1:2" x14ac:dyDescent="0.25">
      <c r="B97" t="s">
        <v>178</v>
      </c>
    </row>
    <row r="98" spans="1:2" x14ac:dyDescent="0.25">
      <c r="A98" t="s">
        <v>138</v>
      </c>
    </row>
    <row r="99" spans="1:2" x14ac:dyDescent="0.25">
      <c r="B99" t="s">
        <v>179</v>
      </c>
    </row>
    <row r="100" spans="1:2" x14ac:dyDescent="0.25">
      <c r="B100" t="s">
        <v>180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CONFIGURA</dc:creator>
  <cp:lastModifiedBy>CONFIGURA</cp:lastModifiedBy>
  <dcterms:created xsi:type="dcterms:W3CDTF">2025-06-27T14:48:33Z</dcterms:created>
  <dcterms:modified xsi:type="dcterms:W3CDTF">2025-09-11T14:45:09Z</dcterms:modified>
</cp:coreProperties>
</file>