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EstaPastaDeTrabalho"/>
  <bookViews>
    <workbookView visibility="visible" minimized="0" showHorizontalScroll="1" showVerticalScroll="1" showSheetTabs="1" xWindow="-120" yWindow="-120" windowWidth="20730" windowHeight="11160" tabRatio="600" firstSheet="0" activeTab="1" autoFilterDateGrouping="1"/>
  </bookViews>
  <sheets>
    <sheet name="dados" sheetId="1" state="visible" r:id="rId1"/>
    <sheet name="relatório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2">
    <font>
      <name val="Calibri"/>
      <family val="2"/>
      <color theme="1"/>
      <sz val="11"/>
      <scheme val="minor"/>
    </font>
    <font>
      <name val="Calibri"/>
      <family val="2"/>
      <b val="1"/>
      <color theme="1" tint="0.1499984740745262"/>
      <sz val="11"/>
      <scheme val="minor"/>
    </font>
    <font>
      <name val="Calibri"/>
      <family val="2"/>
      <color theme="1" tint="0.1499984740745262"/>
      <sz val="11"/>
      <scheme val="minor"/>
    </font>
    <font>
      <name val="Calibri"/>
      <family val="2"/>
      <color theme="1" tint="0.1499984740745262"/>
      <sz val="11"/>
      <u val="single"/>
      <scheme val="minor"/>
    </font>
    <font>
      <name val="Calibri"/>
      <family val="2"/>
      <color theme="1" tint="0.249977111117893"/>
      <sz val="11"/>
      <scheme val="minor"/>
    </font>
    <font>
      <name val="Century Gothic"/>
      <family val="2"/>
      <color theme="1" tint="0.249977111117893"/>
      <sz val="16"/>
    </font>
    <font>
      <name val="Arial"/>
      <family val="2"/>
      <color theme="1" tint="0.249977111117893"/>
      <sz val="11"/>
    </font>
    <font>
      <name val="Arial"/>
      <family val="2"/>
      <b val="1"/>
      <color theme="1" tint="0.249977111117893"/>
      <sz val="11"/>
    </font>
    <font>
      <name val="Arial"/>
      <family val="2"/>
      <b val="1"/>
      <color theme="1" tint="0.249977111117893"/>
      <sz val="10.5"/>
    </font>
    <font>
      <name val="Arial"/>
      <family val="2"/>
      <color theme="1" tint="0.249977111117893"/>
      <sz val="10.5"/>
    </font>
    <font>
      <name val="Calibri"/>
      <family val="2"/>
      <b val="1"/>
      <color theme="1" tint="0.249977111117893"/>
      <sz val="11"/>
      <scheme val="minor"/>
    </font>
    <font>
      <name val="Calibri"/>
      <family val="2"/>
      <color theme="2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</fills>
  <borders count="18">
    <border>
      <left/>
      <right/>
      <top/>
      <bottom/>
      <diagonal/>
    </border>
    <border>
      <left style="dashed">
        <color theme="1" tint="0.3499862666707358"/>
      </left>
      <right style="dashed">
        <color theme="1" tint="0.3499862666707358"/>
      </right>
      <top style="dashed">
        <color theme="1" tint="0.3499862666707358"/>
      </top>
      <bottom style="dashed">
        <color theme="1" tint="0.3499862666707358"/>
      </bottom>
      <diagonal/>
    </border>
    <border>
      <left style="thin">
        <color theme="1" tint="0.3499862666707358"/>
      </left>
      <right style="dashed">
        <color theme="1" tint="0.3499862666707358"/>
      </right>
      <top style="thin">
        <color theme="1" tint="0.3499862666707358"/>
      </top>
      <bottom style="dashed">
        <color theme="1" tint="0.3499862666707358"/>
      </bottom>
      <diagonal/>
    </border>
    <border>
      <left style="dashed">
        <color theme="1" tint="0.3499862666707358"/>
      </left>
      <right style="dashed">
        <color theme="1" tint="0.3499862666707358"/>
      </right>
      <top style="thin">
        <color theme="1" tint="0.3499862666707358"/>
      </top>
      <bottom style="dashed">
        <color theme="1" tint="0.3499862666707358"/>
      </bottom>
      <diagonal/>
    </border>
    <border>
      <left style="thin">
        <color theme="1" tint="0.3499862666707358"/>
      </left>
      <right style="dashed">
        <color theme="1" tint="0.3499862666707358"/>
      </right>
      <top style="dashed">
        <color theme="1" tint="0.3499862666707358"/>
      </top>
      <bottom style="dashed">
        <color theme="1" tint="0.3499862666707358"/>
      </bottom>
      <diagonal/>
    </border>
    <border>
      <left/>
      <right style="thin">
        <color theme="0" tint="-0.1498764000366222"/>
      </right>
      <top style="thin">
        <color theme="0" tint="-0.1498764000366222"/>
      </top>
      <bottom/>
      <diagonal/>
    </border>
    <border>
      <left/>
      <right style="thin">
        <color theme="0" tint="-0.1498764000366222"/>
      </right>
      <top style="thin">
        <color theme="0" tint="-0.1498764000366222"/>
      </top>
      <bottom style="thin">
        <color theme="0" tint="-0.1498764000366222"/>
      </bottom>
      <diagonal/>
    </border>
    <border>
      <left/>
      <right/>
      <top/>
      <bottom style="thin">
        <color theme="0" tint="-0.1498764000366222"/>
      </bottom>
      <diagonal/>
    </border>
    <border>
      <left/>
      <right style="thin">
        <color theme="0" tint="-0.1498764000366222"/>
      </right>
      <top/>
      <bottom style="thin">
        <color theme="0" tint="-0.1498764000366222"/>
      </bottom>
      <diagonal/>
    </border>
    <border>
      <left/>
      <right/>
      <top style="thin">
        <color theme="0" tint="-0.1498764000366222"/>
      </top>
      <bottom/>
      <diagonal/>
    </border>
    <border>
      <left/>
      <right/>
      <top style="thin">
        <color theme="0" tint="-0.1498764000366222"/>
      </top>
      <bottom style="thin">
        <color theme="0" tint="-0.1498764000366222"/>
      </bottom>
      <diagonal/>
    </border>
    <border>
      <left style="thin">
        <color theme="0" tint="-0.1498764000366222"/>
      </left>
      <right style="thin">
        <color theme="0" tint="-0.1498764000366222"/>
      </right>
      <top/>
      <bottom/>
      <diagonal/>
    </border>
    <border>
      <left style="thin">
        <color theme="0" tint="-0.1498764000366222"/>
      </left>
      <right/>
      <top/>
      <bottom/>
      <diagonal/>
    </border>
    <border>
      <left style="thin">
        <color theme="0" tint="-0.1498764000366222"/>
      </left>
      <right style="thin">
        <color theme="0" tint="-0.1498764000366222"/>
      </right>
      <top/>
      <bottom style="thin">
        <color theme="0" tint="-0.1498764000366222"/>
      </bottom>
      <diagonal/>
    </border>
    <border>
      <left style="thin">
        <color theme="0" tint="-0.1498764000366222"/>
      </left>
      <right/>
      <top/>
      <bottom style="thin">
        <color theme="0" tint="-0.1498764000366222"/>
      </bottom>
      <diagonal/>
    </border>
    <border>
      <left style="thin">
        <color theme="0" tint="-0.1498764000366222"/>
      </left>
      <right style="thin">
        <color theme="0" tint="-0.1498764000366222"/>
      </right>
      <top style="thin">
        <color theme="0" tint="-0.1498764000366222"/>
      </top>
      <bottom style="thin">
        <color theme="0" tint="-0.1498764000366222"/>
      </bottom>
      <diagonal/>
    </border>
    <border>
      <left style="thin">
        <color theme="0" tint="-0.1498764000366222"/>
      </left>
      <right style="thin">
        <color theme="0" tint="-0.1498764000366222"/>
      </right>
      <top style="thin">
        <color theme="0" tint="-0.1498764000366222"/>
      </top>
      <bottom/>
      <diagonal/>
    </border>
    <border>
      <left/>
      <right style="thin">
        <color theme="0" tint="-0.1498764000366222"/>
      </right>
      <top/>
      <bottom/>
      <diagonal/>
    </border>
  </borders>
  <cellStyleXfs count="1">
    <xf numFmtId="0" fontId="0" fillId="0" borderId="0"/>
  </cellStyleXfs>
  <cellXfs count="6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applyProtection="1" pivotButton="0" quotePrefix="0" xfId="0">
      <alignment vertical="center"/>
      <protection locked="1" hidden="1"/>
    </xf>
    <xf numFmtId="0" fontId="1" fillId="2" borderId="1" applyAlignment="1" pivotButton="0" quotePrefix="0" xfId="0">
      <alignment horizontal="center" vertical="center"/>
    </xf>
    <xf numFmtId="0" fontId="0" fillId="0" borderId="0" pivotButton="0" quotePrefix="1" xfId="0"/>
    <xf numFmtId="0" fontId="11" fillId="0" borderId="0" pivotButton="0" quotePrefix="0" xfId="0"/>
    <xf numFmtId="2" fontId="2" fillId="2" borderId="1" applyAlignment="1" pivotButton="0" quotePrefix="0" xfId="0">
      <alignment horizontal="center" vertical="center"/>
    </xf>
    <xf numFmtId="2" fontId="3" fillId="2" borderId="1" applyAlignment="1" pivotButton="0" quotePrefix="0" xfId="0">
      <alignment horizontal="center" vertical="center"/>
    </xf>
    <xf numFmtId="0" fontId="8" fillId="0" borderId="15" applyAlignment="1" applyProtection="1" pivotButton="0" quotePrefix="1" xfId="0">
      <alignment horizontal="center" vertical="center"/>
      <protection locked="1" hidden="1"/>
    </xf>
    <xf numFmtId="0" fontId="0" fillId="0" borderId="10" applyProtection="1" pivotButton="0" quotePrefix="0" xfId="0">
      <protection locked="1" hidden="1"/>
    </xf>
    <xf numFmtId="0" fontId="0" fillId="0" borderId="6" applyProtection="1" pivotButton="0" quotePrefix="0" xfId="0">
      <protection locked="1" hidden="1"/>
    </xf>
    <xf numFmtId="0" fontId="6" fillId="0" borderId="13" applyAlignment="1" applyProtection="1" pivotButton="0" quotePrefix="0" xfId="0">
      <alignment horizontal="center" vertical="center"/>
      <protection locked="1" hidden="1"/>
    </xf>
    <xf numFmtId="0" fontId="0" fillId="0" borderId="8" applyProtection="1" pivotButton="0" quotePrefix="0" xfId="0">
      <protection locked="1" hidden="1"/>
    </xf>
    <xf numFmtId="0" fontId="6" fillId="0" borderId="13" applyAlignment="1" applyProtection="1" pivotButton="0" quotePrefix="0" xfId="0">
      <alignment horizontal="left" vertical="center" wrapText="1"/>
      <protection locked="1" hidden="1"/>
    </xf>
    <xf numFmtId="0" fontId="0" fillId="0" borderId="7" applyProtection="1" pivotButton="0" quotePrefix="0" xfId="0">
      <protection locked="1" hidden="1"/>
    </xf>
    <xf numFmtId="0" fontId="7" fillId="0" borderId="0" applyAlignment="1" applyProtection="1" pivotButton="0" quotePrefix="0" xfId="0">
      <alignment horizontal="left" vertical="center"/>
      <protection locked="1" hidden="1"/>
    </xf>
    <xf numFmtId="0" fontId="0" fillId="0" borderId="0" applyProtection="1" pivotButton="0" quotePrefix="0" xfId="0">
      <protection locked="1" hidden="1"/>
    </xf>
    <xf numFmtId="49" fontId="6" fillId="0" borderId="11" applyAlignment="1" applyProtection="1" pivotButton="0" quotePrefix="1" xfId="0">
      <alignment horizontal="justify" vertical="center" wrapText="1"/>
      <protection locked="1" hidden="1"/>
    </xf>
    <xf numFmtId="0" fontId="0" fillId="0" borderId="17" applyProtection="1" pivotButton="0" quotePrefix="0" xfId="0">
      <protection locked="1" hidden="1"/>
    </xf>
    <xf numFmtId="0" fontId="0" fillId="0" borderId="12" applyProtection="1" pivotButton="0" quotePrefix="0" xfId="0">
      <protection locked="1" hidden="1"/>
    </xf>
    <xf numFmtId="0" fontId="7" fillId="0" borderId="15" applyAlignment="1" applyProtection="1" pivotButton="0" quotePrefix="1" xfId="0">
      <alignment horizontal="center" vertical="center"/>
      <protection locked="1" hidden="1"/>
    </xf>
    <xf numFmtId="0" fontId="6" fillId="0" borderId="15" applyAlignment="1" applyProtection="1" pivotButton="0" quotePrefix="0" xfId="0">
      <alignment horizontal="center" vertical="center"/>
      <protection locked="1" hidden="1"/>
    </xf>
    <xf numFmtId="164" fontId="6" fillId="0" borderId="15" applyAlignment="1" applyProtection="1" pivotButton="0" quotePrefix="1" xfId="0">
      <alignment horizontal="center" vertical="center"/>
      <protection locked="1" hidden="1"/>
    </xf>
    <xf numFmtId="0" fontId="7" fillId="3" borderId="11" applyAlignment="1" pivotButton="0" quotePrefix="1" xfId="0">
      <alignment horizontal="left" vertical="center"/>
    </xf>
    <xf numFmtId="0" fontId="4" fillId="0" borderId="0" applyAlignment="1" pivotButton="0" quotePrefix="0" xfId="0">
      <alignment vertical="center"/>
    </xf>
    <xf numFmtId="0" fontId="0" fillId="0" borderId="17" pivotButton="0" quotePrefix="0" xfId="0"/>
    <xf numFmtId="164" fontId="6" fillId="0" borderId="15" applyAlignment="1" applyProtection="1" pivotButton="0" quotePrefix="0" xfId="0">
      <alignment horizontal="center" vertical="center"/>
      <protection locked="1" hidden="1"/>
    </xf>
    <xf numFmtId="0" fontId="7" fillId="3" borderId="13" applyAlignment="1" applyProtection="1" pivotButton="0" quotePrefix="0" xfId="0">
      <alignment horizontal="center" vertical="center"/>
      <protection locked="1" hidden="1"/>
    </xf>
    <xf numFmtId="0" fontId="7" fillId="0" borderId="0" applyAlignment="1" applyProtection="1" pivotButton="0" quotePrefix="1" xfId="0">
      <alignment horizontal="left" vertical="center"/>
      <protection locked="1" hidden="1"/>
    </xf>
    <xf numFmtId="0" fontId="7" fillId="0" borderId="0" applyAlignment="1" applyProtection="1" pivotButton="0" quotePrefix="0" xfId="0">
      <alignment horizontal="right" vertical="center"/>
      <protection locked="1" hidden="1"/>
    </xf>
    <xf numFmtId="0" fontId="9" fillId="0" borderId="15" applyAlignment="1" applyProtection="1" pivotButton="0" quotePrefix="1" xfId="0">
      <alignment horizontal="center" vertical="center"/>
      <protection locked="1" hidden="1"/>
    </xf>
    <xf numFmtId="49" fontId="6" fillId="0" borderId="13" applyAlignment="1" applyProtection="1" pivotButton="0" quotePrefix="1" xfId="0">
      <alignment horizontal="justify" vertical="center" wrapText="1"/>
      <protection locked="1" hidden="1"/>
    </xf>
    <xf numFmtId="0" fontId="0" fillId="0" borderId="14" applyProtection="1" pivotButton="0" quotePrefix="0" xfId="0">
      <protection locked="1" hidden="1"/>
    </xf>
    <xf numFmtId="0" fontId="8" fillId="0" borderId="16" applyAlignment="1" applyProtection="1" pivotButton="0" quotePrefix="0" xfId="0">
      <alignment horizontal="center" vertical="center"/>
      <protection locked="1" hidden="1"/>
    </xf>
    <xf numFmtId="0" fontId="0" fillId="0" borderId="9" applyProtection="1" pivotButton="0" quotePrefix="0" xfId="0">
      <protection locked="1" hidden="1"/>
    </xf>
    <xf numFmtId="0" fontId="0" fillId="0" borderId="5" applyProtection="1" pivotButton="0" quotePrefix="0" xfId="0">
      <protection locked="1" hidden="1"/>
    </xf>
    <xf numFmtId="0" fontId="7" fillId="3" borderId="13" applyAlignment="1" applyProtection="1" pivotButton="0" quotePrefix="1" xfId="0">
      <alignment horizontal="center" vertical="center"/>
      <protection locked="1" hidden="1"/>
    </xf>
    <xf numFmtId="0" fontId="4" fillId="0" borderId="0" applyAlignment="1" applyProtection="1" pivotButton="0" quotePrefix="0" xfId="0">
      <alignment horizontal="center" vertical="center"/>
      <protection locked="1" hidden="1"/>
    </xf>
    <xf numFmtId="0" fontId="5" fillId="0" borderId="0" applyAlignment="1" applyProtection="1" pivotButton="0" quotePrefix="0" xfId="0">
      <alignment horizontal="center" vertical="center" wrapText="1"/>
      <protection locked="1" hidden="1"/>
    </xf>
    <xf numFmtId="0" fontId="6" fillId="0" borderId="15" applyAlignment="1" applyProtection="1" pivotButton="0" quotePrefix="0" xfId="0">
      <alignment horizontal="left" vertical="center" wrapText="1"/>
      <protection locked="1" hidden="1"/>
    </xf>
    <xf numFmtId="0" fontId="7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center" vertical="center"/>
    </xf>
    <xf numFmtId="0" fontId="9" fillId="0" borderId="16" applyAlignment="1" applyProtection="1" pivotButton="0" quotePrefix="1" xfId="0">
      <alignment horizontal="center" vertical="center"/>
      <protection locked="1" hidden="1"/>
    </xf>
    <xf numFmtId="0" fontId="7" fillId="3" borderId="11" applyAlignment="1" pivotButton="0" quotePrefix="0" xfId="0">
      <alignment horizontal="left" vertical="center"/>
    </xf>
    <xf numFmtId="0" fontId="10" fillId="0" borderId="15" applyAlignment="1" pivotButton="0" quotePrefix="1" xfId="0">
      <alignment horizontal="center" vertical="center"/>
    </xf>
    <xf numFmtId="0" fontId="0" fillId="0" borderId="10" pivotButton="0" quotePrefix="0" xfId="0"/>
    <xf numFmtId="0" fontId="0" fillId="0" borderId="6" pivotButton="0" quotePrefix="0" xfId="0"/>
    <xf numFmtId="9" fontId="6" fillId="0" borderId="15" applyAlignment="1" applyProtection="1" pivotButton="0" quotePrefix="0" xfId="0">
      <alignment horizontal="center" vertical="center"/>
      <protection locked="1" hidden="1"/>
    </xf>
    <xf numFmtId="14" fontId="7" fillId="0" borderId="0" applyAlignment="1" applyProtection="1" pivotButton="0" quotePrefix="0" xfId="0">
      <alignment horizontal="center" vertical="center"/>
      <protection locked="1" hidden="1"/>
    </xf>
    <xf numFmtId="0" fontId="7" fillId="0" borderId="15" applyAlignment="1" applyProtection="1" pivotButton="0" quotePrefix="0" xfId="0">
      <alignment horizontal="center" vertical="center" wrapText="1"/>
      <protection locked="1" hidden="1"/>
    </xf>
    <xf numFmtId="0" fontId="6" fillId="0" borderId="13" applyAlignment="1" pivotButton="0" quotePrefix="0" xfId="0">
      <alignment horizontal="justify" vertical="center"/>
    </xf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dxfs count="9">
    <dxf>
      <font>
        <color rgb="FFFF8181"/>
      </font>
    </dxf>
    <dxf>
      <font>
        <color rgb="FFFF8181"/>
      </font>
    </dxf>
    <dxf>
      <font>
        <color rgb="FFFF8181"/>
      </font>
    </dxf>
    <dxf>
      <font>
        <color rgb="FFFF8181"/>
      </font>
    </dxf>
    <dxf>
      <font>
        <color rgb="FFFF8181"/>
      </font>
    </dxf>
    <dxf>
      <font>
        <color rgb="FFFF8181"/>
      </font>
    </dxf>
    <dxf>
      <font>
        <color theme="9"/>
      </font>
    </dxf>
    <dxf>
      <font>
        <color rgb="FFFF8181"/>
      </font>
    </dxf>
    <dxf>
      <font>
        <color rgb="FFFF000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Planilha2">
    <outlinePr summaryBelow="1" summaryRight="1"/>
    <pageSetUpPr/>
  </sheetPr>
  <dimension ref="A1:BD4"/>
  <sheetViews>
    <sheetView zoomScale="85" zoomScaleNormal="85" workbookViewId="0">
      <selection activeCell="A1" sqref="A1"/>
    </sheetView>
  </sheetViews>
  <sheetFormatPr baseColWidth="8" defaultColWidth="23.7109375" defaultRowHeight="15"/>
  <cols>
    <col width="22.28515625" customWidth="1" style="6" min="1" max="1"/>
    <col width="22.42578125" customWidth="1" style="3" min="2" max="2"/>
    <col width="12.7109375" bestFit="1" customWidth="1" style="3" min="3" max="3"/>
    <col width="30.85546875" bestFit="1" customWidth="1" style="3" min="4" max="4"/>
    <col width="26.28515625" bestFit="1" customWidth="1" style="3" min="5" max="5"/>
    <col width="19.7109375" bestFit="1" customWidth="1" style="3" min="6" max="6"/>
    <col width="26.140625" bestFit="1" customWidth="1" style="3" min="7" max="7"/>
    <col width="14.7109375" bestFit="1" customWidth="1" style="3" min="8" max="9"/>
    <col width="20.85546875" bestFit="1" customWidth="1" style="3" min="10" max="10"/>
    <col width="11.7109375" bestFit="1" customWidth="1" style="3" min="11" max="12"/>
    <col width="17.28515625" bestFit="1" customWidth="1" style="3" min="13" max="13"/>
    <col width="8.7109375" bestFit="1" customWidth="1" style="3" min="14" max="15"/>
    <col width="14.28515625" bestFit="1" customWidth="1" style="3" min="16" max="16"/>
    <col width="18.85546875" bestFit="1" customWidth="1" style="3" min="17" max="18"/>
    <col width="12.42578125" bestFit="1" customWidth="1" style="3" min="19" max="20"/>
    <col width="30.42578125" bestFit="1" customWidth="1" style="3" min="21" max="22"/>
    <col width="27.28515625" bestFit="1" customWidth="1" style="3" min="23" max="23"/>
    <col width="23.140625" bestFit="1" customWidth="1" style="3" min="24" max="25"/>
    <col width="33.42578125" bestFit="1" customWidth="1" style="3" min="26" max="26"/>
    <col width="18.42578125" bestFit="1" customWidth="1" style="3" min="27" max="28"/>
    <col width="28.7109375" bestFit="1" customWidth="1" style="3" min="29" max="29"/>
    <col width="23" bestFit="1" customWidth="1" style="3" min="30" max="31"/>
    <col width="29.140625" bestFit="1" customWidth="1" style="3" min="32" max="32"/>
    <col width="20" bestFit="1" customWidth="1" style="3" min="33" max="34"/>
    <col width="25.5703125" bestFit="1" customWidth="1" style="3" min="35" max="35"/>
    <col width="16.85546875" bestFit="1" customWidth="1" style="3" min="36" max="37"/>
    <col width="22.5703125" bestFit="1" customWidth="1" style="3" min="38" max="38"/>
    <col width="27.140625" bestFit="1" customWidth="1" style="3" min="39" max="40"/>
    <col width="20.7109375" bestFit="1" customWidth="1" style="3" min="41" max="42"/>
    <col width="38.7109375" bestFit="1" customWidth="1" style="3" min="43" max="44"/>
    <col width="35.5703125" bestFit="1" customWidth="1" style="3" min="45" max="45"/>
    <col width="31.42578125" bestFit="1" customWidth="1" style="3" min="46" max="47"/>
    <col width="41.7109375" bestFit="1" customWidth="1" style="3" min="48" max="48"/>
    <col width="26.7109375" bestFit="1" customWidth="1" style="3" min="49" max="50"/>
    <col width="37" bestFit="1" customWidth="1" style="3" min="51" max="51"/>
    <col width="23.7109375" customWidth="1" style="3" min="52" max="52"/>
    <col width="26.28515625" customWidth="1" style="3" min="53" max="53"/>
    <col width="23.7109375" customWidth="1" style="3" min="54" max="56"/>
    <col width="23.7109375" customWidth="1" style="2" min="57" max="78"/>
    <col width="23.7109375" customWidth="1" style="2" min="79" max="16384"/>
  </cols>
  <sheetData>
    <row r="1" customFormat="1" s="1">
      <c r="A1" s="4" t="inlineStr">
        <is>
          <t>Coleta</t>
        </is>
      </c>
      <c r="B1" s="5" t="inlineStr">
        <is>
          <t>Usuário</t>
        </is>
      </c>
      <c r="C1" s="5" t="inlineStr">
        <is>
          <t>Composto</t>
        </is>
      </c>
      <c r="D1" s="5" t="inlineStr">
        <is>
          <t>Distância entre as marcas</t>
        </is>
      </c>
      <c r="E1" s="5" t="inlineStr">
        <is>
          <t>Alongamento mínimo</t>
        </is>
      </c>
      <c r="F1" s="5" t="inlineStr">
        <is>
          <t>Ruptura mínima</t>
        </is>
      </c>
      <c r="G1" s="5" t="inlineStr">
        <is>
          <t>Variação especificada</t>
        </is>
      </c>
      <c r="H1" s="5" t="inlineStr">
        <is>
          <t>Espessura 1</t>
        </is>
      </c>
      <c r="I1" s="5" t="inlineStr">
        <is>
          <t>Espessura 2</t>
        </is>
      </c>
      <c r="J1" s="5" t="inlineStr">
        <is>
          <t>Média espessura</t>
        </is>
      </c>
      <c r="K1" s="5" t="inlineStr">
        <is>
          <t>Largura 1</t>
        </is>
      </c>
      <c r="L1" s="5" t="inlineStr">
        <is>
          <t>Largura 2</t>
        </is>
      </c>
      <c r="M1" s="5" t="inlineStr">
        <is>
          <t>Média largura</t>
        </is>
      </c>
      <c r="N1" s="5" t="inlineStr">
        <is>
          <t>Área 1</t>
        </is>
      </c>
      <c r="O1" s="5" t="inlineStr">
        <is>
          <t>Área 2</t>
        </is>
      </c>
      <c r="P1" s="5" t="inlineStr">
        <is>
          <t>Média área</t>
        </is>
      </c>
      <c r="Q1" s="5" t="inlineStr">
        <is>
          <t>Alongamento 1</t>
        </is>
      </c>
      <c r="R1" s="5" t="inlineStr">
        <is>
          <t>Alongamento 2</t>
        </is>
      </c>
      <c r="S1" s="5" t="inlineStr">
        <is>
          <t>Ruptura 1</t>
        </is>
      </c>
      <c r="T1" s="5" t="inlineStr">
        <is>
          <t>Ruptura 2</t>
        </is>
      </c>
      <c r="U1" s="5" t="inlineStr">
        <is>
          <t>Alongamento calculado 1</t>
        </is>
      </c>
      <c r="V1" s="5" t="inlineStr">
        <is>
          <t>Alongamento calculado 2</t>
        </is>
      </c>
      <c r="W1" s="5" t="inlineStr">
        <is>
          <t>Mediana alongamento</t>
        </is>
      </c>
      <c r="X1" s="5" t="inlineStr">
        <is>
          <t>Ruptura kgf/mm² 1</t>
        </is>
      </c>
      <c r="Y1" s="5" t="inlineStr">
        <is>
          <t>Ruptura kgf/mm² 2</t>
        </is>
      </c>
      <c r="Z1" s="5" t="inlineStr">
        <is>
          <t>Mediana ruptura kgf/mm² 2</t>
        </is>
      </c>
      <c r="AA1" s="5" t="inlineStr">
        <is>
          <t>Ruptura MPa 1</t>
        </is>
      </c>
      <c r="AB1" s="5" t="inlineStr">
        <is>
          <t>Ruptura MPa 2</t>
        </is>
      </c>
      <c r="AC1" s="5" t="inlineStr">
        <is>
          <t>Mediana ruptura MPa 2</t>
        </is>
      </c>
      <c r="AD1" s="5" t="inlineStr">
        <is>
          <t>Espessura 1 (Após)</t>
        </is>
      </c>
      <c r="AE1" s="5" t="inlineStr">
        <is>
          <t>Espessura 2 (Após)</t>
        </is>
      </c>
      <c r="AF1" s="5" t="inlineStr">
        <is>
          <t>Média espessura (Após)</t>
        </is>
      </c>
      <c r="AG1" s="5" t="inlineStr">
        <is>
          <t>Largura 1 (Após)</t>
        </is>
      </c>
      <c r="AH1" s="5" t="inlineStr">
        <is>
          <t>Largura 2 (Após)</t>
        </is>
      </c>
      <c r="AI1" s="5" t="inlineStr">
        <is>
          <t>Média largura (Após)</t>
        </is>
      </c>
      <c r="AJ1" s="5" t="inlineStr">
        <is>
          <t>Área 1 (Após)</t>
        </is>
      </c>
      <c r="AK1" s="5" t="inlineStr">
        <is>
          <t>Área 2 (Após)</t>
        </is>
      </c>
      <c r="AL1" s="5" t="inlineStr">
        <is>
          <t>Média área (Após)</t>
        </is>
      </c>
      <c r="AM1" s="5" t="inlineStr">
        <is>
          <t>Alongamento 1 (Após)</t>
        </is>
      </c>
      <c r="AN1" s="5" t="inlineStr">
        <is>
          <t>Alongamento 2 (Após)</t>
        </is>
      </c>
      <c r="AO1" s="5" t="inlineStr">
        <is>
          <t>Ruptura 1 (Após)</t>
        </is>
      </c>
      <c r="AP1" s="5" t="inlineStr">
        <is>
          <t>Ruptura 2 (Após)</t>
        </is>
      </c>
      <c r="AQ1" s="5" t="inlineStr">
        <is>
          <t>Alongamento calculado 1 (Após)</t>
        </is>
      </c>
      <c r="AR1" s="5" t="inlineStr">
        <is>
          <t>Alongamento calculado 2 (Após)</t>
        </is>
      </c>
      <c r="AS1" s="5" t="inlineStr">
        <is>
          <t>Mediana alongamento (Após)</t>
        </is>
      </c>
      <c r="AT1" s="5" t="inlineStr">
        <is>
          <t>Ruptura kgf/mm² 1 (Após)</t>
        </is>
      </c>
      <c r="AU1" s="5" t="inlineStr">
        <is>
          <t>Ruptura kgf/mm² 2 (Após)</t>
        </is>
      </c>
      <c r="AV1" s="5" t="inlineStr">
        <is>
          <t>Mediana ruptura kgf/mm² 2 (Após)</t>
        </is>
      </c>
      <c r="AW1" s="5" t="inlineStr">
        <is>
          <t>Ruptura MPa 1 (Após)</t>
        </is>
      </c>
      <c r="AX1" s="5" t="inlineStr">
        <is>
          <t>Ruptura MPa 2 (Após)</t>
        </is>
      </c>
      <c r="AY1" s="5" t="inlineStr">
        <is>
          <t>Mediana ruptura MPa 2 (Após)</t>
        </is>
      </c>
      <c r="AZ1" s="5" t="inlineStr">
        <is>
          <t>Variação alongamento</t>
        </is>
      </c>
      <c r="BA1" s="5" t="inlineStr">
        <is>
          <t>Variação Ruptura kgf/mm²</t>
        </is>
      </c>
      <c r="BB1" s="12" t="inlineStr">
        <is>
          <t>Variação ruptura MPa</t>
        </is>
      </c>
      <c r="BC1" s="12" t="inlineStr">
        <is>
          <t>Tipo de corpo-de-prova</t>
        </is>
      </c>
      <c r="BD1" s="12" t="inlineStr">
        <is>
          <t>CONT.SE REPROVADO</t>
        </is>
      </c>
    </row>
    <row r="2">
      <c r="A2" s="7" t="inlineStr">
        <is>
          <t>230607170133</t>
        </is>
      </c>
      <c r="B2" s="8" t="inlineStr">
        <is>
          <t>Traue</t>
        </is>
      </c>
      <c r="C2" s="8" t="inlineStr">
        <is>
          <t>PVC-E</t>
        </is>
      </c>
      <c r="D2" s="15" t="n">
        <v>20</v>
      </c>
      <c r="E2" s="15" t="n">
        <v>150</v>
      </c>
      <c r="F2" s="15" t="n">
        <v>15</v>
      </c>
      <c r="G2" s="8" t="inlineStr">
        <is>
          <t>± 25</t>
        </is>
      </c>
      <c r="H2" s="15" t="inlineStr">
        <is>
          <t>1,34</t>
        </is>
      </c>
      <c r="I2" s="15" t="inlineStr">
        <is>
          <t>1,36</t>
        </is>
      </c>
      <c r="J2" s="15" t="inlineStr">
        <is>
          <t>1,35</t>
        </is>
      </c>
      <c r="K2" s="15" t="inlineStr">
        <is>
          <t>6,01</t>
        </is>
      </c>
      <c r="L2" s="15" t="inlineStr">
        <is>
          <t>6,09</t>
        </is>
      </c>
      <c r="M2" s="15" t="inlineStr">
        <is>
          <t>6,05</t>
        </is>
      </c>
      <c r="N2" s="15" t="inlineStr">
        <is>
          <t>19,66</t>
        </is>
      </c>
      <c r="O2" s="15" t="inlineStr">
        <is>
          <t>20,21</t>
        </is>
      </c>
      <c r="P2" s="15" t="inlineStr">
        <is>
          <t>19,94</t>
        </is>
      </c>
      <c r="Q2" s="15" t="n">
        <v>54</v>
      </c>
      <c r="R2" s="15" t="n">
        <v>56</v>
      </c>
      <c r="S2" s="15" t="inlineStr">
        <is>
          <t>23,6</t>
        </is>
      </c>
      <c r="T2" s="15" t="inlineStr">
        <is>
          <t>26,7</t>
        </is>
      </c>
      <c r="U2" s="15" t="n">
        <v>170</v>
      </c>
      <c r="V2" s="15" t="n">
        <v>180</v>
      </c>
      <c r="W2" s="15" t="inlineStr">
        <is>
          <t>175,00</t>
        </is>
      </c>
      <c r="X2" s="15" t="inlineStr">
        <is>
          <t>1,20</t>
        </is>
      </c>
      <c r="Y2" s="15" t="inlineStr">
        <is>
          <t>1,32</t>
        </is>
      </c>
      <c r="Z2" s="15" t="inlineStr">
        <is>
          <t>1,26</t>
        </is>
      </c>
      <c r="AA2" s="15" t="inlineStr">
        <is>
          <t>11,77</t>
        </is>
      </c>
      <c r="AB2" s="15" t="inlineStr">
        <is>
          <t>12,94</t>
        </is>
      </c>
      <c r="AC2" s="15" t="inlineStr">
        <is>
          <t>12,36</t>
        </is>
      </c>
      <c r="AD2" s="15" t="inlineStr">
        <is>
          <t>1,34</t>
        </is>
      </c>
      <c r="AE2" s="15" t="inlineStr">
        <is>
          <t>1,37</t>
        </is>
      </c>
      <c r="AF2" s="15" t="inlineStr">
        <is>
          <t>1,35</t>
        </is>
      </c>
      <c r="AG2" s="15" t="inlineStr">
        <is>
          <t>6,01</t>
        </is>
      </c>
      <c r="AH2" s="15" t="inlineStr">
        <is>
          <t>6,09</t>
        </is>
      </c>
      <c r="AI2" s="15" t="inlineStr">
        <is>
          <t>6,05</t>
        </is>
      </c>
      <c r="AJ2" s="15" t="inlineStr">
        <is>
          <t>19,66</t>
        </is>
      </c>
      <c r="AK2" s="15" t="inlineStr">
        <is>
          <t>20,21</t>
        </is>
      </c>
      <c r="AL2" s="15" t="inlineStr">
        <is>
          <t>19,94</t>
        </is>
      </c>
      <c r="AM2" s="15" t="n">
        <v>55</v>
      </c>
      <c r="AN2" s="15" t="n">
        <v>56</v>
      </c>
      <c r="AO2" s="15" t="n">
        <v>22</v>
      </c>
      <c r="AP2" s="15" t="n">
        <v>21</v>
      </c>
      <c r="AQ2" s="15" t="n">
        <v>175</v>
      </c>
      <c r="AR2" s="15" t="n">
        <v>180</v>
      </c>
      <c r="AS2" s="15" t="inlineStr">
        <is>
          <t>177,50</t>
        </is>
      </c>
      <c r="AT2" s="15" t="inlineStr">
        <is>
          <t>1,12</t>
        </is>
      </c>
      <c r="AU2" s="15" t="inlineStr">
        <is>
          <t>1,04</t>
        </is>
      </c>
      <c r="AV2" s="15" t="inlineStr">
        <is>
          <t>1,08</t>
        </is>
      </c>
      <c r="AW2" s="15" t="inlineStr">
        <is>
          <t>10,98</t>
        </is>
      </c>
      <c r="AX2" s="15" t="inlineStr">
        <is>
          <t>10,20</t>
        </is>
      </c>
      <c r="AY2" s="15" t="inlineStr">
        <is>
          <t>10,59</t>
        </is>
      </c>
      <c r="AZ2" s="15" t="inlineStr">
        <is>
          <t>1,43</t>
        </is>
      </c>
      <c r="BA2" s="15" t="inlineStr">
        <is>
          <t>-14,29</t>
        </is>
      </c>
      <c r="BB2" s="15" t="inlineStr">
        <is>
          <t>-14,32</t>
        </is>
      </c>
      <c r="BC2" s="15" t="inlineStr">
        <is>
          <t>Tubular</t>
        </is>
      </c>
    </row>
    <row r="3">
      <c r="W3" s="3">
        <f>IF(W4&lt;E4,"Reprovado",
IF(W4&gt;=E4,"Aprovado",""))</f>
        <v/>
      </c>
      <c r="AC3" s="3">
        <f>IF(AC4&lt;F4,"Reprovado",
IF(AC4&gt;=F4,"Aprovado",""))</f>
        <v/>
      </c>
      <c r="AS3" s="3">
        <f>IF(AS4&lt;E4,"Reprovado",
IF(AS4&gt;=E4,"Aprovado",""))</f>
        <v/>
      </c>
      <c r="AY3" s="3">
        <f>IF(AY4&lt;F4,"Reprovado",
IF(AY4&gt;=F4,"Aprovado",""))</f>
        <v/>
      </c>
      <c r="AZ3" s="3">
        <f>IF(OR(AZ4&lt;-25,AZ4&gt;25),"Reprovado",
IF(AND(AZ4&gt;=-25,AZ4&lt;=25),"Aprovado",""))</f>
        <v/>
      </c>
      <c r="BA3" s="3">
        <f>IF(OR(BA4&lt;-25,BA4&gt;25),"Reprovado",
IF(AND(BA4&gt;=-25,BA4&lt;=25),"Aprovado",""))</f>
        <v/>
      </c>
      <c r="BB3" s="3">
        <f>IF(OR(BB4&lt;-25,BB4&gt;25),"Reprovado",
IF(AND(BB4&gt;=-25,BB4&lt;=25),"Aprovado",""))</f>
        <v/>
      </c>
      <c r="BD3" s="3">
        <f>COUNTIF(A3:BB3,"Reprovado")</f>
        <v/>
      </c>
    </row>
    <row r="4">
      <c r="E4" s="3">
        <f>VALUE(E2)</f>
        <v/>
      </c>
      <c r="F4" s="3">
        <f>VALUE(F2)</f>
        <v/>
      </c>
      <c r="W4" s="3">
        <f>VALUE(W2)</f>
        <v/>
      </c>
      <c r="AC4" s="3">
        <f>VALUE(AC2)</f>
        <v/>
      </c>
      <c r="AF4" s="16" t="n"/>
      <c r="AS4" s="3">
        <f>VALUE(AS2)</f>
        <v/>
      </c>
      <c r="AY4" s="3">
        <f>VALUE(AY2)</f>
        <v/>
      </c>
      <c r="AZ4" s="3">
        <f>VALUE(AZ2)</f>
        <v/>
      </c>
      <c r="BA4" s="3">
        <f>VALUE(BA2)</f>
        <v/>
      </c>
      <c r="BB4" s="3">
        <f>VALUE(BB2)</f>
        <v/>
      </c>
    </row>
  </sheetData>
  <pageMargins left="0.511811024" right="0.511811024" top="0.787401575" bottom="0.787401575" header="0.31496062" footer="0.31496062"/>
  <pageSetup orientation="portrait" paperSize="9"/>
</worksheet>
</file>

<file path=xl/worksheets/sheet2.xml><?xml version="1.0" encoding="utf-8"?>
<worksheet xmlns="http://schemas.openxmlformats.org/spreadsheetml/2006/main">
  <sheetPr codeName="Planilha1">
    <outlinePr summaryBelow="1" summaryRight="1"/>
    <pageSetUpPr/>
  </sheetPr>
  <dimension ref="A1:M50"/>
  <sheetViews>
    <sheetView tabSelected="1" view="pageLayout" zoomScaleNormal="100" workbookViewId="0">
      <selection activeCell="A6" sqref="A1:J1048576"/>
    </sheetView>
  </sheetViews>
  <sheetFormatPr baseColWidth="8" defaultColWidth="9.140625" defaultRowHeight="15"/>
  <cols>
    <col width="9.140625" customWidth="1" style="33" min="1" max="10"/>
  </cols>
  <sheetData>
    <row r="1" ht="15" customHeight="1">
      <c r="A1" s="46" t="n"/>
      <c r="B1" s="25" t="n"/>
      <c r="C1" s="47" t="inlineStr">
        <is>
          <t>TestUp! - Relatório de Ensaio de Produtos</t>
        </is>
      </c>
      <c r="D1" s="25" t="n"/>
      <c r="E1" s="25" t="n"/>
      <c r="F1" s="25" t="n"/>
      <c r="G1" s="25" t="n"/>
      <c r="H1" s="25" t="n"/>
      <c r="I1" s="25" t="n"/>
      <c r="J1" s="25" t="n"/>
    </row>
    <row r="2" ht="15" customHeight="1">
      <c r="A2" s="25" t="n"/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</row>
    <row r="3" ht="15" customHeight="1">
      <c r="A3" s="25" t="n"/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</row>
    <row r="4" ht="15" customHeight="1">
      <c r="A4" s="25" t="n"/>
      <c r="B4" s="25" t="n"/>
      <c r="C4" s="25" t="n"/>
      <c r="D4" s="25" t="n"/>
      <c r="E4" s="25" t="n"/>
      <c r="F4" s="25" t="n"/>
      <c r="G4" s="25" t="n"/>
      <c r="H4" s="25" t="n"/>
      <c r="I4" s="25" t="n"/>
      <c r="J4" s="25" t="n"/>
    </row>
    <row r="5" ht="15" customHeight="1">
      <c r="A5" s="25" t="n"/>
      <c r="B5" s="25" t="n"/>
      <c r="C5" s="25" t="n"/>
      <c r="D5" s="25" t="n"/>
      <c r="E5" s="25" t="n"/>
      <c r="F5" s="25" t="n"/>
      <c r="G5" s="25" t="n"/>
      <c r="H5" s="25" t="n"/>
      <c r="I5" s="25" t="n"/>
      <c r="J5" s="25" t="n"/>
    </row>
    <row r="6" ht="15.2" customHeight="1">
      <c r="A6" s="9" t="n"/>
      <c r="B6" s="9" t="n"/>
      <c r="C6" s="9" t="n"/>
      <c r="D6" s="9" t="n"/>
      <c r="E6" s="9" t="n"/>
      <c r="F6" s="9" t="n"/>
      <c r="G6" s="9" t="n"/>
      <c r="H6" s="9" t="n"/>
      <c r="I6" s="9" t="n"/>
      <c r="J6" s="9" t="n"/>
    </row>
    <row r="7" ht="15.2" customHeight="1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J7" s="9" t="n"/>
    </row>
    <row r="8" ht="15.2" customHeight="1">
      <c r="A8" s="24" t="inlineStr">
        <is>
          <t>N.° do processo:</t>
        </is>
      </c>
      <c r="B8" s="25" t="n"/>
      <c r="C8" s="24">
        <f>IF(dados!A2="","",dados!A2)</f>
        <v/>
      </c>
      <c r="D8" s="25" t="n"/>
      <c r="E8" s="25" t="n"/>
      <c r="F8" s="25" t="n"/>
      <c r="G8" s="38" t="inlineStr">
        <is>
          <t>Emissão:</t>
        </is>
      </c>
      <c r="H8" s="25" t="n"/>
      <c r="I8" s="57">
        <f>TEXT(TODAY(),"DD.MM.AAAA")</f>
        <v/>
      </c>
      <c r="J8" s="25" t="n"/>
    </row>
    <row r="9" ht="15.2" customHeight="1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J9" s="9" t="n"/>
    </row>
    <row r="10" ht="15.2" customHeight="1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</row>
    <row r="11" ht="15.2" customHeight="1">
      <c r="A11" s="52" t="inlineStr">
        <is>
          <t>Normas utilizadas:</t>
        </is>
      </c>
      <c r="J11" s="34" t="n"/>
    </row>
    <row r="12" ht="15.2" customHeight="1">
      <c r="A12" s="26" t="inlineStr">
        <is>
          <t>- NBR NM-247-3: 2002 - Cabos isolados com policloreto de vinila (PVC) para tensões nominais até 450/750 V, inclusive - Parte 3: Condutores isolados (sem cobertura) para instalações fixas (IEC 60227-3, MOD);</t>
        </is>
      </c>
      <c r="B12" s="25" t="n"/>
      <c r="C12" s="25" t="n"/>
      <c r="D12" s="25" t="n"/>
      <c r="E12" s="25" t="n"/>
      <c r="F12" s="25" t="n"/>
      <c r="G12" s="25" t="n"/>
      <c r="H12" s="25" t="n"/>
      <c r="I12" s="25" t="n"/>
      <c r="J12" s="27" t="n"/>
    </row>
    <row r="13" ht="15.2" customHeight="1">
      <c r="A13" s="28" t="n"/>
      <c r="B13" s="25" t="n"/>
      <c r="C13" s="25" t="n"/>
      <c r="D13" s="25" t="n"/>
      <c r="E13" s="25" t="n"/>
      <c r="F13" s="25" t="n"/>
      <c r="G13" s="25" t="n"/>
      <c r="H13" s="25" t="n"/>
      <c r="I13" s="25" t="n"/>
      <c r="J13" s="27" t="n"/>
    </row>
    <row r="14" ht="15.2" customHeight="1">
      <c r="A14" s="28" t="n"/>
      <c r="B14" s="25" t="n"/>
      <c r="C14" s="25" t="n"/>
      <c r="D14" s="25" t="n"/>
      <c r="E14" s="25" t="n"/>
      <c r="F14" s="25" t="n"/>
      <c r="G14" s="25" t="n"/>
      <c r="H14" s="25" t="n"/>
      <c r="I14" s="25" t="n"/>
      <c r="J14" s="27" t="n"/>
      <c r="L14" s="13" t="n"/>
    </row>
    <row r="15" ht="15.2" customHeight="1">
      <c r="A15" s="26" t="inlineStr">
        <is>
          <t>- NBR NM 247-1: 2011 - Cabos isolados com policloreto de vinila (PVC) para tensões nominais até 450/750 V, inclusive - Parte 1 - Requisitos gerais (IEC 60227-1, MOD);</t>
        </is>
      </c>
      <c r="B15" s="25" t="n"/>
      <c r="C15" s="25" t="n"/>
      <c r="D15" s="25" t="n"/>
      <c r="E15" s="25" t="n"/>
      <c r="F15" s="25" t="n"/>
      <c r="G15" s="25" t="n"/>
      <c r="H15" s="25" t="n"/>
      <c r="I15" s="25" t="n"/>
      <c r="J15" s="27" t="n"/>
      <c r="L15" s="13" t="n"/>
    </row>
    <row r="16" ht="15.2" customHeight="1">
      <c r="A16" s="28" t="n"/>
      <c r="B16" s="25" t="n"/>
      <c r="C16" s="25" t="n"/>
      <c r="D16" s="25" t="n"/>
      <c r="E16" s="25" t="n"/>
      <c r="F16" s="25" t="n"/>
      <c r="G16" s="25" t="n"/>
      <c r="H16" s="25" t="n"/>
      <c r="I16" s="25" t="n"/>
      <c r="J16" s="27" t="n"/>
      <c r="L16" s="13" t="n"/>
    </row>
    <row r="17" ht="15.2" customHeight="1">
      <c r="A17" s="26" t="inlineStr">
        <is>
          <t>- NBR NM 247-2: 2011 - Cabos isolados com policloreto de vinila (PVC) para tensões nominais até 450/750 V, inclusive - Parte 2 - Métodos de ensaios (IEC 60227-2, MOD);</t>
        </is>
      </c>
      <c r="B17" s="25" t="n"/>
      <c r="C17" s="25" t="n"/>
      <c r="D17" s="25" t="n"/>
      <c r="E17" s="25" t="n"/>
      <c r="F17" s="25" t="n"/>
      <c r="G17" s="25" t="n"/>
      <c r="H17" s="25" t="n"/>
      <c r="I17" s="25" t="n"/>
      <c r="J17" s="27" t="n"/>
      <c r="L17" s="13" t="n"/>
    </row>
    <row r="18" ht="15.2" customHeight="1">
      <c r="A18" s="28" t="n"/>
      <c r="B18" s="25" t="n"/>
      <c r="C18" s="25" t="n"/>
      <c r="D18" s="25" t="n"/>
      <c r="E18" s="25" t="n"/>
      <c r="F18" s="25" t="n"/>
      <c r="G18" s="25" t="n"/>
      <c r="H18" s="25" t="n"/>
      <c r="I18" s="25" t="n"/>
      <c r="J18" s="27" t="n"/>
      <c r="L18" s="13" t="n"/>
    </row>
    <row r="19" ht="15.2" customHeight="1">
      <c r="A19" s="26" t="inlineStr">
        <is>
          <t>- NBR NM-IEC 60811-1-1: 2001 - Métodos de ensaios comuns para os materiais de isolação e de cobertura de cabos elétricos - Parte 1: Métodos para aplicação geral - Capítulo 1: Medição de espessuras e dimensões externas - Ensaios para a determinação das propriedades mecânicas;</t>
        </is>
      </c>
      <c r="B19" s="25" t="n"/>
      <c r="C19" s="25" t="n"/>
      <c r="D19" s="25" t="n"/>
      <c r="E19" s="25" t="n"/>
      <c r="F19" s="25" t="n"/>
      <c r="G19" s="25" t="n"/>
      <c r="H19" s="25" t="n"/>
      <c r="I19" s="25" t="n"/>
      <c r="J19" s="27" t="n"/>
      <c r="L19" s="13" t="n"/>
    </row>
    <row r="20" ht="15.2" customHeight="1">
      <c r="A20" s="28" t="n"/>
      <c r="B20" s="25" t="n"/>
      <c r="C20" s="25" t="n"/>
      <c r="D20" s="25" t="n"/>
      <c r="E20" s="25" t="n"/>
      <c r="F20" s="25" t="n"/>
      <c r="G20" s="25" t="n"/>
      <c r="H20" s="25" t="n"/>
      <c r="I20" s="25" t="n"/>
      <c r="J20" s="27" t="n"/>
      <c r="L20" s="13" t="n"/>
    </row>
    <row r="21" ht="15.2" customHeight="1">
      <c r="A21" s="28" t="n"/>
      <c r="B21" s="25" t="n"/>
      <c r="C21" s="25" t="n"/>
      <c r="D21" s="25" t="n"/>
      <c r="E21" s="25" t="n"/>
      <c r="F21" s="25" t="n"/>
      <c r="G21" s="25" t="n"/>
      <c r="H21" s="25" t="n"/>
      <c r="I21" s="25" t="n"/>
      <c r="J21" s="27" t="n"/>
      <c r="L21" s="13" t="n"/>
    </row>
    <row r="22" ht="15.2" customHeight="1">
      <c r="A22" s="40" t="inlineStr">
        <is>
          <t>- NBR NM-IEC 60811-1-2: 2001 - Métodos de ensaios comuns para os materiais de isolação e de cobertura de cabos elétricos - Parte 1: Métodos para aplicação geral - Capítulo 2: Métodos de envelhecimento térmico;</t>
        </is>
      </c>
      <c r="B22" s="25" t="n"/>
      <c r="C22" s="25" t="n"/>
      <c r="D22" s="25" t="n"/>
      <c r="E22" s="25" t="n"/>
      <c r="F22" s="25" t="n"/>
      <c r="G22" s="25" t="n"/>
      <c r="H22" s="25" t="n"/>
      <c r="I22" s="25" t="n"/>
      <c r="J22" s="27" t="n"/>
    </row>
    <row r="23" ht="15.2" customHeight="1">
      <c r="A23" s="28" t="n"/>
      <c r="B23" s="25" t="n"/>
      <c r="C23" s="25" t="n"/>
      <c r="D23" s="25" t="n"/>
      <c r="E23" s="25" t="n"/>
      <c r="F23" s="25" t="n"/>
      <c r="G23" s="25" t="n"/>
      <c r="H23" s="25" t="n"/>
      <c r="I23" s="25" t="n"/>
      <c r="J23" s="27" t="n"/>
    </row>
    <row r="24" ht="15.2" customHeight="1">
      <c r="A24" s="41" t="n"/>
      <c r="B24" s="23" t="n"/>
      <c r="C24" s="23" t="n"/>
      <c r="D24" s="23" t="n"/>
      <c r="E24" s="23" t="n"/>
      <c r="F24" s="23" t="n"/>
      <c r="G24" s="23" t="n"/>
      <c r="H24" s="23" t="n"/>
      <c r="I24" s="23" t="n"/>
      <c r="J24" s="21" t="n"/>
    </row>
    <row r="25" ht="15.2" customHeight="1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J25" s="9" t="n"/>
    </row>
    <row r="26" ht="15.2" customHeight="1">
      <c r="A26" s="52" t="inlineStr">
        <is>
          <t>Informações da amostra:</t>
        </is>
      </c>
      <c r="J26" s="34" t="n"/>
    </row>
    <row r="27" ht="15.2" customHeight="1">
      <c r="A27" s="59">
        <f>CONCATENATE("Cabo ",dados!C2," com espessura de ",TEXT(dados!J2,"0,0"),IF(dados!BC2="Tubular"," mm, diâmetro de "," mm, largura de "),TEXT(dados!M2,"0,0")," mm e área de ",TEXT(dados!P2,"0,0")," mm².")</f>
        <v/>
      </c>
      <c r="B27" s="60" t="n"/>
      <c r="C27" s="60" t="n"/>
      <c r="D27" s="60" t="n"/>
      <c r="E27" s="60" t="n"/>
      <c r="F27" s="60" t="n"/>
      <c r="G27" s="60" t="n"/>
      <c r="H27" s="60" t="n"/>
      <c r="I27" s="60" t="n"/>
      <c r="J27" s="61" t="n"/>
    </row>
    <row r="28" ht="15.2" customHeight="1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J28" s="9" t="n"/>
    </row>
    <row r="29" ht="15.2" customHeight="1">
      <c r="A29" s="32" t="inlineStr">
        <is>
          <t>Itens da ABNT NBR NM 247-3 / Descrição dos ensaios:</t>
        </is>
      </c>
      <c r="J29" s="34" t="n"/>
    </row>
    <row r="30" ht="15.2" customHeight="1">
      <c r="A30" s="20" t="inlineStr">
        <is>
          <t>Tab. 2 (3.1)</t>
        </is>
      </c>
      <c r="B30" s="21" t="n"/>
      <c r="C30" s="22" t="inlineStr">
        <is>
          <t>Tração antes do envelhecimento (Carga de ruptura)</t>
        </is>
      </c>
      <c r="D30" s="23" t="n"/>
      <c r="E30" s="23" t="n"/>
      <c r="F30" s="23" t="n"/>
      <c r="G30" s="23" t="n"/>
      <c r="H30" s="23" t="n"/>
      <c r="I30" s="23" t="n"/>
      <c r="J30" s="21" t="n"/>
    </row>
    <row r="31" ht="15.2" customHeight="1">
      <c r="A31" s="30" t="inlineStr">
        <is>
          <t>Tab. 2 (3.2)</t>
        </is>
      </c>
      <c r="B31" s="19" t="n"/>
      <c r="C31" s="48" t="inlineStr">
        <is>
          <t>Tração após envelhecimento em estufa a ar (Alongamento à ruptura)</t>
        </is>
      </c>
      <c r="D31" s="18" t="n"/>
      <c r="E31" s="18" t="n"/>
      <c r="F31" s="18" t="n"/>
      <c r="G31" s="18" t="n"/>
      <c r="H31" s="18" t="n"/>
      <c r="I31" s="18" t="n"/>
      <c r="J31" s="19" t="n"/>
    </row>
    <row r="32" ht="15.2" customHeight="1"/>
    <row r="33" ht="15.2" customHeight="1">
      <c r="A33" s="37" t="inlineStr">
        <is>
          <t>Tab. 2 (3.1) - Tração antes do envelhecimento (NBR NM-IEC 60811-1-1)</t>
        </is>
      </c>
      <c r="B33" s="25" t="n"/>
      <c r="C33" s="25" t="n"/>
      <c r="D33" s="25" t="n"/>
      <c r="E33" s="25" t="n"/>
      <c r="F33" s="25" t="n"/>
      <c r="G33" s="25" t="n"/>
      <c r="H33" s="25" t="n"/>
      <c r="I33" s="25" t="n"/>
      <c r="J33" s="25" t="n"/>
    </row>
    <row r="34" ht="15.2" customHeight="1">
      <c r="A34" s="45" t="inlineStr">
        <is>
          <t>Isolação - Especificado (Tabela 1 da NM 247-1):</t>
        </is>
      </c>
      <c r="B34" s="23" t="n"/>
      <c r="C34" s="23" t="n"/>
      <c r="D34" s="23" t="n"/>
      <c r="E34" s="23" t="n"/>
      <c r="F34" s="21" t="n"/>
      <c r="G34" s="36" t="inlineStr">
        <is>
          <t>Encontrado (Valor mediano):</t>
        </is>
      </c>
      <c r="H34" s="23" t="n"/>
      <c r="I34" s="23" t="n"/>
      <c r="J34" s="21" t="n"/>
    </row>
    <row r="35" ht="15.2" customHeight="1">
      <c r="A35" s="29" t="inlineStr">
        <is>
          <t>Resistência à tração, mínima:</t>
        </is>
      </c>
      <c r="B35" s="18" t="n"/>
      <c r="C35" s="18" t="n"/>
      <c r="D35" s="19" t="n"/>
      <c r="E35" s="30">
        <f>IFERROR(IF(dados!F2="","--",CONCATENATE(dados!F2," MPa")),"--")</f>
        <v/>
      </c>
      <c r="F35" s="19" t="n"/>
      <c r="G35" s="30">
        <f>IFERROR(IF(dados!AC2="","--",CONCATENATE(TEXT(ROUND(dados!AC2,1),"0,0")," MPa")),"--")</f>
        <v/>
      </c>
      <c r="H35" s="18" t="n"/>
      <c r="I35" s="18" t="n"/>
      <c r="J35" s="19" t="n"/>
      <c r="L35" s="14">
        <f>dados!AC3</f>
        <v/>
      </c>
    </row>
    <row r="36" ht="15.2" customHeight="1">
      <c r="A36" s="29" t="inlineStr">
        <is>
          <t xml:space="preserve">Alongamento à ruptura, mínimo: </t>
        </is>
      </c>
      <c r="B36" s="18" t="n"/>
      <c r="C36" s="18" t="n"/>
      <c r="D36" s="19" t="n"/>
      <c r="E36" s="56">
        <f>IFERROR(IF(dados!E2="","--",CONCATENATE(dados!E2," %")),"--")</f>
        <v/>
      </c>
      <c r="F36" s="19" t="n"/>
      <c r="G36" s="30">
        <f>IFERROR(IF(dados!W2="","--",CONCATENATE(ROUND(dados!W2,0)," %")),"--")</f>
        <v/>
      </c>
      <c r="H36" s="18" t="n"/>
      <c r="I36" s="18" t="n"/>
      <c r="J36" s="19" t="n"/>
      <c r="L36" s="14">
        <f>dados!W3</f>
        <v/>
      </c>
    </row>
    <row r="37" ht="15.2" customHeight="1">
      <c r="A37" s="11" t="n"/>
      <c r="B37" s="11" t="n"/>
      <c r="C37" s="11" t="n"/>
      <c r="D37" s="11" t="n"/>
      <c r="E37" s="11" t="n"/>
      <c r="F37" s="11" t="n"/>
      <c r="G37" s="11" t="n"/>
      <c r="H37" s="11" t="n"/>
      <c r="I37" s="11" t="n"/>
      <c r="J37" s="11" t="n"/>
    </row>
    <row r="38" ht="15.2" customHeight="1">
      <c r="A38" s="37" t="inlineStr">
        <is>
          <t>Tab. 2 (3.2) - Tração após envelhecimento em estufa a ar</t>
        </is>
      </c>
      <c r="B38" s="25" t="n"/>
      <c r="C38" s="25" t="n"/>
      <c r="D38" s="25" t="n"/>
      <c r="E38" s="25" t="n"/>
      <c r="F38" s="25" t="n"/>
      <c r="G38" s="25" t="n"/>
      <c r="H38" s="25" t="n"/>
      <c r="I38" s="25" t="n"/>
      <c r="J38" s="25" t="n"/>
    </row>
    <row r="39" ht="15.2" customHeight="1">
      <c r="A39" s="45" t="inlineStr">
        <is>
          <t>Isolação - Especificado (Tabela 1 da NM 247-1):</t>
        </is>
      </c>
      <c r="B39" s="23" t="n"/>
      <c r="C39" s="23" t="n"/>
      <c r="D39" s="23" t="n"/>
      <c r="E39" s="23" t="n"/>
      <c r="F39" s="23" t="n"/>
      <c r="G39" s="23" t="n"/>
      <c r="H39" s="23" t="n"/>
      <c r="I39" s="23" t="n"/>
      <c r="J39" s="21" t="n"/>
    </row>
    <row r="40" ht="15.2" customHeight="1">
      <c r="A40" s="17" t="inlineStr">
        <is>
          <t>Resistência à tração, mínima:</t>
        </is>
      </c>
      <c r="B40" s="18" t="n"/>
      <c r="C40" s="18" t="n"/>
      <c r="D40" s="18" t="n"/>
      <c r="E40" s="18" t="n"/>
      <c r="F40" s="19" t="n"/>
      <c r="G40" s="39">
        <f>IFERROR(IF(dados!F2="","--",CONCATENATE(dados!F2," MPa")),"--")</f>
        <v/>
      </c>
      <c r="H40" s="18" t="n"/>
      <c r="I40" s="18" t="n"/>
      <c r="J40" s="19" t="n"/>
    </row>
    <row r="41" ht="15.2" customHeight="1">
      <c r="A41" s="17" t="inlineStr">
        <is>
          <t xml:space="preserve">Alongamento à ruptura, mínimo: </t>
        </is>
      </c>
      <c r="B41" s="18" t="n"/>
      <c r="C41" s="18" t="n"/>
      <c r="D41" s="18" t="n"/>
      <c r="E41" s="18" t="n"/>
      <c r="F41" s="19" t="n"/>
      <c r="G41" s="39">
        <f>IFERROR(IF(dados!E2="","--",CONCATENATE(dados!E2," %")),"--")</f>
        <v/>
      </c>
      <c r="H41" s="18" t="n"/>
      <c r="I41" s="18" t="n"/>
      <c r="J41" s="19" t="n"/>
    </row>
    <row r="42" ht="15.2" customHeight="1">
      <c r="A42" s="42" t="inlineStr">
        <is>
          <t>Variação:</t>
        </is>
      </c>
      <c r="B42" s="43" t="n"/>
      <c r="C42" s="43" t="n"/>
      <c r="D42" s="43" t="n"/>
      <c r="E42" s="43" t="n"/>
      <c r="F42" s="44" t="n"/>
      <c r="G42" s="51" t="inlineStr">
        <is>
          <t>± 25</t>
        </is>
      </c>
      <c r="H42" s="43" t="n"/>
      <c r="I42" s="43" t="n"/>
      <c r="J42" s="44" t="n"/>
    </row>
    <row r="43" ht="15.2" customHeight="1">
      <c r="A43" s="36" t="inlineStr">
        <is>
          <t>Encontrado:</t>
        </is>
      </c>
      <c r="B43" s="23" t="n"/>
      <c r="C43" s="23" t="n"/>
      <c r="D43" s="23" t="n"/>
      <c r="E43" s="23" t="n"/>
      <c r="F43" s="23" t="n"/>
      <c r="G43" s="23" t="n"/>
      <c r="H43" s="23" t="n"/>
      <c r="I43" s="23" t="n"/>
      <c r="J43" s="21" t="n"/>
    </row>
    <row r="44" ht="15.2" customHeight="1">
      <c r="A44" s="53" t="inlineStr">
        <is>
          <t>--</t>
        </is>
      </c>
      <c r="B44" s="54" t="n"/>
      <c r="C44" s="54" t="n"/>
      <c r="D44" s="54" t="n"/>
      <c r="E44" s="54" t="n"/>
      <c r="F44" s="55" t="n"/>
      <c r="G44" s="58" t="inlineStr">
        <is>
          <t>Valor mediano:</t>
        </is>
      </c>
      <c r="H44" s="19" t="n"/>
      <c r="I44" s="58" t="inlineStr">
        <is>
          <t>Variação:</t>
        </is>
      </c>
      <c r="J44" s="19" t="n"/>
    </row>
    <row r="45" ht="15.2" customHeight="1">
      <c r="A45" s="17" t="inlineStr">
        <is>
          <t>Resistência à tração:</t>
        </is>
      </c>
      <c r="B45" s="18" t="n"/>
      <c r="C45" s="18" t="n"/>
      <c r="D45" s="18" t="n"/>
      <c r="E45" s="18" t="n"/>
      <c r="F45" s="19" t="n"/>
      <c r="G45" s="30">
        <f>IFERROR(IF(dados!AY2="","--",CONCATENATE(ROUND(dados!AY2,1)," MPa")),"--")</f>
        <v/>
      </c>
      <c r="H45" s="19" t="n"/>
      <c r="I45" s="35">
        <f>IFERROR(IF(dados!AZ2="","--",CONCATENATE(TEXT(ROUND(dados!AZ2,1),"0,0")," %")),"--")</f>
        <v/>
      </c>
      <c r="J45" s="19" t="n"/>
      <c r="L45" s="14">
        <f>dados!AY3</f>
        <v/>
      </c>
      <c r="M45" s="14">
        <f>dados!AZ3</f>
        <v/>
      </c>
    </row>
    <row r="46" ht="15.2" customHeight="1">
      <c r="A46" s="17" t="inlineStr">
        <is>
          <t>Alongamento à ruptura:</t>
        </is>
      </c>
      <c r="B46" s="18" t="n"/>
      <c r="C46" s="18" t="n"/>
      <c r="D46" s="18" t="n"/>
      <c r="E46" s="18" t="n"/>
      <c r="F46" s="19" t="n"/>
      <c r="G46" s="30">
        <f>IFERROR(IF(dados!AS2="","--",CONCATENATE(ROUND(dados!AS2,1)," %")),"--")</f>
        <v/>
      </c>
      <c r="H46" s="19" t="n"/>
      <c r="I46" s="31">
        <f>IFERROR(IF(dados!BB2="","--",CONCATENATE(TEXT(ROUND(dados!BB2,1),"0,0")," %")),"--")</f>
        <v/>
      </c>
      <c r="J46" s="19" t="n"/>
      <c r="L46" s="14">
        <f>dados!AS3</f>
        <v/>
      </c>
      <c r="M46" s="14">
        <f>dados!BB3</f>
        <v/>
      </c>
    </row>
    <row r="47" ht="15" customHeight="1"/>
    <row r="48" ht="15" customHeight="1"/>
    <row r="49" ht="15.2" customHeight="1">
      <c r="A49" s="49" t="inlineStr">
        <is>
          <t>Observações finais:</t>
        </is>
      </c>
    </row>
    <row r="50" ht="15.2" customHeight="1">
      <c r="A50" s="50" t="inlineStr">
        <is>
          <t>Situação do ensaio:</t>
        </is>
      </c>
      <c r="C50" s="9">
        <f>IF(dados!BD3&gt;0,"Reprovado.","Aprovado.")</f>
        <v/>
      </c>
      <c r="D50" s="9" t="n"/>
      <c r="E50" s="9" t="n"/>
      <c r="F50" s="9" t="n"/>
      <c r="G50" s="9" t="n"/>
      <c r="H50" s="9" t="n"/>
      <c r="I50" s="9" t="n"/>
      <c r="J50" s="9" t="n"/>
    </row>
    <row r="51" ht="15.2" customHeight="1"/>
  </sheetData>
  <mergeCells count="48">
    <mergeCell ref="A41:F41"/>
    <mergeCell ref="A30:B30"/>
    <mergeCell ref="A46:F46"/>
    <mergeCell ref="C30:J30"/>
    <mergeCell ref="C8:F8"/>
    <mergeCell ref="A12:J14"/>
    <mergeCell ref="A35:D35"/>
    <mergeCell ref="G35:J35"/>
    <mergeCell ref="I46:J46"/>
    <mergeCell ref="A29:J29"/>
    <mergeCell ref="I45:J45"/>
    <mergeCell ref="A43:J43"/>
    <mergeCell ref="A38:J38"/>
    <mergeCell ref="G8:H8"/>
    <mergeCell ref="G41:J41"/>
    <mergeCell ref="A22:J24"/>
    <mergeCell ref="E35:F35"/>
    <mergeCell ref="G40:J40"/>
    <mergeCell ref="A42:F42"/>
    <mergeCell ref="A39:J39"/>
    <mergeCell ref="A1:B5"/>
    <mergeCell ref="A19:J21"/>
    <mergeCell ref="C1:J5"/>
    <mergeCell ref="C31:J31"/>
    <mergeCell ref="A36:D36"/>
    <mergeCell ref="G36:J36"/>
    <mergeCell ref="A50:B50"/>
    <mergeCell ref="G42:J42"/>
    <mergeCell ref="A11:J11"/>
    <mergeCell ref="A49:J49"/>
    <mergeCell ref="A44:F44"/>
    <mergeCell ref="A17:J18"/>
    <mergeCell ref="E36:F36"/>
    <mergeCell ref="A34:F34"/>
    <mergeCell ref="A40:F40"/>
    <mergeCell ref="G45:H45"/>
    <mergeCell ref="I8:J8"/>
    <mergeCell ref="A8:B8"/>
    <mergeCell ref="I44:J44"/>
    <mergeCell ref="A45:F45"/>
    <mergeCell ref="A27:J27"/>
    <mergeCell ref="G34:J34"/>
    <mergeCell ref="A15:J16"/>
    <mergeCell ref="G46:H46"/>
    <mergeCell ref="G44:H44"/>
    <mergeCell ref="A26:J26"/>
    <mergeCell ref="A31:B31"/>
    <mergeCell ref="A33:J33"/>
  </mergeCells>
  <conditionalFormatting sqref="A8">
    <cfRule type="expression" priority="37" dxfId="8">
      <formula>$C$8=""</formula>
    </cfRule>
  </conditionalFormatting>
  <conditionalFormatting sqref="C50">
    <cfRule type="cellIs" priority="13" operator="equal" dxfId="0">
      <formula>"Reprovado."</formula>
    </cfRule>
    <cfRule type="cellIs" priority="14" operator="equal" dxfId="6">
      <formula>"Aprovado."</formula>
    </cfRule>
  </conditionalFormatting>
  <conditionalFormatting sqref="G35:J35">
    <cfRule type="expression" priority="6" dxfId="0">
      <formula>$L$35="Reprovado"</formula>
    </cfRule>
  </conditionalFormatting>
  <conditionalFormatting sqref="G36:J36">
    <cfRule type="expression" priority="5" dxfId="0">
      <formula>$L$36="Reprovado"</formula>
    </cfRule>
  </conditionalFormatting>
  <conditionalFormatting sqref="G45:H45">
    <cfRule type="expression" priority="4" dxfId="0">
      <formula>$L$45="Reprovado"</formula>
    </cfRule>
  </conditionalFormatting>
  <conditionalFormatting sqref="G46:H46">
    <cfRule type="expression" priority="3" dxfId="0">
      <formula>$L$46="Reprovado"</formula>
    </cfRule>
  </conditionalFormatting>
  <conditionalFormatting sqref="I45:J45">
    <cfRule type="expression" priority="2" dxfId="0">
      <formula>$M$45="Reprovado"</formula>
    </cfRule>
  </conditionalFormatting>
  <conditionalFormatting sqref="I46:J46">
    <cfRule type="expression" priority="1" dxfId="0">
      <formula>$M$46="Reprovado"</formula>
    </cfRule>
  </conditionalFormatting>
  <printOptions horizontalCentered="1"/>
  <pageMargins left="0.5118110236220472" right="0.5118110236220472" top="0.5905511811023623" bottom="0.7874015748031497" header="0.3149606299212598" footer="0.3149606299212598"/>
  <pageSetup orientation="portrait" paperSize="9"/>
  <headerFooter>
    <oddHeader>&amp;C_x000a_</oddHeader>
    <oddFooter>&amp;L&amp;8 © TestUp!&amp;C&amp;8 &amp;D&amp;R&amp;8 Página &amp;P de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Felipe Santos</dc:creator>
  <dcterms:created xsi:type="dcterms:W3CDTF">2023-05-24T03:17:10Z</dcterms:created>
  <dcterms:modified xsi:type="dcterms:W3CDTF">2023-06-07T20:42:07Z</dcterms:modified>
  <cp:lastModifiedBy>Felipe Santos</cp:lastModifiedBy>
  <cp:lastPrinted>2023-06-07T20:11:12Z</cp:lastPrinted>
</cp:coreProperties>
</file>