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contratos" sheetId="1" r:id="rId1"/>
  </sheets>
  <definedNames>
    <definedName name="_xlnm._FilterDatabase" localSheetId="0" hidden="1">contratos!$B$3:$Y$67</definedName>
    <definedName name="_xlnm.Print_Area" localSheetId="0">contratos!$A$1:$W$67</definedName>
  </definedNames>
  <calcPr calcId="144525"/>
</workbook>
</file>

<file path=xl/calcChain.xml><?xml version="1.0" encoding="utf-8"?>
<calcChain xmlns="http://schemas.openxmlformats.org/spreadsheetml/2006/main">
  <c r="R69" i="1" l="1"/>
  <c r="R68" i="1"/>
  <c r="R12" i="1" l="1"/>
  <c r="R67" i="1" l="1"/>
  <c r="R66" i="1"/>
  <c r="R65" i="1"/>
  <c r="R64" i="1"/>
  <c r="R63" i="1"/>
  <c r="R61" i="1"/>
  <c r="R58" i="1"/>
  <c r="R57" i="1" l="1"/>
  <c r="R56" i="1"/>
  <c r="R55" i="1"/>
  <c r="R54" i="1" l="1"/>
  <c r="R53" i="1"/>
  <c r="R52" i="1"/>
  <c r="R51" i="1"/>
  <c r="R50" i="1"/>
  <c r="R49" i="1"/>
  <c r="R48" i="1"/>
  <c r="R47" i="1"/>
  <c r="R46" i="1" l="1"/>
  <c r="R45" i="1"/>
  <c r="R44" i="1"/>
  <c r="R43" i="1"/>
  <c r="R42" i="1"/>
  <c r="R41" i="1"/>
  <c r="R40" i="1"/>
  <c r="R39" i="1"/>
  <c r="R38" i="1"/>
  <c r="R9" i="1"/>
  <c r="R37" i="1" l="1"/>
  <c r="R36" i="1"/>
  <c r="R35" i="1"/>
  <c r="R24" i="1" l="1"/>
  <c r="R20" i="1"/>
  <c r="R16" i="1" l="1"/>
  <c r="R14" i="1"/>
  <c r="R11" i="1"/>
  <c r="R5" i="1"/>
  <c r="R60" i="1" l="1"/>
  <c r="R59" i="1"/>
  <c r="R34" i="1"/>
  <c r="R33" i="1"/>
  <c r="R32" i="1"/>
  <c r="R31" i="1"/>
  <c r="R30" i="1"/>
  <c r="P29" i="1"/>
  <c r="R29" i="1" s="1"/>
  <c r="R28" i="1"/>
  <c r="P27" i="1"/>
  <c r="R27" i="1" s="1"/>
  <c r="R26" i="1"/>
  <c r="R25" i="1"/>
  <c r="R23" i="1"/>
  <c r="R22" i="1"/>
  <c r="R21" i="1"/>
  <c r="R19" i="1" l="1"/>
  <c r="R18" i="1" l="1"/>
  <c r="R8" i="1"/>
  <c r="R7" i="1"/>
  <c r="R6" i="1"/>
</calcChain>
</file>

<file path=xl/sharedStrings.xml><?xml version="1.0" encoding="utf-8"?>
<sst xmlns="http://schemas.openxmlformats.org/spreadsheetml/2006/main" count="798" uniqueCount="511">
  <si>
    <t>CONTRATO No</t>
  </si>
  <si>
    <t>CLASE DE CONTRATO</t>
  </si>
  <si>
    <t xml:space="preserve">CON CARGO A </t>
  </si>
  <si>
    <t>NOMBRE DEL CONTRATISTA</t>
  </si>
  <si>
    <t xml:space="preserve">DOCUMENTOS  </t>
  </si>
  <si>
    <t>SECOP</t>
  </si>
  <si>
    <t>No. C.C. ó NIT</t>
  </si>
  <si>
    <t xml:space="preserve">EXPEDIDA EN </t>
  </si>
  <si>
    <t>OBJETO DEL CONTRATO</t>
  </si>
  <si>
    <t>VALOR HONORARIOS MENSUALES</t>
  </si>
  <si>
    <t>VALOR TOTAL DEL CONTRATO</t>
  </si>
  <si>
    <t>FECHA INICIO</t>
  </si>
  <si>
    <t xml:space="preserve">FECHA TERMINACIÓN </t>
  </si>
  <si>
    <t>completo</t>
  </si>
  <si>
    <t>PRESTACION DE SERVICIOS</t>
  </si>
  <si>
    <t>PROGRAMA DE ASISTENCIA TECNICA</t>
  </si>
  <si>
    <t>17-12-6366739</t>
  </si>
  <si>
    <t>BOGOTA</t>
  </si>
  <si>
    <t>Completo</t>
  </si>
  <si>
    <t>17-12-6366845</t>
  </si>
  <si>
    <t>17-12-6366925</t>
  </si>
  <si>
    <t>17-12-6367003</t>
  </si>
  <si>
    <t>SANDONA</t>
  </si>
  <si>
    <t>ELCIRA LLANOS CARVAJAL</t>
  </si>
  <si>
    <t xml:space="preserve">acta de liquidacion - </t>
  </si>
  <si>
    <t>examen medico y acta de liquidacion</t>
  </si>
  <si>
    <t>GERMAN SILVA SANTANDER</t>
  </si>
  <si>
    <t>procuraduria, contraloria - policia- acta de liquidacion</t>
  </si>
  <si>
    <t>PASTO</t>
  </si>
  <si>
    <t>procuraduria-policia-contraloria</t>
  </si>
  <si>
    <t>WILMAN EFREN MOLINA LOPEZ</t>
  </si>
  <si>
    <t>JAIR ROJAS BARRERA</t>
  </si>
  <si>
    <t>IQUIRA</t>
  </si>
  <si>
    <t>ALVARO HERNAN QUINTERO</t>
  </si>
  <si>
    <t>TORO - VALLE</t>
  </si>
  <si>
    <t>COMPLETO</t>
  </si>
  <si>
    <t>MARIO GIL DIAZ</t>
  </si>
  <si>
    <t xml:space="preserve">examen medico </t>
  </si>
  <si>
    <t>LINDA LUCIA ROJAS GOMEZ</t>
  </si>
  <si>
    <t>ISNOS - HUILA</t>
  </si>
  <si>
    <t>informe de marzo</t>
  </si>
  <si>
    <t>ANULADO</t>
  </si>
  <si>
    <t>17-12-6368863</t>
  </si>
  <si>
    <t>17-12-6467098</t>
  </si>
  <si>
    <t>17-12-6467205</t>
  </si>
  <si>
    <t>17-12-6467046</t>
  </si>
  <si>
    <t>17-12-6467191</t>
  </si>
  <si>
    <t>MEDELLIN</t>
  </si>
  <si>
    <t>17-12-6467183</t>
  </si>
  <si>
    <t>17-12-6466852</t>
  </si>
  <si>
    <t>17-12-6467201</t>
  </si>
  <si>
    <t>17-12-6466985</t>
  </si>
  <si>
    <t>YELEN ORLANDO CANO ARBOLEDA</t>
  </si>
  <si>
    <t>17-12-6467033</t>
  </si>
  <si>
    <t>ALEXANDER ZARATE ESPINOSA</t>
  </si>
  <si>
    <t>BRAYAN FERNEY NARANJO VESGA</t>
  </si>
  <si>
    <t>LUIS HERNANDO NARVAEZ MORALES</t>
  </si>
  <si>
    <t>CAROLINA OSORIO LOPEZ</t>
  </si>
  <si>
    <t>CLARA INES PACHECO OVIEDO</t>
  </si>
  <si>
    <t>PRESTAR SUS SERVICIOS PARA ACTIVIDADES DE RECAUDO Y VERIFICACIÓN DE LA CUOTA DE FOMENTO PANELERO EN EL DEPARTAMENTO DE CALDAS</t>
  </si>
  <si>
    <t>PRESTAR SUS SERVICIOS PARA ACTIVIDADES DE RECAUDO Y VERIFICACIÓN DE LA CUOTA DE FOMENTO PANELERO EN EL DEPARTAMENTO DE HUILA</t>
  </si>
  <si>
    <t>CINTANDINA</t>
  </si>
  <si>
    <t>8900311924-7</t>
  </si>
  <si>
    <t>REALIZAR IMPESION DE LOS ROLLOS DE CINTAS NECESARIOS PARA EL CONTROL DEL RECAUDO EN FORMA PERIODICA Y CONTINUA DE ACUERDO A LAS ORDENES DE PEDIDO QUE FEDEPANELA  REALICE</t>
  </si>
  <si>
    <t>FLORENCIA</t>
  </si>
  <si>
    <t>APOYO ADMINISTRATIVO AL PROGRAMA DE ASISTENCIA TECNICA</t>
  </si>
  <si>
    <t>MANZANAREZ</t>
  </si>
  <si>
    <t>CESAR AUGUSTO GOMEZ LOPEZ</t>
  </si>
  <si>
    <t>QUIMBAYA</t>
  </si>
  <si>
    <t>JUANA MARIA PACHECO PICO</t>
  </si>
  <si>
    <t>ASESORIA JURIDICA</t>
  </si>
  <si>
    <t>COMERCIAL</t>
  </si>
  <si>
    <t>SANTIAGO DAVILA RODRIGUEZ</t>
  </si>
  <si>
    <t>CARLOS JAVIER GUERRERO USEDA</t>
  </si>
  <si>
    <t>ALEJANDRA PALACIO VELASQUEZ</t>
  </si>
  <si>
    <t>prestar sus servicios profesionales para la coordinación del programa comercial del Fondo de Fomento Panelero.</t>
  </si>
  <si>
    <t>PEREIRA</t>
  </si>
  <si>
    <t>PROGRAMA CONTROL A LA EVASION</t>
  </si>
  <si>
    <t>PROMOCION AL CONSUMO</t>
  </si>
  <si>
    <t>GASTOS DE VIAJE MES DELEGADOS</t>
  </si>
  <si>
    <t>GASTOS DE VIAJE DIAS ENERO DELEGADOS</t>
  </si>
  <si>
    <t>DIANA MILENA DIAZ ABRIL</t>
  </si>
  <si>
    <t>FECHA DE ELABORACION</t>
  </si>
  <si>
    <t>BARBOSA</t>
  </si>
  <si>
    <t>POLIZA DE CUMPLIMIENTO</t>
  </si>
  <si>
    <t>SISTEMA  DE INFORMACION</t>
  </si>
  <si>
    <t>Fortalecer el sistema de informacion Panelero SIPA, atravez de la direccion del programa</t>
  </si>
  <si>
    <t>prestar sus servicios profesionales como Director del área Jurídica, con el fin de dar asesoria legal en la totalidad de los asuntos que surjan relacionados con las diferentes actividades del Fondo de Fomento Panelero de acuerdo con la legislación vigente</t>
  </si>
  <si>
    <t>VIVIANA CONSTANZA CALVO HURTADO</t>
  </si>
  <si>
    <t>CHITARAQUE</t>
  </si>
  <si>
    <t>PAGO POLIZA</t>
  </si>
  <si>
    <t>HUBERTO RUIZ FAJARDO</t>
  </si>
  <si>
    <t>Prestar sus servicios para realizar las actividades de RECAUDO Y VERIFICACIÓN DE LA CUOTA DE FOMENTO PANELERO EN LOS DEPARTAMENTOS DE RISARALDA QUINDIO.</t>
  </si>
  <si>
    <t>PRESTAR SUS SERVICIOS PARA ACTIVIDADES DE RECAUDO Y VERIFICACIÓN DE LA CUOTA DE FOMENTO PANELERO EN EL DEPARTAMENTO DE SANTANDER</t>
  </si>
  <si>
    <t>11-45-101082522</t>
  </si>
  <si>
    <t>YURI PAOLA OCHOA GUERRERO</t>
  </si>
  <si>
    <t>MARIBEL MARIN MEDINA</t>
  </si>
  <si>
    <t>EDNA JULIANA CARREÑO DIAZ</t>
  </si>
  <si>
    <t>SANDRA MILENA BARRERA VARGAS</t>
  </si>
  <si>
    <t>CALI</t>
  </si>
  <si>
    <t>CESAR AUGUSTO GUTIERREZ</t>
  </si>
  <si>
    <t xml:space="preserve">ACTA DE LIQUIDACION </t>
  </si>
  <si>
    <t>EDGAR ESAU REALPE</t>
  </si>
  <si>
    <t>SAUL EDWARD FONSECA ACOSTA</t>
  </si>
  <si>
    <t>WILMER YESID CRUZ CHAVEZ</t>
  </si>
  <si>
    <t>JAIRO ANDRES FRANCO JIMENEZ</t>
  </si>
  <si>
    <t>MANIZALES</t>
  </si>
  <si>
    <t>PRESTAR SUS SERVICIOS COMO TECNICO AGRICOLA DEL DEPARTAMENTO DE CUNDINAMARCA</t>
  </si>
  <si>
    <t>001/2020</t>
  </si>
  <si>
    <t>CONTRATO DE SUMINISTRO</t>
  </si>
  <si>
    <t>CONTROL A LA EVASION</t>
  </si>
  <si>
    <t>2534256-8</t>
  </si>
  <si>
    <t>002/2020</t>
  </si>
  <si>
    <t>11-45-101091293</t>
  </si>
  <si>
    <t>003/2020</t>
  </si>
  <si>
    <t>11-45-101091294</t>
  </si>
  <si>
    <t>004/2020</t>
  </si>
  <si>
    <t>11-45-101091376</t>
  </si>
  <si>
    <t>005/2020</t>
  </si>
  <si>
    <t xml:space="preserve">PRESTAR SUS SERVICIOS PROFESIONALES DE ASESORIA AL PROGRAMA DE PROMOCION AL CONSUMO DEL FONDO DE FOMENTO PANELERO </t>
  </si>
  <si>
    <t>11-45-101091541</t>
  </si>
  <si>
    <t>006/2020</t>
  </si>
  <si>
    <t>007/2020</t>
  </si>
  <si>
    <t>11-45-101091295</t>
  </si>
  <si>
    <t>008/2020</t>
  </si>
  <si>
    <t>MARIA CRISTINA ROLDAN BEDOYA</t>
  </si>
  <si>
    <t>PRESTAR SUS SERVICIOS PARA ACTIVIDADES DE RECAUDO Y VERIFICACIÓN DE LA CUOTA DE FOMENTO PANELERO EN EL DEPARTAMENTO DE VALLE DEL CAUCA</t>
  </si>
  <si>
    <t>11-45-101091296</t>
  </si>
  <si>
    <t>11-45-101091360</t>
  </si>
  <si>
    <t>009/2020</t>
  </si>
  <si>
    <t>010/2020</t>
  </si>
  <si>
    <t>011/2020</t>
  </si>
  <si>
    <t>PRESTAR SUS SERVICIOS COMO AUXILIAR ADMINISTRAITVO DE APOYO AL PROGRAMA DE ASISTENCIA TECNICA DE FEDEPANELA</t>
  </si>
  <si>
    <t>11-45-101091638</t>
  </si>
  <si>
    <t>012/2020</t>
  </si>
  <si>
    <t>PRESTAR SUS SERVICIOS COMO PROFESIONAL DE APOYO PAR AFORTALECER UN SISTEMA DE ASISTENCIA TECNICA INTEGRAL A TRAVEZ DE LA IMPLEMETACION DE PROCESOS QUE GARANTICEN LA SOSTENIBILIDAD Y COMPETITIVIDAD EL EL SUBSECTOR PANELERO</t>
  </si>
  <si>
    <t>11-45-101091364</t>
  </si>
  <si>
    <t>013/2020</t>
  </si>
  <si>
    <t>LUZ ANDREA FIGUEROA CRUZ</t>
  </si>
  <si>
    <t>014/2020</t>
  </si>
  <si>
    <t>PRESTAR SUS SERVICOS PARA REALIZAR ACTIVIDADES ADMINISTRATIVAS DERIVADAS DEL RECAUDO Y DE  LOS PROGRAMAS DEL FONDO DE FOMENTO PANELERO</t>
  </si>
  <si>
    <t>11-45-101091297</t>
  </si>
  <si>
    <t>015/2020</t>
  </si>
  <si>
    <t xml:space="preserve">prestar sus servicios como profesional de apoyo en gestión ambiental y gestión de proyectos para fortalecer un sistema de asistencia técnica integral a través de la  implementación de procesos que garanticen la sostenibilidad y competitividad en el subsector panelero, fomentando la asociatividad, la gestión comercial, técnica, social e institucional en las unidades productivas y organizaciones seleccionadas para la prestación del servicio. </t>
  </si>
  <si>
    <t>016/2020</t>
  </si>
  <si>
    <t>prestar sus servicios profesionales para la coordinación y realización de actividades del Programa de Promoción al Consumo del Fondo de Fomento Panelero mediante diversas actividades como participación en ferias y eventos a nivel nacional, regional y local; acciones para el impulso a las ventas, divulgación de mensajes promocionales en medios masivos, vinculando asociaciones y/o productores paneleros</t>
  </si>
  <si>
    <t>017/2020</t>
  </si>
  <si>
    <t>11-45-101091543</t>
  </si>
  <si>
    <t>11-45-101091365</t>
  </si>
  <si>
    <t>PRESTAR SUS SERVICIOS COMO PROFESIONAL PARA LA REALIZACION DE ACTIVIDADES ADMINISTRATIVAS QUE CORRESPONDEN A LA EJECUCION DEL PROGRAMA COMERCIAL</t>
  </si>
  <si>
    <t>11-45-101091418</t>
  </si>
  <si>
    <t>018/2020</t>
  </si>
  <si>
    <t>PRESTAR SUS SERVICOS PROFESIONALES PARA REALIZAR ENCADENAMIENTOS PRODUCTIVOS CORRESPONDIENTES A LA EJECUCION DE LA FICHA TECNICA DEL FONDO DE FOMENTO PANELERO</t>
  </si>
  <si>
    <t>11-45-101091363</t>
  </si>
  <si>
    <t>019/2020</t>
  </si>
  <si>
    <t>PROGRAMASISTEMA DE INFORMACION PANELERO</t>
  </si>
  <si>
    <t>PRESTAR SUS SERVICIOS PARA FORTALECER EL SISTEMA DE INFORMACION PANELERO SIPA</t>
  </si>
  <si>
    <t>11-45-101091636</t>
  </si>
  <si>
    <t>020/2020</t>
  </si>
  <si>
    <t>PRESTAR SUS SERVICOS COMO PROFESIONAL DE APOYO PAR AFORTALECER UN SISTEMA DE ASISSTENCIA TECNICA U¡INEGRAL A TRAVES DE LA IMPLEMENTACION DE PROCESOS QUE GARANTICEN LA SOSTENIBILIDAD Y COMPETITIVIDAD EN EL SUBSECTOR PANELERO</t>
  </si>
  <si>
    <t>11-45101091546</t>
  </si>
  <si>
    <t>021/2020</t>
  </si>
  <si>
    <t>DIANA KATERINE CORREA CIFUENTES</t>
  </si>
  <si>
    <t>LUGAR DE RESIDENCIA</t>
  </si>
  <si>
    <t>PROFESION</t>
  </si>
  <si>
    <t>CORREO ELECTRONICO</t>
  </si>
  <si>
    <t>-</t>
  </si>
  <si>
    <t>CALI-VALLE</t>
  </si>
  <si>
    <t>anabeatriz.silva@cintandina.com</t>
  </si>
  <si>
    <t>FUNZA-C/MARCA</t>
  </si>
  <si>
    <t>INGENIERO AGRICOLA</t>
  </si>
  <si>
    <t>cjguerrero@fedepanela.org.co</t>
  </si>
  <si>
    <t>juridica@fedepanela.org.co</t>
  </si>
  <si>
    <t>ABOGADO</t>
  </si>
  <si>
    <t>TEGNOLOGO EN ADMINISTRACION AGROPECUARIA</t>
  </si>
  <si>
    <t>mangel@fedepanela.org.co</t>
  </si>
  <si>
    <t>COMUNICADOR SOCIAL -PERIODISTA</t>
  </si>
  <si>
    <t>pepepardo@fedepanela.org.co</t>
  </si>
  <si>
    <t>ISNOS-HUILA</t>
  </si>
  <si>
    <t>AGRONOMO</t>
  </si>
  <si>
    <t>huila@fedepanela.org.co</t>
  </si>
  <si>
    <t>PEREIRA-RISARALDA</t>
  </si>
  <si>
    <t>CONTADOR PUBLICO</t>
  </si>
  <si>
    <t>recaudoffprisaraldaquindio@gmail.com</t>
  </si>
  <si>
    <t>TULUA-VALLE DEL CAUCA</t>
  </si>
  <si>
    <t>valle@fedepanela.org.co</t>
  </si>
  <si>
    <t>MANIZALES-CALDAS</t>
  </si>
  <si>
    <t xml:space="preserve">CURSO DE MANTENIMIENTO DE COMPUTADORES </t>
  </si>
  <si>
    <t>caldas@fedepanela.org.co</t>
  </si>
  <si>
    <t>TECNICO AGROPECUARIO SENA</t>
  </si>
  <si>
    <t>GAMBITA-SANTANDER</t>
  </si>
  <si>
    <t>TEGNOLOGO EN CONTABILIDAD Y FINANZAS</t>
  </si>
  <si>
    <t>exportaciones@fedepanela.org.co</t>
  </si>
  <si>
    <t>FEHA DE NACIMIENTO D/M/A</t>
  </si>
  <si>
    <t>SOACHA-C/MARCA</t>
  </si>
  <si>
    <t>INGENIERA AGRICOLA</t>
  </si>
  <si>
    <t>jpacheco@fedepanela.org.co</t>
  </si>
  <si>
    <t>ESTUDIANTE ADMINISTRACION DE EMPRESAS</t>
  </si>
  <si>
    <t>asistentefondo@fedepanela.org.co</t>
  </si>
  <si>
    <t>COMUNICADORA SOCIAL</t>
  </si>
  <si>
    <t>comunicaciones@fedepanela.org.co</t>
  </si>
  <si>
    <t>ddiaz@fedepanela.org.co</t>
  </si>
  <si>
    <t>caosorio@fedepanela.org.co</t>
  </si>
  <si>
    <t>ADMINISTRADORA DE EMPRESAS</t>
  </si>
  <si>
    <t>INGENIERO INDUSTRIAL</t>
  </si>
  <si>
    <t>INGENIERO DE SISTEMAS</t>
  </si>
  <si>
    <t>yochoa@fedepanela.orrg.co</t>
  </si>
  <si>
    <t>dcorrea@fedepanela.org.co</t>
  </si>
  <si>
    <t>022/2020</t>
  </si>
  <si>
    <t>PRESTAR SUS SERVICIOS COMO PROFESIONAL ESPECIALIZADO EN SEGURIDAD SOCIAL Y SALUD LABORAL PAR AFORTALECER UN SISTEMA DE ASISTENCIA TECNICA INTEGRAL A TRAVES DE LA IMPLEMENTACION DE PROCESOS QUE GARANTICEN LA SOSTENIBIBILIDAD Y COMPETITIVIDAD EN EL SUBSECTOR PANELERO</t>
  </si>
  <si>
    <t>11-45-101091420</t>
  </si>
  <si>
    <t>AUXILIAR</t>
  </si>
  <si>
    <t>crios@fedepanela.org.co</t>
  </si>
  <si>
    <t>11-45--101091419</t>
  </si>
  <si>
    <t>023/2020</t>
  </si>
  <si>
    <t>ASISTENTE DE SISTEMAS</t>
  </si>
  <si>
    <t>Prestar los servicios se de soporte, mantenimiento tecnico preventiivo y correctivo de equipos de computo y redes</t>
  </si>
  <si>
    <t>11-45-101091542</t>
  </si>
  <si>
    <t>wcruz@fedepanela.org.co</t>
  </si>
  <si>
    <t>jfranco@fedepanela.org.co</t>
  </si>
  <si>
    <t>024/2020</t>
  </si>
  <si>
    <t>SANDRA YANETH SANCHEZ PALMERA</t>
  </si>
  <si>
    <t>CAJICA-C/MARCA</t>
  </si>
  <si>
    <t>TRABAJADORA SOCIAL</t>
  </si>
  <si>
    <t>ssanchez@fedepanela.org.co</t>
  </si>
  <si>
    <t>025/2020</t>
  </si>
  <si>
    <t>DANIELA ROBAYO FLOREZ</t>
  </si>
  <si>
    <t>drobayo@fedepanela.org.co</t>
  </si>
  <si>
    <t>026/2020</t>
  </si>
  <si>
    <t>ADRIANA MARCELA BUITRAGO ARDILA</t>
  </si>
  <si>
    <t>abuitrago@fedepanela.org.co</t>
  </si>
  <si>
    <t>PRESTAR SUS SERVICIOS COMO PROFESIONAL DE CAPITAL SOCIAL</t>
  </si>
  <si>
    <t>11-45-101091544</t>
  </si>
  <si>
    <t>PRESTAR SUS SERVICIOS COMO ASISTENTE DE TRABAJO SOCIAL</t>
  </si>
  <si>
    <t>PRESTAR SUS SERVICIOS PARA FORTALECER EL SISTEMA DE INOFRMACION PANELERO SIPA</t>
  </si>
  <si>
    <t>028/2020</t>
  </si>
  <si>
    <t>INGENIERA AGRONOMA</t>
  </si>
  <si>
    <t>arodriguez@fedepanela.org.co</t>
  </si>
  <si>
    <t>PRESTAR SUS SERVICOS PROFESIONALES COMO COORDINADOR DEL DEPARTAMENTO DE CAUCA</t>
  </si>
  <si>
    <t>027/2020</t>
  </si>
  <si>
    <t>DINORA PATRICIA BEDOYA VERGARA</t>
  </si>
  <si>
    <t>URRAO</t>
  </si>
  <si>
    <t>dbedoya@fedepanela.org.co</t>
  </si>
  <si>
    <t>PRESTAR SUS SERVICOS PROFESIONALES COMO COORDINADOR DEL DEPARTAMENTO DE ANTIOQUIA</t>
  </si>
  <si>
    <t>11-45-101091545</t>
  </si>
  <si>
    <t>029/2020</t>
  </si>
  <si>
    <t>CRISTIAN ANDRES MARIN OSPINA</t>
  </si>
  <si>
    <t>NEIRA-CALDAS</t>
  </si>
  <si>
    <t>MEDELLIN-ANTIOQUIA</t>
  </si>
  <si>
    <t>POPAYAN-CAUCA</t>
  </si>
  <si>
    <t>INGENIERO AMBIENTAL</t>
  </si>
  <si>
    <t>cmarin@fedepanela.org.co</t>
  </si>
  <si>
    <t>PRESTAR SUS SERVICOS PROFESIONALES COMO COORDINADOR DEL DEPARTAMENTO DE CALDAS</t>
  </si>
  <si>
    <t>42-45-101043413</t>
  </si>
  <si>
    <t>030/2020</t>
  </si>
  <si>
    <t>PASTO-NARIÑO</t>
  </si>
  <si>
    <t>INGENIERO AGROINDUSTRIAL</t>
  </si>
  <si>
    <t>gsilva@fedepanelaa.org.co</t>
  </si>
  <si>
    <t>PRESTAR SUS SERVICOS PROFESIONALES COMO COORDINADOR DEL DEPARTAMENTO DE NARIÑO</t>
  </si>
  <si>
    <t>031/2020</t>
  </si>
  <si>
    <t>PRESTAR SUS SERVICIOS COMO PROFESIONAL DE APOYO DEL DEPARTAMENTO DE CAQUETA</t>
  </si>
  <si>
    <t>ellanos@fedepanela.org.co</t>
  </si>
  <si>
    <t>032/2020</t>
  </si>
  <si>
    <t>FLORENCIA-CAQUETA</t>
  </si>
  <si>
    <t>ADMINISTRADOR FINANCIERO</t>
  </si>
  <si>
    <t>INGENIERO AGRONOMO</t>
  </si>
  <si>
    <t>033/2020</t>
  </si>
  <si>
    <t>INGENIERO AGROPECUARIO</t>
  </si>
  <si>
    <t>wmolina@fedepanela.org.co</t>
  </si>
  <si>
    <t>aquintero@fedepanela.org.co</t>
  </si>
  <si>
    <t>034/2020</t>
  </si>
  <si>
    <t>DIANA CONSTANZA MARTINEZ RAMOS</t>
  </si>
  <si>
    <t>ADMINISTRTADOR DE EMPRESAS AGROPECUARIAS</t>
  </si>
  <si>
    <t>dmartinez@fedepanela.org.co</t>
  </si>
  <si>
    <t>035/2020</t>
  </si>
  <si>
    <t>IBAGUE-TOLIMA</t>
  </si>
  <si>
    <t>jrojas@fedepanela.org.co</t>
  </si>
  <si>
    <t>036/2020</t>
  </si>
  <si>
    <t>DAVID MAURICIO IBAÑEZ DURAN</t>
  </si>
  <si>
    <t>CONVENCION-N/SANTANDER</t>
  </si>
  <si>
    <t>INGENIERO AGROPECUAURIO</t>
  </si>
  <si>
    <t>dibañez@fedepanela.org.co</t>
  </si>
  <si>
    <t>PRESTAR SUS SERVICOS PROFESIONALES COMO PROFESIONAL DE APOYO DEL DEPARTAMENTO DE NORTE DE SANTANDER.</t>
  </si>
  <si>
    <t>037/2020</t>
  </si>
  <si>
    <t>QUIMBAYA-QUINDIO</t>
  </si>
  <si>
    <t>INGENIERO DE ALIMENTOS</t>
  </si>
  <si>
    <t>cgomezl@fedepanela.org.co</t>
  </si>
  <si>
    <t>PRESTAR SUS SERVICiOS PROFESIONALES COMO COORDINADOR DEL DEPARTAMENTO DE SANTANDER</t>
  </si>
  <si>
    <t>PRESTAR SUS SERVICiOS PROFESIONALES COMO COORDINADOR DEL DEPARTAMENTO DE VALLE DEL CAUCA</t>
  </si>
  <si>
    <t>PRESTAR SUS SERVICiOS PROFESIONALES COMO COORDINADOR DEL DEPARTAMENTO DE CUNDINAMARCA.</t>
  </si>
  <si>
    <t>PRESTAR SUS SERVICiOS PROFESIONALES COMO COORDINADOR DEL DEPARTAMENTO DE TOLIMA.</t>
  </si>
  <si>
    <t xml:space="preserve">HONORARIOS DIAS PRIMER PAGO </t>
  </si>
  <si>
    <t xml:space="preserve">HONORARIOS DIAS ULTIMO PAGO </t>
  </si>
  <si>
    <t>038/2020</t>
  </si>
  <si>
    <t>DOSQUEBRADAS-RISARALDA</t>
  </si>
  <si>
    <t>INGENIERA AGROINDUSTRIAL</t>
  </si>
  <si>
    <t>sbarrera@fedepanela.org.co</t>
  </si>
  <si>
    <t>PRESTAR SUS SERVICiOS PROFESIONALES COMO COORDINADOR DEL DEPARTAMENTO DE RISARALDA.</t>
  </si>
  <si>
    <t>039/2020</t>
  </si>
  <si>
    <t>efonseca@fedepanela.org.co</t>
  </si>
  <si>
    <t>PRESTAR SUS SERVICOS COMO DIRECTOR NACIONAL DEL AREA TECNICA</t>
  </si>
  <si>
    <t>11-45-101091811</t>
  </si>
  <si>
    <t>040/2020</t>
  </si>
  <si>
    <t>YARUMAL-ANTIOQUIA</t>
  </si>
  <si>
    <t>TEGNOLOGO AGROPECURIO</t>
  </si>
  <si>
    <t>ycano@fedepanela.org.co</t>
  </si>
  <si>
    <t>PRESTAR SUS SERVICIOS COMO TECNICO AGRICOLA DEL DEPARTAMENTO DE ANTIOQUIA</t>
  </si>
  <si>
    <t>041/2020</t>
  </si>
  <si>
    <t>RUBEN DARIO BETANCOURT MENDEZ</t>
  </si>
  <si>
    <t>CAJIBIO-CAUCA</t>
  </si>
  <si>
    <t xml:space="preserve">TECNICO </t>
  </si>
  <si>
    <t>rbetancourt@fedepanela.org.co</t>
  </si>
  <si>
    <t>PRESTAR SUS SERVICIOS COMO TECNICO AGRICOLA DEL DEPARTAMENTO DE CAUCA</t>
  </si>
  <si>
    <t>042/2020</t>
  </si>
  <si>
    <t>MARIA PATRICIA GARZON SERRATO</t>
  </si>
  <si>
    <t>LA VEGA-C/MARCA</t>
  </si>
  <si>
    <t>INGENIERA AMBIENTAL</t>
  </si>
  <si>
    <t>043/2020</t>
  </si>
  <si>
    <t>LA PEÑA-C/MARCA</t>
  </si>
  <si>
    <t>TECNICO EN ADMINISTRACION DE EMPRESAS AGROPECUARIAS</t>
  </si>
  <si>
    <t>044/2020</t>
  </si>
  <si>
    <t>CARLOS FAIVER ARGOTE CALVACHE</t>
  </si>
  <si>
    <t>TECNICO EN EXPLOTACIONES AGROPECUARIAS</t>
  </si>
  <si>
    <t>PRESTAR SUS SERVICIOS COMO TECNICO AGRICOLA DEL DEPARTAMENTO DE HUILA</t>
  </si>
  <si>
    <t>045/2020</t>
  </si>
  <si>
    <t>SAN AGUSTIN-HUILA</t>
  </si>
  <si>
    <t>ADMIINISTRADOR DE EMPRESAS</t>
  </si>
  <si>
    <t>erealpe@fedepanela.org.co</t>
  </si>
  <si>
    <t>PRESTAR SUS SERVICOS PROFESIONALES COMO PROFESIONAL DE APOYO DEL DEPARTAMENTO DE NORTE DE HUILA</t>
  </si>
  <si>
    <t>046/2020</t>
  </si>
  <si>
    <t>LUIS MANUEL FAJARDO MONTEZUMA</t>
  </si>
  <si>
    <t>SANDONA-NARIÑO</t>
  </si>
  <si>
    <t>lfajardo@fedepanela.org.co</t>
  </si>
  <si>
    <t>PRESTAR SUS SERVICIOS COMO TECNICO AGRICOLA DEL DEPARTAMENTO DE NARIÑO</t>
  </si>
  <si>
    <t>047/2020</t>
  </si>
  <si>
    <t>lnarvaez@fedepanela.org.co</t>
  </si>
  <si>
    <t>048/2020</t>
  </si>
  <si>
    <t>ELBER GUZMAN LOPEZ</t>
  </si>
  <si>
    <t>VENADILLO-TOLIMA</t>
  </si>
  <si>
    <t>ALVARADO-TOLIMA</t>
  </si>
  <si>
    <t>ADMINISTRADOR DE EMPREAS AGROPECUARIAS</t>
  </si>
  <si>
    <t>eguzman@fedepanela.org.co</t>
  </si>
  <si>
    <t>050/2020</t>
  </si>
  <si>
    <t>049/2020</t>
  </si>
  <si>
    <t>GUADALUPE-SANTANDER</t>
  </si>
  <si>
    <t>SOCORRO-SANTANDER</t>
  </si>
  <si>
    <t>TEGNOLOGO EN GESTION DE EMPRESAS AGROPECUARIAS</t>
  </si>
  <si>
    <t>PRESTAR SUS SERVICIOS COMO TECNICO AGRICOLA DEL DEPARTAMENTO DE SANTANDER</t>
  </si>
  <si>
    <t>PRESTAR SUS SERVICIOS COMO TECNICO AGRICOLA DEL DEPARTAMENTO DE TOLIMA</t>
  </si>
  <si>
    <t>VALLE DE SAN JOSE-SANTANDER</t>
  </si>
  <si>
    <t>MEDICO VETERINARIO ZOOTECNISTA</t>
  </si>
  <si>
    <t>julianto07@hotmail.com</t>
  </si>
  <si>
    <t>bfnaranjo@misena.edu.co</t>
  </si>
  <si>
    <t>051/2020</t>
  </si>
  <si>
    <t>PALMIRA-VALLE</t>
  </si>
  <si>
    <t>OBANDO-VALLE DEL CAUCA</t>
  </si>
  <si>
    <t xml:space="preserve">BACHILLER TECNICO AGROPECUARIO </t>
  </si>
  <si>
    <t>fedetecnico1@hotmail.com</t>
  </si>
  <si>
    <t>PRESTAR SUS SERVICIOS COMO TECNICO AGRICOLA DEL DEPARTAMENTO DE VALLE DEL CAUCA</t>
  </si>
  <si>
    <t>052/2020</t>
  </si>
  <si>
    <t>LUISA FERNANDA LADINO QUINTERO</t>
  </si>
  <si>
    <t>11-45-101092165</t>
  </si>
  <si>
    <t>PRESTAR SUS SERVICIOS PROFESIONALES PARA REALIZAR ACTIVIDADES DE APOYO AL PROGRAMA DE PROMOCION AL CONSUMO DEL FONDO DE FOMENTO PANELERO.</t>
  </si>
  <si>
    <t>luisa.ladino.27@gmail.com</t>
  </si>
  <si>
    <t>053/2020</t>
  </si>
  <si>
    <t>NICOLAS ANDRES TORREJANO HERRERA</t>
  </si>
  <si>
    <t>DISEÑADOR GRAFICO</t>
  </si>
  <si>
    <t>nicolas.torrejano.dg@hotmail.com</t>
  </si>
  <si>
    <t>PRESTAR SUS SERVICIOS COMO PROFESIONAL DE APOYO DEL PROGRAMA DE PROMOCION AL CONSUMO DEL FONDO DE FOMENTO PANELERO</t>
  </si>
  <si>
    <t>11-45-101092063</t>
  </si>
  <si>
    <t>054/2020</t>
  </si>
  <si>
    <t>PROGRAMA DE PROMOCION AL CONSUMO</t>
  </si>
  <si>
    <t>URRAO-ANTIOQUIA</t>
  </si>
  <si>
    <t>albeiro.escobar.vergara@gmail.com</t>
  </si>
  <si>
    <t>055/2020</t>
  </si>
  <si>
    <t>056/2020</t>
  </si>
  <si>
    <t>SOLANYI ESMERALDA VILLALOBOS PEÑA</t>
  </si>
  <si>
    <t>C/QUINQUIRA-BOYACA</t>
  </si>
  <si>
    <t>solanyivillalobos.20@hotmail.com</t>
  </si>
  <si>
    <t>PRESTAR SUS SERVICIOS COMO TECNICO AGRICOLA DEL DEPARTAMENTO DE BOYACA</t>
  </si>
  <si>
    <t>057/2020</t>
  </si>
  <si>
    <t>JHON HENRY NOGUERA HERNANDEZ</t>
  </si>
  <si>
    <t>SANTANA-BOYACA</t>
  </si>
  <si>
    <t>MEDICO VETERINARIO</t>
  </si>
  <si>
    <t>jhonoguera@hotmail.com</t>
  </si>
  <si>
    <t>058/2020</t>
  </si>
  <si>
    <t>CAROL SARASTY  ZAMBRANO</t>
  </si>
  <si>
    <t>BARBOSA-SANTANDER</t>
  </si>
  <si>
    <t>PSICOLOGA</t>
  </si>
  <si>
    <t>carolsaraz@gmail.com</t>
  </si>
  <si>
    <t xml:space="preserve">PRESTAR SUS SERVICIOS COMO PROFESIONAL DE APOYO DE CAPITAL SOCIAL PARA FORTALECER UN SISTEMA DE ASISTENCIA TECNICA INTEGRAL A TRAVES DEL SEGUIMIENTO, DESARROLLO E IMPLEMENTACION DE METODOLOGIAS QUE FOMENTEN LA ASOCIATIVIDAD, EL RELEVO GENERACIONAL, LA PARTICIPACON DE LAS MUJERES Y ENCADENAMIENTOS PRODUCTIVOS EN EL SECTOR PANELERO </t>
  </si>
  <si>
    <t>059/2020</t>
  </si>
  <si>
    <t>DANIEL ROLANDO GUTIERREZ CORDOBA</t>
  </si>
  <si>
    <t>TUNJA-BOYACA</t>
  </si>
  <si>
    <t>TOGUI BOYACA</t>
  </si>
  <si>
    <t>daroguti880904@gmail.com</t>
  </si>
  <si>
    <t>PRESTAR SUS SERVICIOS COMO PROFESIONAL DE APOYO DEL DEPARTAMENTO DE BOYACA</t>
  </si>
  <si>
    <t>JOHAN ANDRES LOPEZ FRANCO</t>
  </si>
  <si>
    <t>VERSALLES-VALLE</t>
  </si>
  <si>
    <t>TEGNOLOGO EN PRODUCCION AGROPECUARIA</t>
  </si>
  <si>
    <t>jandrez125@gmail.com</t>
  </si>
  <si>
    <t>11-45-101091634</t>
  </si>
  <si>
    <t>11-45-101091631</t>
  </si>
  <si>
    <t>11-45-101091550</t>
  </si>
  <si>
    <t>11-45-101091725</t>
  </si>
  <si>
    <t>11-45-101091639</t>
  </si>
  <si>
    <t>11-45-101091547</t>
  </si>
  <si>
    <t>11-45-101092069</t>
  </si>
  <si>
    <t>11-45-101092065</t>
  </si>
  <si>
    <t>11-45-101091919</t>
  </si>
  <si>
    <t>11-45-101091921</t>
  </si>
  <si>
    <t>11-45-101091923</t>
  </si>
  <si>
    <t>11-45-101092066</t>
  </si>
  <si>
    <t>11-45-10109260</t>
  </si>
  <si>
    <t>11-45-101091640</t>
  </si>
  <si>
    <t>11-45-101091924</t>
  </si>
  <si>
    <t>11-45-101091925</t>
  </si>
  <si>
    <t>11-45-101091927</t>
  </si>
  <si>
    <t>11-45-101091929</t>
  </si>
  <si>
    <t>11-45-101091930</t>
  </si>
  <si>
    <t>11-45-101091963</t>
  </si>
  <si>
    <t>11-45-101092463</t>
  </si>
  <si>
    <t>11-45-101091934</t>
  </si>
  <si>
    <t>11-45-101091931</t>
  </si>
  <si>
    <t>11-45-101091932</t>
  </si>
  <si>
    <t>11-45-101091933</t>
  </si>
  <si>
    <t>LUIS ALBEIRO ESCOBAR VERGARA</t>
  </si>
  <si>
    <t>11-45-101092067</t>
  </si>
  <si>
    <t>11-45-101092263</t>
  </si>
  <si>
    <t>11-45-101092264</t>
  </si>
  <si>
    <t>11-45-101092266</t>
  </si>
  <si>
    <t>11-45-101092269</t>
  </si>
  <si>
    <t>060/2020</t>
  </si>
  <si>
    <t>ESPECIALIZACION TEGNOLOGICA EN GESTION DE ASISTENCIA TECNICA AGROPECUARIA</t>
  </si>
  <si>
    <t>mariapgarzons@gmail.com</t>
  </si>
  <si>
    <t>alexanderzarate01@gmail.com</t>
  </si>
  <si>
    <t>cafa1930@gmail.com</t>
  </si>
  <si>
    <t>MAURICIO ANGEL RIVEROS</t>
  </si>
  <si>
    <t>JOSE LUBIN PARDO VILLALBA</t>
  </si>
  <si>
    <t>ERIKA GARRIDO RINCON</t>
  </si>
  <si>
    <t>CARLOS ALBERTO RIOS DIAZ</t>
  </si>
  <si>
    <t>ALBA RUBY RODRIGUEZ BOLAÑOS</t>
  </si>
  <si>
    <t xml:space="preserve">CONTRATOS FONDO DE FOMENTO AÑO 2020 </t>
  </si>
  <si>
    <t>La Federación Nacional de Productores de Panela actuando como administrador del Fondo de Fomento Panelero y dando cumplimiento a la ley 1712 de 6 de marzo de 2014, deja a disposición de la ciudadanía la siguiente información.</t>
  </si>
  <si>
    <t>061/2020</t>
  </si>
  <si>
    <t>062/2020</t>
  </si>
  <si>
    <t>COLTROL A LA EVASION</t>
  </si>
  <si>
    <t>GARSSA CONSULTING SAS</t>
  </si>
  <si>
    <t>900505813-4</t>
  </si>
  <si>
    <t>PRESTAR SUS SERVICIOS EN CALIDAD DE AUDITORES DEL FONDO NACIONAL DE LA PANELA</t>
  </si>
  <si>
    <t>AUDITORES</t>
  </si>
  <si>
    <t>sandra.sossa@garssa.com</t>
  </si>
  <si>
    <t>REALIZAR ACTIVIDADES DE ACTUALIZACION DE INFORMACION DE LA BASE DE DATOS DEL PROGRAMA DE ASISTENCIA TECNICA</t>
  </si>
  <si>
    <t>063/2020</t>
  </si>
  <si>
    <t>064/2020</t>
  </si>
  <si>
    <t>PAULA LORENA ROBAYO MARTINEZ</t>
  </si>
  <si>
    <t>NESTOR JAVIER TRIANA RAMIREZ</t>
  </si>
  <si>
    <t>NOCAIMA C/MARCA</t>
  </si>
  <si>
    <t>INGENIERA DE ALIMENTOS</t>
  </si>
  <si>
    <t>paurobayo@hotmail.com</t>
  </si>
  <si>
    <t>INGENIERO QUIMICO</t>
  </si>
  <si>
    <t>nestortriana@yahoo.es</t>
  </si>
  <si>
    <t>Prestar sus servicios como profesional especializado</t>
  </si>
  <si>
    <t xml:space="preserve">socorro@fedepanela.org.co </t>
  </si>
  <si>
    <t>hurufay@gmail.com</t>
  </si>
  <si>
    <t>ma_gitel@hotmail.com</t>
  </si>
  <si>
    <t>comercial.fedepanela@gmail.com</t>
  </si>
  <si>
    <t>065/2020</t>
  </si>
  <si>
    <t>066/2020</t>
  </si>
  <si>
    <t>067/2020</t>
  </si>
  <si>
    <t>068/2020</t>
  </si>
  <si>
    <t>069/2020</t>
  </si>
  <si>
    <t>070/2020</t>
  </si>
  <si>
    <t>lindha2255@gmail.com</t>
  </si>
  <si>
    <t>cristinaroldanb@hotmail.com</t>
  </si>
  <si>
    <t>LUIS FERNANDO BERNALPOLO</t>
  </si>
  <si>
    <t>IBAGUE</t>
  </si>
  <si>
    <t>.-</t>
  </si>
  <si>
    <t>Realizar la contratacion y emision de pauta para radio coomo parte de la campàña de promocion al consumo del fondo de fomemento panelero</t>
  </si>
  <si>
    <t>PUERTO SALGAR</t>
  </si>
  <si>
    <t>VILLETA C/MARCA</t>
  </si>
  <si>
    <t>kmuete16@hotmail.com</t>
  </si>
  <si>
    <t>prestar sus servicios para realizar actividades de recaudo y verificacion de la cuota de fomento panelero en el municipio de Villeta Cundinamarca y municipios aledaños</t>
  </si>
  <si>
    <t>KELLY JOHANA MUETE GOMEZ</t>
  </si>
  <si>
    <t>TECNICO EN SEGURIDAD OCUPACIONAL</t>
  </si>
  <si>
    <t>PRESTAR SUS SERVICIOS COMO PROFESIONAL DE APOYO DEL DEPARTAMENTO DE NARIÑO</t>
  </si>
  <si>
    <t>LAURA CORTES MURCILLO</t>
  </si>
  <si>
    <t>gestionhumana@fedepanela.org.co</t>
  </si>
  <si>
    <t>PRESTAR SUS SERVICIOS DE APOYO ADMINISTRAIVO AL PROOGRAMA DE ASISTENCIA TECNICA DE FEDEPANELA-FONDO DE FOMENTO PANELERO</t>
  </si>
  <si>
    <t>OSCAR JAVIER MARTINEZ MONTAÑA</t>
  </si>
  <si>
    <t>ojmartinezm@unal.edu.co</t>
  </si>
  <si>
    <t>luisfernandobernalpolo@hotmail.com</t>
  </si>
  <si>
    <t>andreiyis_142@hotmail.com</t>
  </si>
  <si>
    <t>071/2020</t>
  </si>
  <si>
    <t xml:space="preserve">YENNIFER ROMAN ESCOBAR </t>
  </si>
  <si>
    <t>YEROES@HOTMAIL.COM</t>
  </si>
  <si>
    <t>PRESTAR SUS SERVICIOS PROFESIONALES PARA LA CONSTRUCCION DE MODELOS DE NEGOCIO</t>
  </si>
  <si>
    <t>prestar sus servicios  como Técnico Agrícola del departamento de Caldas para fortalecer un sistema de asistencia técnica integral a través de la implementación de procesos que garanticen la sostenibilidad y competitividad en el subsector panelero, fomentando la asociatividad, la gestión comercial, técnica, social e institucional en las unidades productivas y organizaciones seleccionadas para la prestación del servicio</t>
  </si>
  <si>
    <t>072/2020</t>
  </si>
  <si>
    <t>NORMA YASMIT ZAMUDIO PEÑA</t>
  </si>
  <si>
    <t>MOSQUERA</t>
  </si>
  <si>
    <t>MOSQUERA CUNDINAMARCA</t>
  </si>
  <si>
    <t>TECNICO PROFESIONAL EN SEGURIDAD E HIGINE INDUSTRIAL</t>
  </si>
  <si>
    <t xml:space="preserve">prestar sus servicios  como Técnico  Profesional de Apoyo para Fortalecer un sistema de asistencia técnica integral a través del desarrollo e  implementación de protocolos de riegos en bioseguridad  </t>
  </si>
  <si>
    <t>073/2020</t>
  </si>
  <si>
    <t>074/2020</t>
  </si>
  <si>
    <t>MARISOL MORA SIERRA</t>
  </si>
  <si>
    <t>San Gil Santander</t>
  </si>
  <si>
    <t>mmora@unisangil.edu.co</t>
  </si>
  <si>
    <t>prestar sus servicios  como Técnico Agrícola del departamento de Santander</t>
  </si>
  <si>
    <t>PRESTAR SUS SERVICOS  COMO PROFESIONAL DE CAMPO DEL DEPARTAMENTO DE QUINDIO.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</si>
</sst>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 #,##0"/>
    <numFmt numFmtId="165" formatCode="_ &quot;$&quot;\ * #,##0.00_ ;_ &quot;$&quot;\ * \-#,##0.00_ ;_ &quot;$&quot;\ * &quot;-&quot;??_ ;_ @_ "/>
    <numFmt numFmtId="166" formatCode="_ &quot;$&quot;\ * #,##0_ ;_ &quot;$&quot;\ * \-#,##0_ ;_ &quot;$&quot;\ * &quot;-&quot;??_ ;_ @_ "/>
    <numFmt numFmtId="167" formatCode="_([$$-240A]\ * #,##0_);_([$$-240A]\ * \(#,##0\);_([$$-240A]\ * &quot;-&quot;??_);_(@_)"/>
    <numFmt numFmtId="168" formatCode="dd/mm/yy;@"/>
  </numFmts>
  <fonts count="25" x14ac:knownFonts="1">
    <font>
      <sz val="10"/>
      <name val="Arial"/>
    </font>
    <font>
      <sz val="10"/>
      <name val="Arial"/>
      <family val="2"/>
    </font>
    <font>
      <b/>
      <sz val="10"/>
      <name val="Arial"/>
      <family val="2"/>
    </font>
    <font>
      <sz val="10"/>
      <color theme="0"/>
      <name val="Arial"/>
      <family val="2"/>
    </font>
    <font>
      <b/>
      <sz val="8"/>
      <name val="Arial"/>
      <family val="2"/>
    </font>
    <font>
      <sz val="8"/>
      <name val="Arial"/>
      <family val="2"/>
    </font>
    <font>
      <sz val="10"/>
      <color theme="1"/>
      <name val="Arial"/>
      <family val="2"/>
    </font>
    <font>
      <b/>
      <sz val="8"/>
      <color theme="1"/>
      <name val="Arial"/>
      <family val="2"/>
    </font>
    <font>
      <b/>
      <sz val="10"/>
      <color theme="0"/>
      <name val="Arial"/>
      <family val="2"/>
    </font>
    <font>
      <b/>
      <sz val="16"/>
      <name val="Arial"/>
      <family val="2"/>
    </font>
    <font>
      <sz val="16"/>
      <name val="Arial"/>
      <family val="2"/>
    </font>
    <font>
      <b/>
      <sz val="9"/>
      <name val="Arial"/>
      <family val="2"/>
    </font>
    <font>
      <b/>
      <sz val="9"/>
      <name val="Century Gothic"/>
      <family val="2"/>
    </font>
    <font>
      <sz val="10"/>
      <name val="Arial Narrow"/>
      <family val="2"/>
    </font>
    <font>
      <sz val="10"/>
      <color theme="9" tint="0.39997558519241921"/>
      <name val="Arial"/>
      <family val="2"/>
    </font>
    <font>
      <u/>
      <sz val="10"/>
      <color theme="10"/>
      <name val="Arial"/>
    </font>
    <font>
      <u/>
      <sz val="9"/>
      <color rgb="FF0070C0"/>
      <name val="Arial"/>
      <family val="2"/>
    </font>
    <font>
      <u/>
      <sz val="10"/>
      <color theme="4" tint="-0.249977111117893"/>
      <name val="Arial"/>
      <family val="2"/>
    </font>
    <font>
      <sz val="12"/>
      <name val="Arial"/>
      <family val="2"/>
    </font>
    <font>
      <sz val="11"/>
      <name val="Arial Narrow"/>
      <family val="2"/>
    </font>
    <font>
      <sz val="9"/>
      <name val="Arial Narrow"/>
      <family val="2"/>
    </font>
    <font>
      <u/>
      <sz val="10"/>
      <color theme="10"/>
      <name val="Arial"/>
      <family val="2"/>
    </font>
    <font>
      <sz val="12"/>
      <name val="Arial Narrow"/>
      <family val="2"/>
    </font>
    <font>
      <u/>
      <sz val="10"/>
      <color indexed="12"/>
      <name val="Arial"/>
      <family val="2"/>
    </font>
    <font>
      <sz val="8"/>
      <name val="Arial Narrow"/>
      <family val="2"/>
    </font>
  </fonts>
  <fills count="7">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9" tint="-0.249977111117893"/>
        <bgColor indexed="64"/>
      </patternFill>
    </fill>
    <fill>
      <patternFill patternType="solid">
        <fgColor rgb="FFFF0000"/>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s>
  <cellStyleXfs count="7">
    <xf numFmtId="0" fontId="0" fillId="0" borderId="0"/>
    <xf numFmtId="165" fontId="1" fillId="0" borderId="0" applyFont="0" applyFill="0" applyBorder="0" applyAlignment="0" applyProtection="0"/>
    <xf numFmtId="0" fontId="15" fillId="0" borderId="0" applyNumberFormat="0" applyFill="0" applyBorder="0" applyAlignment="0" applyProtection="0"/>
    <xf numFmtId="0" fontId="21" fillId="0" borderId="0" applyNumberFormat="0" applyFill="0" applyBorder="0" applyAlignment="0" applyProtection="0"/>
    <xf numFmtId="0" fontId="1" fillId="0" borderId="0"/>
    <xf numFmtId="0" fontId="23" fillId="0" borderId="0" applyNumberFormat="0" applyFill="0" applyBorder="0" applyAlignment="0" applyProtection="0">
      <alignment vertical="top"/>
      <protection locked="0"/>
    </xf>
    <xf numFmtId="0" fontId="1" fillId="0" borderId="0"/>
  </cellStyleXfs>
  <cellXfs count="162">
    <xf numFmtId="0" fontId="0" fillId="0" borderId="0" xfId="0"/>
    <xf numFmtId="0" fontId="0" fillId="0" borderId="0" xfId="0" applyFill="1" applyAlignment="1">
      <alignment vertical="center"/>
    </xf>
    <xf numFmtId="0" fontId="2" fillId="0" borderId="0" xfId="0" applyFont="1" applyFill="1" applyAlignment="1">
      <alignment vertical="center"/>
    </xf>
    <xf numFmtId="0" fontId="3" fillId="2"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pplyAlignment="1">
      <alignment horizontal="left" vertical="center"/>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167" fontId="4" fillId="2" borderId="2" xfId="0" applyNumberFormat="1"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xf>
    <xf numFmtId="166" fontId="5" fillId="2" borderId="2" xfId="1" applyNumberFormat="1" applyFont="1" applyFill="1" applyBorder="1" applyAlignment="1">
      <alignment horizontal="left" vertical="center" wrapText="1"/>
    </xf>
    <xf numFmtId="167" fontId="5" fillId="2" borderId="2" xfId="0" applyNumberFormat="1" applyFont="1" applyFill="1" applyBorder="1" applyAlignment="1">
      <alignment horizontal="left" vertical="center"/>
    </xf>
    <xf numFmtId="3" fontId="5" fillId="2" borderId="2" xfId="0" applyNumberFormat="1" applyFont="1" applyFill="1" applyBorder="1" applyAlignment="1">
      <alignment horizontal="left" vertical="center"/>
    </xf>
    <xf numFmtId="0" fontId="5" fillId="2" borderId="2" xfId="0" applyFont="1" applyFill="1" applyBorder="1" applyAlignment="1">
      <alignment vertical="center" wrapText="1"/>
    </xf>
    <xf numFmtId="0" fontId="5" fillId="2" borderId="4" xfId="0" applyFont="1" applyFill="1" applyBorder="1" applyAlignment="1">
      <alignment horizontal="center" vertical="center"/>
    </xf>
    <xf numFmtId="167" fontId="5" fillId="2" borderId="2" xfId="1" applyNumberFormat="1" applyFont="1" applyFill="1" applyBorder="1" applyAlignment="1">
      <alignment horizontal="left" vertical="center"/>
    </xf>
    <xf numFmtId="0" fontId="5"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168" fontId="5" fillId="2"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0" fontId="5" fillId="0" borderId="0" xfId="0" applyFont="1" applyFill="1" applyAlignment="1">
      <alignment horizontal="center" vertical="center"/>
    </xf>
    <xf numFmtId="17" fontId="5" fillId="2" borderId="4" xfId="0" applyNumberFormat="1" applyFont="1" applyFill="1" applyBorder="1" applyAlignment="1">
      <alignment horizontal="center" vertical="center"/>
    </xf>
    <xf numFmtId="3" fontId="5" fillId="2" borderId="3"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166" fontId="5" fillId="2" borderId="3" xfId="1" applyNumberFormat="1" applyFont="1" applyFill="1" applyBorder="1" applyAlignment="1">
      <alignment horizontal="left" vertical="center" wrapText="1"/>
    </xf>
    <xf numFmtId="168" fontId="5" fillId="2" borderId="3" xfId="0" applyNumberFormat="1" applyFont="1" applyFill="1" applyBorder="1" applyAlignment="1">
      <alignment horizontal="center" vertical="center"/>
    </xf>
    <xf numFmtId="167" fontId="5" fillId="2" borderId="6" xfId="0" applyNumberFormat="1" applyFont="1" applyFill="1" applyBorder="1" applyAlignment="1">
      <alignment horizontal="left" vertical="center"/>
    </xf>
    <xf numFmtId="0" fontId="5" fillId="2" borderId="6" xfId="0" applyFont="1" applyFill="1" applyBorder="1" applyAlignment="1">
      <alignment horizontal="center" vertical="center" wrapText="1"/>
    </xf>
    <xf numFmtId="0" fontId="5" fillId="2" borderId="6" xfId="0" applyFont="1" applyFill="1" applyBorder="1" applyAlignment="1">
      <alignment horizontal="left" vertical="center"/>
    </xf>
    <xf numFmtId="0" fontId="5" fillId="2" borderId="6" xfId="0" applyFont="1" applyFill="1" applyBorder="1" applyAlignment="1">
      <alignment horizontal="center" vertical="center"/>
    </xf>
    <xf numFmtId="3" fontId="5" fillId="2" borderId="6" xfId="0" applyNumberFormat="1" applyFont="1" applyFill="1" applyBorder="1" applyAlignment="1">
      <alignment horizontal="center" vertical="center"/>
    </xf>
    <xf numFmtId="0" fontId="5" fillId="2" borderId="6" xfId="0" applyFont="1" applyFill="1" applyBorder="1" applyAlignment="1">
      <alignment vertical="center" wrapText="1"/>
    </xf>
    <xf numFmtId="168" fontId="5" fillId="2" borderId="6" xfId="0" applyNumberFormat="1" applyFont="1" applyFill="1" applyBorder="1" applyAlignment="1">
      <alignment horizontal="center" vertical="center"/>
    </xf>
    <xf numFmtId="167" fontId="4" fillId="2" borderId="2" xfId="1" applyNumberFormat="1" applyFont="1" applyFill="1" applyBorder="1" applyAlignment="1">
      <alignment horizontal="left" vertical="center"/>
    </xf>
    <xf numFmtId="0" fontId="4" fillId="0" borderId="0" xfId="0" applyFont="1" applyFill="1" applyAlignment="1">
      <alignment horizontal="left" vertical="center"/>
    </xf>
    <xf numFmtId="0" fontId="8" fillId="2" borderId="0" xfId="0" applyFont="1" applyFill="1" applyAlignment="1">
      <alignment vertical="center"/>
    </xf>
    <xf numFmtId="49" fontId="12" fillId="3" borderId="1" xfId="0" applyNumberFormat="1" applyFont="1" applyFill="1" applyBorder="1" applyAlignment="1">
      <alignment horizontal="center" vertical="center" wrapText="1"/>
    </xf>
    <xf numFmtId="3" fontId="12" fillId="3" borderId="1" xfId="0" applyNumberFormat="1" applyFont="1" applyFill="1" applyBorder="1" applyAlignment="1">
      <alignment horizontal="center"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15" fontId="12" fillId="3" borderId="2"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5" fontId="12" fillId="3" borderId="1" xfId="0" applyNumberFormat="1" applyFont="1" applyFill="1" applyBorder="1" applyAlignment="1">
      <alignment horizontal="center" vertical="center" wrapText="1"/>
    </xf>
    <xf numFmtId="0" fontId="0" fillId="0" borderId="2" xfId="0"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horizontal="center" vertical="center"/>
    </xf>
    <xf numFmtId="3" fontId="5" fillId="2" borderId="2"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3"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0" fontId="1" fillId="0" borderId="2" xfId="0" applyFont="1" applyFill="1" applyBorder="1" applyAlignment="1">
      <alignment vertical="center"/>
    </xf>
    <xf numFmtId="0" fontId="5" fillId="2" borderId="7" xfId="0" applyFont="1" applyFill="1" applyBorder="1" applyAlignment="1">
      <alignment horizontal="center" vertical="center"/>
    </xf>
    <xf numFmtId="0" fontId="8" fillId="6" borderId="5" xfId="0" applyFont="1" applyFill="1" applyBorder="1" applyAlignment="1">
      <alignment vertical="center"/>
    </xf>
    <xf numFmtId="0" fontId="0" fillId="6" borderId="5" xfId="0" applyFill="1" applyBorder="1" applyAlignment="1">
      <alignment vertical="center"/>
    </xf>
    <xf numFmtId="0" fontId="8" fillId="5" borderId="2" xfId="0" applyFont="1" applyFill="1" applyBorder="1" applyAlignment="1">
      <alignment vertical="center"/>
    </xf>
    <xf numFmtId="0" fontId="0" fillId="5" borderId="2" xfId="0" applyFill="1" applyBorder="1" applyAlignment="1">
      <alignment vertical="center"/>
    </xf>
    <xf numFmtId="0" fontId="6" fillId="2" borderId="2" xfId="0" applyFont="1" applyFill="1" applyBorder="1" applyAlignment="1">
      <alignment vertical="center"/>
    </xf>
    <xf numFmtId="0" fontId="6" fillId="6" borderId="5" xfId="0" applyFont="1" applyFill="1" applyBorder="1" applyAlignment="1">
      <alignment vertical="center"/>
    </xf>
    <xf numFmtId="0" fontId="0" fillId="6" borderId="2" xfId="0" applyFill="1" applyBorder="1" applyAlignment="1">
      <alignment vertical="center"/>
    </xf>
    <xf numFmtId="0" fontId="13" fillId="0" borderId="2" xfId="0" applyFont="1" applyBorder="1" applyAlignment="1">
      <alignment vertical="center"/>
    </xf>
    <xf numFmtId="0" fontId="14" fillId="6" borderId="5" xfId="0" applyFont="1" applyFill="1" applyBorder="1" applyAlignment="1">
      <alignment vertical="center"/>
    </xf>
    <xf numFmtId="0" fontId="6" fillId="2" borderId="2" xfId="0" applyFont="1" applyFill="1" applyBorder="1" applyAlignment="1">
      <alignment horizontal="center" vertical="center"/>
    </xf>
    <xf numFmtId="1" fontId="5" fillId="0" borderId="0" xfId="0" applyNumberFormat="1" applyFont="1" applyFill="1" applyAlignment="1">
      <alignment horizontal="left" vertical="center"/>
    </xf>
    <xf numFmtId="164" fontId="15" fillId="2" borderId="2" xfId="2" applyNumberFormat="1" applyFill="1" applyBorder="1" applyAlignment="1">
      <alignment horizontal="center" vertical="center" wrapText="1"/>
    </xf>
    <xf numFmtId="14" fontId="5" fillId="2" borderId="2" xfId="0" applyNumberFormat="1" applyFont="1" applyFill="1" applyBorder="1" applyAlignment="1">
      <alignment horizontal="center" vertical="center"/>
    </xf>
    <xf numFmtId="0" fontId="15" fillId="2" borderId="2" xfId="2" applyFill="1" applyBorder="1" applyAlignment="1">
      <alignment horizontal="center" vertical="center"/>
    </xf>
    <xf numFmtId="0" fontId="16" fillId="0" borderId="5" xfId="2" applyFont="1" applyBorder="1" applyAlignment="1">
      <alignment horizontal="center" vertical="center"/>
    </xf>
    <xf numFmtId="0" fontId="16" fillId="2" borderId="5" xfId="2" applyFont="1" applyFill="1" applyBorder="1" applyAlignment="1">
      <alignment horizontal="left" vertical="center"/>
    </xf>
    <xf numFmtId="14" fontId="5" fillId="2" borderId="2" xfId="0" applyNumberFormat="1" applyFont="1" applyFill="1" applyBorder="1" applyAlignment="1">
      <alignment horizontal="center" vertical="center" wrapText="1"/>
    </xf>
    <xf numFmtId="14" fontId="5" fillId="2" borderId="6" xfId="0" applyNumberFormat="1" applyFont="1" applyFill="1" applyBorder="1" applyAlignment="1">
      <alignment horizontal="center" vertical="center" wrapText="1"/>
    </xf>
    <xf numFmtId="0" fontId="15" fillId="2" borderId="6" xfId="2" applyFill="1" applyBorder="1" applyAlignment="1">
      <alignment horizontal="center" vertical="center" wrapText="1"/>
    </xf>
    <xf numFmtId="0" fontId="15" fillId="2" borderId="2" xfId="2" applyFill="1" applyBorder="1" applyAlignment="1">
      <alignment horizontal="center" vertical="center" wrapText="1"/>
    </xf>
    <xf numFmtId="3" fontId="5" fillId="0" borderId="2" xfId="0" applyNumberFormat="1" applyFont="1" applyBorder="1" applyAlignment="1">
      <alignment horizontal="center" vertical="center"/>
    </xf>
    <xf numFmtId="0" fontId="17" fillId="2" borderId="2" xfId="2" applyFont="1" applyFill="1" applyBorder="1" applyAlignment="1">
      <alignment horizontal="center" vertical="center"/>
    </xf>
    <xf numFmtId="0" fontId="15" fillId="2" borderId="2" xfId="2" applyNumberFormat="1" applyFill="1" applyBorder="1" applyAlignment="1">
      <alignment horizontal="center" vertical="center" wrapText="1"/>
    </xf>
    <xf numFmtId="166" fontId="5" fillId="2" borderId="6" xfId="1" applyNumberFormat="1" applyFont="1" applyFill="1" applyBorder="1" applyAlignment="1">
      <alignment horizontal="left" vertical="center" wrapText="1"/>
    </xf>
    <xf numFmtId="14" fontId="5" fillId="2" borderId="6"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wrapText="1"/>
    </xf>
    <xf numFmtId="0" fontId="15" fillId="2" borderId="1" xfId="2" applyFill="1" applyBorder="1" applyAlignment="1">
      <alignment horizontal="center" vertical="center" wrapText="1"/>
    </xf>
    <xf numFmtId="0" fontId="6" fillId="5" borderId="2" xfId="0" applyFont="1" applyFill="1" applyBorder="1" applyAlignment="1">
      <alignment vertical="center"/>
    </xf>
    <xf numFmtId="0" fontId="15" fillId="2" borderId="6" xfId="2" applyFill="1" applyBorder="1" applyAlignment="1">
      <alignment horizontal="center" vertical="center"/>
    </xf>
    <xf numFmtId="0" fontId="6" fillId="5" borderId="0" xfId="0" applyFont="1" applyFill="1" applyBorder="1" applyAlignment="1">
      <alignment vertical="center"/>
    </xf>
    <xf numFmtId="0" fontId="0" fillId="6" borderId="0" xfId="0" applyFill="1" applyBorder="1" applyAlignment="1">
      <alignment vertical="center"/>
    </xf>
    <xf numFmtId="0" fontId="0" fillId="5" borderId="0" xfId="0" applyFill="1" applyBorder="1" applyAlignment="1">
      <alignment vertical="center"/>
    </xf>
    <xf numFmtId="3" fontId="19" fillId="0" borderId="2" xfId="0" applyNumberFormat="1" applyFont="1" applyBorder="1" applyAlignment="1">
      <alignment horizontal="right" vertical="center"/>
    </xf>
    <xf numFmtId="0" fontId="20" fillId="0" borderId="2" xfId="0" applyFont="1" applyBorder="1" applyAlignment="1">
      <alignment vertical="center" wrapText="1"/>
    </xf>
    <xf numFmtId="0" fontId="15" fillId="0" borderId="0" xfId="2" applyAlignment="1">
      <alignment horizontal="center" vertical="center"/>
    </xf>
    <xf numFmtId="0" fontId="5" fillId="2" borderId="2" xfId="0" applyFont="1" applyFill="1" applyBorder="1" applyAlignment="1">
      <alignment horizontal="left" vertical="center"/>
    </xf>
    <xf numFmtId="0" fontId="5" fillId="0" borderId="2" xfId="0" applyFont="1" applyFill="1" applyBorder="1" applyAlignment="1">
      <alignment vertical="center"/>
    </xf>
    <xf numFmtId="3" fontId="5" fillId="0" borderId="2" xfId="0" applyNumberFormat="1" applyFont="1" applyFill="1" applyBorder="1" applyAlignment="1">
      <alignment horizontal="center" vertical="center" wrapText="1"/>
    </xf>
    <xf numFmtId="14" fontId="5" fillId="0" borderId="2" xfId="0" applyNumberFormat="1" applyFont="1" applyBorder="1" applyAlignment="1">
      <alignment horizontal="center" vertical="center"/>
    </xf>
    <xf numFmtId="164" fontId="5" fillId="0" borderId="2" xfId="0" applyNumberFormat="1" applyFont="1" applyFill="1" applyBorder="1" applyAlignment="1">
      <alignment horizontal="center" vertical="center" wrapText="1"/>
    </xf>
    <xf numFmtId="164" fontId="5" fillId="0" borderId="2" xfId="0" applyNumberFormat="1" applyFont="1" applyFill="1" applyBorder="1" applyAlignment="1">
      <alignment horizontal="center" vertical="center" wrapText="1"/>
    </xf>
    <xf numFmtId="164" fontId="21" fillId="0" borderId="2" xfId="3" applyNumberFormat="1" applyFill="1" applyBorder="1" applyAlignment="1">
      <alignment horizontal="center" vertical="center" wrapText="1"/>
    </xf>
    <xf numFmtId="0" fontId="23" fillId="0" borderId="11" xfId="5" applyBorder="1" applyAlignment="1" applyProtection="1">
      <alignment horizontal="center" vertical="center"/>
    </xf>
    <xf numFmtId="166" fontId="5" fillId="0" borderId="2" xfId="1" applyNumberFormat="1" applyFont="1" applyFill="1" applyBorder="1" applyAlignment="1">
      <alignment vertical="center"/>
    </xf>
    <xf numFmtId="0" fontId="22" fillId="0" borderId="2" xfId="0" applyFont="1" applyBorder="1" applyAlignment="1">
      <alignment vertical="center" wrapText="1"/>
    </xf>
    <xf numFmtId="166" fontId="5" fillId="0" borderId="2" xfId="1" applyNumberFormat="1" applyFont="1" applyFill="1" applyBorder="1" applyAlignment="1">
      <alignment vertical="center"/>
    </xf>
    <xf numFmtId="0" fontId="15" fillId="0" borderId="0" xfId="2" applyBorder="1" applyAlignment="1">
      <alignment horizontal="center" vertical="center"/>
    </xf>
    <xf numFmtId="0" fontId="15" fillId="0" borderId="8" xfId="2" applyBorder="1" applyAlignment="1">
      <alignment horizontal="center" vertical="top"/>
    </xf>
    <xf numFmtId="0" fontId="16" fillId="2" borderId="2" xfId="2" applyFont="1" applyFill="1" applyBorder="1" applyAlignment="1">
      <alignment horizontal="center" vertical="center"/>
    </xf>
    <xf numFmtId="0" fontId="16" fillId="0" borderId="2" xfId="2" applyFont="1" applyBorder="1" applyAlignment="1">
      <alignment horizontal="center" vertical="center"/>
    </xf>
    <xf numFmtId="0" fontId="15" fillId="2" borderId="5" xfId="2" applyFill="1" applyBorder="1" applyAlignment="1">
      <alignment horizontal="center" vertical="center"/>
    </xf>
    <xf numFmtId="0" fontId="15" fillId="0" borderId="2" xfId="2" applyBorder="1" applyAlignment="1">
      <alignment horizontal="center" vertical="center"/>
    </xf>
    <xf numFmtId="0" fontId="22" fillId="0" borderId="2" xfId="0" applyFont="1" applyBorder="1" applyAlignment="1">
      <alignment vertical="top" wrapText="1"/>
    </xf>
    <xf numFmtId="0" fontId="15" fillId="0" borderId="2" xfId="2" applyBorder="1" applyAlignment="1" applyProtection="1">
      <alignment horizontal="center" vertical="center"/>
    </xf>
    <xf numFmtId="0" fontId="24" fillId="0" borderId="2" xfId="0" applyFont="1" applyBorder="1" applyAlignment="1">
      <alignment vertical="center" wrapText="1"/>
    </xf>
    <xf numFmtId="0" fontId="19" fillId="0" borderId="2" xfId="0" applyFont="1" applyBorder="1" applyAlignment="1">
      <alignment vertical="center" wrapText="1"/>
    </xf>
    <xf numFmtId="0" fontId="1" fillId="2" borderId="2" xfId="0" applyFont="1" applyFill="1" applyBorder="1" applyAlignment="1">
      <alignment vertical="center" wrapText="1"/>
    </xf>
    <xf numFmtId="167" fontId="5" fillId="2" borderId="1" xfId="0" applyNumberFormat="1" applyFont="1" applyFill="1" applyBorder="1" applyAlignment="1">
      <alignment horizontal="left" vertical="center"/>
    </xf>
    <xf numFmtId="0" fontId="0" fillId="0" borderId="6" xfId="0" applyBorder="1" applyAlignment="1">
      <alignment horizontal="left" vertical="center"/>
    </xf>
    <xf numFmtId="168" fontId="5" fillId="2" borderId="13" xfId="0" applyNumberFormat="1" applyFont="1" applyFill="1" applyBorder="1" applyAlignment="1">
      <alignment horizontal="center" vertical="center"/>
    </xf>
    <xf numFmtId="0" fontId="0" fillId="0" borderId="14" xfId="0" applyBorder="1" applyAlignment="1">
      <alignment horizontal="center" vertical="center"/>
    </xf>
    <xf numFmtId="168" fontId="5" fillId="2" borderId="1" xfId="0" applyNumberFormat="1" applyFont="1" applyFill="1" applyBorder="1" applyAlignment="1">
      <alignment horizontal="center" vertical="center"/>
    </xf>
    <xf numFmtId="17" fontId="5" fillId="2" borderId="17" xfId="0" applyNumberFormat="1" applyFont="1" applyFill="1" applyBorder="1" applyAlignment="1">
      <alignment horizontal="center" vertical="center"/>
    </xf>
    <xf numFmtId="0" fontId="0" fillId="0" borderId="7" xfId="0" applyBorder="1" applyAlignment="1">
      <alignment horizontal="center" vertical="center"/>
    </xf>
    <xf numFmtId="0" fontId="5" fillId="2" borderId="13" xfId="0" applyFont="1" applyFill="1" applyBorder="1" applyAlignment="1">
      <alignment horizontal="center" vertical="center" wrapText="1"/>
    </xf>
    <xf numFmtId="0" fontId="0" fillId="0" borderId="14" xfId="0" applyBorder="1" applyAlignment="1">
      <alignment horizontal="center" vertical="center" wrapText="1"/>
    </xf>
    <xf numFmtId="3" fontId="5" fillId="2" borderId="13" xfId="0" applyNumberFormat="1" applyFont="1" applyFill="1" applyBorder="1" applyAlignment="1">
      <alignment horizontal="center" vertical="center" wrapText="1"/>
    </xf>
    <xf numFmtId="0" fontId="5" fillId="2" borderId="1" xfId="0" applyFont="1" applyFill="1" applyBorder="1" applyAlignment="1">
      <alignment horizontal="left" vertical="center"/>
    </xf>
    <xf numFmtId="3" fontId="5" fillId="2" borderId="1" xfId="0" applyNumberFormat="1" applyFont="1" applyFill="1" applyBorder="1" applyAlignment="1">
      <alignment horizontal="center" vertical="center"/>
    </xf>
    <xf numFmtId="0" fontId="0" fillId="0" borderId="6" xfId="0"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5" fillId="2" borderId="15" xfId="0" applyFont="1" applyFill="1" applyBorder="1" applyAlignment="1">
      <alignment vertical="center" wrapText="1"/>
    </xf>
    <xf numFmtId="0" fontId="0" fillId="0" borderId="16" xfId="0" applyBorder="1" applyAlignment="1">
      <alignment vertical="center" wrapText="1"/>
    </xf>
    <xf numFmtId="166" fontId="5" fillId="2" borderId="13" xfId="1" applyNumberFormat="1" applyFont="1" applyFill="1" applyBorder="1" applyAlignment="1">
      <alignment horizontal="left" vertical="center" wrapText="1"/>
    </xf>
    <xf numFmtId="0" fontId="0" fillId="0" borderId="14" xfId="0" applyBorder="1" applyAlignment="1">
      <alignment horizontal="left" vertical="center" wrapText="1"/>
    </xf>
    <xf numFmtId="166" fontId="5" fillId="2" borderId="1" xfId="1" applyNumberFormat="1" applyFont="1" applyFill="1" applyBorder="1" applyAlignment="1">
      <alignment horizontal="left" vertical="center" wrapText="1"/>
    </xf>
    <xf numFmtId="0" fontId="0" fillId="0" borderId="6" xfId="0" applyBorder="1" applyAlignment="1">
      <alignment horizontal="left" vertical="center" wrapText="1"/>
    </xf>
    <xf numFmtId="167" fontId="4" fillId="2" borderId="1" xfId="0" applyNumberFormat="1" applyFont="1" applyFill="1" applyBorder="1" applyAlignment="1">
      <alignment horizontal="left" vertical="center"/>
    </xf>
    <xf numFmtId="0" fontId="5" fillId="2" borderId="12" xfId="0" applyFont="1" applyFill="1" applyBorder="1" applyAlignment="1">
      <alignment horizontal="center" vertical="center"/>
    </xf>
    <xf numFmtId="3"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0" fillId="0" borderId="6" xfId="0" applyBorder="1" applyAlignment="1">
      <alignment vertical="center" wrapText="1"/>
    </xf>
    <xf numFmtId="0" fontId="0" fillId="0" borderId="14" xfId="0" applyBorder="1" applyAlignment="1">
      <alignment horizontal="left" vertical="center"/>
    </xf>
    <xf numFmtId="167" fontId="5" fillId="2" borderId="1" xfId="1" applyNumberFormat="1" applyFont="1" applyFill="1" applyBorder="1" applyAlignment="1">
      <alignment horizontal="left" vertical="center"/>
    </xf>
    <xf numFmtId="0" fontId="9" fillId="4" borderId="8" xfId="0" applyFont="1" applyFill="1" applyBorder="1" applyAlignment="1">
      <alignment horizontal="center" vertical="center"/>
    </xf>
    <xf numFmtId="0" fontId="10" fillId="4" borderId="8" xfId="0" applyFont="1"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vertical="center"/>
    </xf>
    <xf numFmtId="0" fontId="18" fillId="2" borderId="9" xfId="0" applyFont="1" applyFill="1" applyBorder="1" applyAlignment="1">
      <alignment horizontal="center" vertical="center" wrapText="1"/>
    </xf>
    <xf numFmtId="0" fontId="18" fillId="0" borderId="0" xfId="0" applyFont="1" applyAlignment="1">
      <alignment vertical="center"/>
    </xf>
    <xf numFmtId="0" fontId="18" fillId="0" borderId="10" xfId="0" applyFont="1" applyBorder="1" applyAlignment="1">
      <alignment vertical="center"/>
    </xf>
    <xf numFmtId="0" fontId="9" fillId="4" borderId="8"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7">
    <cellStyle name="Hipervínculo" xfId="2" builtinId="8"/>
    <cellStyle name="Hipervínculo 2" xfId="5"/>
    <cellStyle name="Hipervínculo 3" xfId="3"/>
    <cellStyle name="Moneda" xfId="1" builtinId="4"/>
    <cellStyle name="Normal" xfId="0" builtinId="0"/>
    <cellStyle name="Normal 2" xfId="6"/>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ddiaz@fedepanela.org.co" TargetMode="External"/><Relationship Id="rId18" Type="http://schemas.openxmlformats.org/officeDocument/2006/relationships/hyperlink" Target="mailto:crios@fedepanela.org.co" TargetMode="External"/><Relationship Id="rId26" Type="http://schemas.openxmlformats.org/officeDocument/2006/relationships/hyperlink" Target="mailto:cmarin@fedepanela.org.co" TargetMode="External"/><Relationship Id="rId39" Type="http://schemas.openxmlformats.org/officeDocument/2006/relationships/hyperlink" Target="mailto:erealpe@fedepanela.org.co" TargetMode="External"/><Relationship Id="rId21" Type="http://schemas.openxmlformats.org/officeDocument/2006/relationships/hyperlink" Target="mailto:ssanchez@fedepanela.org.co" TargetMode="External"/><Relationship Id="rId34" Type="http://schemas.openxmlformats.org/officeDocument/2006/relationships/hyperlink" Target="mailto:diba&#241;ez@fedepanela.org.co" TargetMode="External"/><Relationship Id="rId42" Type="http://schemas.openxmlformats.org/officeDocument/2006/relationships/hyperlink" Target="mailto:eguzman@fedepanela.org.co" TargetMode="External"/><Relationship Id="rId47" Type="http://schemas.openxmlformats.org/officeDocument/2006/relationships/hyperlink" Target="mailto:nicolas.torrejano.dg@hotmail.com" TargetMode="External"/><Relationship Id="rId50" Type="http://schemas.openxmlformats.org/officeDocument/2006/relationships/hyperlink" Target="mailto:jhonoguera@hotmail.com" TargetMode="External"/><Relationship Id="rId55" Type="http://schemas.openxmlformats.org/officeDocument/2006/relationships/hyperlink" Target="mailto:alexanderzarate01@gmail.com" TargetMode="External"/><Relationship Id="rId63" Type="http://schemas.openxmlformats.org/officeDocument/2006/relationships/hyperlink" Target="mailto:comercial.fedepanela@gmail.com" TargetMode="External"/><Relationship Id="rId68" Type="http://schemas.openxmlformats.org/officeDocument/2006/relationships/hyperlink" Target="mailto:efonseca@fedepanela.org.co" TargetMode="External"/><Relationship Id="rId76" Type="http://schemas.openxmlformats.org/officeDocument/2006/relationships/printerSettings" Target="../printerSettings/printerSettings1.bin"/><Relationship Id="rId7" Type="http://schemas.openxmlformats.org/officeDocument/2006/relationships/hyperlink" Target="mailto:valle@fedepanela.org.co" TargetMode="External"/><Relationship Id="rId71" Type="http://schemas.openxmlformats.org/officeDocument/2006/relationships/hyperlink" Target="mailto:luisfernandobernalpolo@hotmail.com" TargetMode="External"/><Relationship Id="rId2" Type="http://schemas.openxmlformats.org/officeDocument/2006/relationships/hyperlink" Target="mailto:cjguerrero@fedepanela.org.co" TargetMode="External"/><Relationship Id="rId16" Type="http://schemas.openxmlformats.org/officeDocument/2006/relationships/hyperlink" Target="mailto:yochoa@fedepanela.orrg.co" TargetMode="External"/><Relationship Id="rId29" Type="http://schemas.openxmlformats.org/officeDocument/2006/relationships/hyperlink" Target="mailto:wmolina@fedepanela.org.co" TargetMode="External"/><Relationship Id="rId11" Type="http://schemas.openxmlformats.org/officeDocument/2006/relationships/hyperlink" Target="mailto:jpacheco@fedepanela.org.co" TargetMode="External"/><Relationship Id="rId24" Type="http://schemas.openxmlformats.org/officeDocument/2006/relationships/hyperlink" Target="mailto:arodriguez@fedepanela.org.co" TargetMode="External"/><Relationship Id="rId32" Type="http://schemas.openxmlformats.org/officeDocument/2006/relationships/hyperlink" Target="mailto:jrojas@fedepanela.org.co" TargetMode="External"/><Relationship Id="rId37" Type="http://schemas.openxmlformats.org/officeDocument/2006/relationships/hyperlink" Target="mailto:ycano@fedepanela.org.co" TargetMode="External"/><Relationship Id="rId40" Type="http://schemas.openxmlformats.org/officeDocument/2006/relationships/hyperlink" Target="mailto:lfajardo@fedepanela.org.co" TargetMode="External"/><Relationship Id="rId45" Type="http://schemas.openxmlformats.org/officeDocument/2006/relationships/hyperlink" Target="mailto:fedetecnico1@hotmail.com" TargetMode="External"/><Relationship Id="rId53" Type="http://schemas.openxmlformats.org/officeDocument/2006/relationships/hyperlink" Target="mailto:jandrez125@gmail.com" TargetMode="External"/><Relationship Id="rId58" Type="http://schemas.openxmlformats.org/officeDocument/2006/relationships/hyperlink" Target="mailto:sandra.sossa@garssa.com" TargetMode="External"/><Relationship Id="rId66" Type="http://schemas.openxmlformats.org/officeDocument/2006/relationships/hyperlink" Target="mailto:kmuete16@hotmail.com" TargetMode="External"/><Relationship Id="rId74" Type="http://schemas.openxmlformats.org/officeDocument/2006/relationships/hyperlink" Target="mailto:lnarvaez@fedepanela.org.co" TargetMode="External"/><Relationship Id="rId5" Type="http://schemas.openxmlformats.org/officeDocument/2006/relationships/hyperlink" Target="mailto:pepepardo@fedepanela.org.co" TargetMode="External"/><Relationship Id="rId15" Type="http://schemas.openxmlformats.org/officeDocument/2006/relationships/hyperlink" Target="mailto:caosorio@fedepanela.org.co" TargetMode="External"/><Relationship Id="rId23" Type="http://schemas.openxmlformats.org/officeDocument/2006/relationships/hyperlink" Target="mailto:abuitrago@fedepanela.org.co" TargetMode="External"/><Relationship Id="rId28" Type="http://schemas.openxmlformats.org/officeDocument/2006/relationships/hyperlink" Target="mailto:ellanos@fedepanela.org.co" TargetMode="External"/><Relationship Id="rId36" Type="http://schemas.openxmlformats.org/officeDocument/2006/relationships/hyperlink" Target="mailto:efonseca@fedepanela.org.co" TargetMode="External"/><Relationship Id="rId49" Type="http://schemas.openxmlformats.org/officeDocument/2006/relationships/hyperlink" Target="mailto:solanyivillalobos.20@hotmail.com" TargetMode="External"/><Relationship Id="rId57" Type="http://schemas.openxmlformats.org/officeDocument/2006/relationships/hyperlink" Target="mailto:sbarrera@fedepanela.org.co" TargetMode="External"/><Relationship Id="rId61" Type="http://schemas.openxmlformats.org/officeDocument/2006/relationships/hyperlink" Target="mailto:hurufay@gmail.com" TargetMode="External"/><Relationship Id="rId10" Type="http://schemas.openxmlformats.org/officeDocument/2006/relationships/hyperlink" Target="mailto:exportaciones@fedepanela.org.co" TargetMode="External"/><Relationship Id="rId19" Type="http://schemas.openxmlformats.org/officeDocument/2006/relationships/hyperlink" Target="mailto:wcruz@fedepanela.org.co" TargetMode="External"/><Relationship Id="rId31" Type="http://schemas.openxmlformats.org/officeDocument/2006/relationships/hyperlink" Target="mailto:dmartinez@fedepanela.org.co" TargetMode="External"/><Relationship Id="rId44" Type="http://schemas.openxmlformats.org/officeDocument/2006/relationships/hyperlink" Target="mailto:julianto07@hotmail.com" TargetMode="External"/><Relationship Id="rId52" Type="http://schemas.openxmlformats.org/officeDocument/2006/relationships/hyperlink" Target="mailto:daroguti880904@gmail.com" TargetMode="External"/><Relationship Id="rId60" Type="http://schemas.openxmlformats.org/officeDocument/2006/relationships/hyperlink" Target="mailto:nestortriana@yahoo.es" TargetMode="External"/><Relationship Id="rId65" Type="http://schemas.openxmlformats.org/officeDocument/2006/relationships/hyperlink" Target="mailto:cristinaroldanb@hotmail.com" TargetMode="External"/><Relationship Id="rId73" Type="http://schemas.openxmlformats.org/officeDocument/2006/relationships/hyperlink" Target="mailto:YEROES@HOTMAIL.COM" TargetMode="External"/><Relationship Id="rId4" Type="http://schemas.openxmlformats.org/officeDocument/2006/relationships/hyperlink" Target="mailto:mangel@fedepanela.org.co" TargetMode="External"/><Relationship Id="rId9" Type="http://schemas.openxmlformats.org/officeDocument/2006/relationships/hyperlink" Target="mailto:socorro@fedepanela.org.co" TargetMode="External"/><Relationship Id="rId14" Type="http://schemas.openxmlformats.org/officeDocument/2006/relationships/hyperlink" Target="mailto:comunicaciones@fedepanela.org.co" TargetMode="External"/><Relationship Id="rId22" Type="http://schemas.openxmlformats.org/officeDocument/2006/relationships/hyperlink" Target="mailto:drobayo@fedepanela.org.co" TargetMode="External"/><Relationship Id="rId27" Type="http://schemas.openxmlformats.org/officeDocument/2006/relationships/hyperlink" Target="mailto:gsilva@fedepanelaa.org.co" TargetMode="External"/><Relationship Id="rId30" Type="http://schemas.openxmlformats.org/officeDocument/2006/relationships/hyperlink" Target="mailto:aquintero@fedepanela.org.co" TargetMode="External"/><Relationship Id="rId35" Type="http://schemas.openxmlformats.org/officeDocument/2006/relationships/hyperlink" Target="mailto:sbarrera@fedepanela.org.co" TargetMode="External"/><Relationship Id="rId43" Type="http://schemas.openxmlformats.org/officeDocument/2006/relationships/hyperlink" Target="mailto:bfnaranjo@misena.edu.co" TargetMode="External"/><Relationship Id="rId48" Type="http://schemas.openxmlformats.org/officeDocument/2006/relationships/hyperlink" Target="mailto:albeiro.escobar.vergara@gmail.com" TargetMode="External"/><Relationship Id="rId56" Type="http://schemas.openxmlformats.org/officeDocument/2006/relationships/hyperlink" Target="mailto:cafa1930@gmail.com" TargetMode="External"/><Relationship Id="rId64" Type="http://schemas.openxmlformats.org/officeDocument/2006/relationships/hyperlink" Target="mailto:lindha2255@gmail.com" TargetMode="External"/><Relationship Id="rId69" Type="http://schemas.openxmlformats.org/officeDocument/2006/relationships/hyperlink" Target="mailto:gestionhumana@fedepanela.org.co" TargetMode="External"/><Relationship Id="rId8" Type="http://schemas.openxmlformats.org/officeDocument/2006/relationships/hyperlink" Target="mailto:caldas@fedepanela.org.co" TargetMode="External"/><Relationship Id="rId51" Type="http://schemas.openxmlformats.org/officeDocument/2006/relationships/hyperlink" Target="mailto:carolsaraz@gmail.com" TargetMode="External"/><Relationship Id="rId72" Type="http://schemas.openxmlformats.org/officeDocument/2006/relationships/hyperlink" Target="mailto:andreiyis_142@hotmail.com" TargetMode="External"/><Relationship Id="rId3" Type="http://schemas.openxmlformats.org/officeDocument/2006/relationships/hyperlink" Target="mailto:juridica@fedepanela.org.co" TargetMode="External"/><Relationship Id="rId12" Type="http://schemas.openxmlformats.org/officeDocument/2006/relationships/hyperlink" Target="mailto:asistentefondo@fedepanela.org.co" TargetMode="External"/><Relationship Id="rId17" Type="http://schemas.openxmlformats.org/officeDocument/2006/relationships/hyperlink" Target="mailto:dcorrea@fedepanela.org.co" TargetMode="External"/><Relationship Id="rId25" Type="http://schemas.openxmlformats.org/officeDocument/2006/relationships/hyperlink" Target="mailto:dbedoya@fedepanela.org.co" TargetMode="External"/><Relationship Id="rId33" Type="http://schemas.openxmlformats.org/officeDocument/2006/relationships/hyperlink" Target="mailto:cgomezl@fedepanela.org.co" TargetMode="External"/><Relationship Id="rId38" Type="http://schemas.openxmlformats.org/officeDocument/2006/relationships/hyperlink" Target="mailto:rbetancourt@fedepanela.org.co" TargetMode="External"/><Relationship Id="rId46" Type="http://schemas.openxmlformats.org/officeDocument/2006/relationships/hyperlink" Target="mailto:luisa.ladino.27@gmail.com" TargetMode="External"/><Relationship Id="rId59" Type="http://schemas.openxmlformats.org/officeDocument/2006/relationships/hyperlink" Target="mailto:paurobayo@hotmail.com" TargetMode="External"/><Relationship Id="rId67" Type="http://schemas.openxmlformats.org/officeDocument/2006/relationships/hyperlink" Target="mailto:lfajardo@fedepanela.org.co" TargetMode="External"/><Relationship Id="rId20" Type="http://schemas.openxmlformats.org/officeDocument/2006/relationships/hyperlink" Target="mailto:jfranco@fedepanela.org.co" TargetMode="External"/><Relationship Id="rId41" Type="http://schemas.openxmlformats.org/officeDocument/2006/relationships/hyperlink" Target="mailto:lnarvaez@fedepanela.org.co" TargetMode="External"/><Relationship Id="rId54" Type="http://schemas.openxmlformats.org/officeDocument/2006/relationships/hyperlink" Target="mailto:mariapgarzons@gmail.com" TargetMode="External"/><Relationship Id="rId62" Type="http://schemas.openxmlformats.org/officeDocument/2006/relationships/hyperlink" Target="mailto:ma_gitel@hotmail.com" TargetMode="External"/><Relationship Id="rId70" Type="http://schemas.openxmlformats.org/officeDocument/2006/relationships/hyperlink" Target="mailto:ojmartinezm@unal.edu.co" TargetMode="External"/><Relationship Id="rId75" Type="http://schemas.openxmlformats.org/officeDocument/2006/relationships/hyperlink" Target="mailto:mmora@unisangil.edu.co" TargetMode="External"/><Relationship Id="rId1" Type="http://schemas.openxmlformats.org/officeDocument/2006/relationships/hyperlink" Target="mailto:anabeatriz.silva@cintandina.com" TargetMode="External"/><Relationship Id="rId6" Type="http://schemas.openxmlformats.org/officeDocument/2006/relationships/hyperlink" Target="mailto:huila@fedepanela.org.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96"/>
  <sheetViews>
    <sheetView tabSelected="1" zoomScaleNormal="100" workbookViewId="0">
      <pane ySplit="3" topLeftCell="A34" activePane="bottomLeft" state="frozen"/>
      <selection pane="bottomLeft" activeCell="N43" sqref="N43"/>
    </sheetView>
  </sheetViews>
  <sheetFormatPr baseColWidth="10" defaultRowHeight="12.75" x14ac:dyDescent="0.2"/>
  <cols>
    <col min="1" max="1" width="2.85546875" style="1" customWidth="1"/>
    <col min="2" max="2" width="10.5703125" style="4" customWidth="1"/>
    <col min="3" max="3" width="17.140625" style="5" customWidth="1"/>
    <col min="4" max="4" width="18.5703125" style="27" customWidth="1"/>
    <col min="5" max="5" width="29.7109375" style="6" customWidth="1"/>
    <col min="6" max="6" width="14" style="6" hidden="1" customWidth="1"/>
    <col min="7" max="7" width="14.5703125" style="6" hidden="1" customWidth="1"/>
    <col min="8" max="8" width="15.28515625" style="27" customWidth="1"/>
    <col min="9" max="11" width="13.28515625" style="27" customWidth="1"/>
    <col min="12" max="12" width="15.7109375" style="27" customWidth="1"/>
    <col min="13" max="13" width="32.140625" style="27" customWidth="1"/>
    <col min="14" max="14" width="37.140625" style="5" customWidth="1"/>
    <col min="15" max="15" width="15.28515625" style="6" customWidth="1"/>
    <col min="16" max="16" width="16.5703125" style="6" customWidth="1"/>
    <col min="17" max="17" width="15" style="6" customWidth="1"/>
    <col min="18" max="18" width="14.140625" style="42" customWidth="1"/>
    <col min="19" max="19" width="12.85546875" style="6" customWidth="1"/>
    <col min="20" max="20" width="9.5703125" style="6" customWidth="1"/>
    <col min="21" max="21" width="11.140625" style="27" customWidth="1"/>
    <col min="22" max="22" width="13.7109375" style="27" customWidth="1"/>
    <col min="23" max="23" width="12.85546875" style="27" customWidth="1"/>
    <col min="24" max="24" width="16.140625" style="1" hidden="1" customWidth="1"/>
    <col min="25" max="25" width="12.140625" style="1" hidden="1" customWidth="1"/>
    <col min="26" max="26" width="12.42578125" style="1" hidden="1" customWidth="1"/>
    <col min="27" max="16384" width="11.42578125" style="1"/>
  </cols>
  <sheetData>
    <row r="1" spans="1:31" ht="48" customHeight="1" x14ac:dyDescent="0.2">
      <c r="B1" s="156" t="s">
        <v>443</v>
      </c>
      <c r="C1" s="156"/>
      <c r="D1" s="156"/>
      <c r="E1" s="156"/>
      <c r="F1" s="156"/>
      <c r="G1" s="156"/>
      <c r="H1" s="156"/>
      <c r="I1" s="156"/>
      <c r="J1" s="156"/>
      <c r="K1" s="156"/>
      <c r="L1" s="156"/>
      <c r="M1" s="156"/>
      <c r="N1" s="156"/>
      <c r="O1" s="157"/>
      <c r="P1" s="157"/>
      <c r="Q1" s="157"/>
      <c r="R1" s="157"/>
      <c r="S1" s="157"/>
      <c r="T1" s="157"/>
      <c r="U1" s="157"/>
      <c r="V1" s="157"/>
      <c r="W1" s="158"/>
      <c r="X1" s="159"/>
      <c r="Y1" s="159"/>
      <c r="Z1" s="159"/>
    </row>
    <row r="2" spans="1:31" ht="39" customHeight="1" x14ac:dyDescent="0.2">
      <c r="B2" s="149" t="s">
        <v>442</v>
      </c>
      <c r="C2" s="149"/>
      <c r="D2" s="149"/>
      <c r="E2" s="149"/>
      <c r="F2" s="149"/>
      <c r="G2" s="149"/>
      <c r="H2" s="149"/>
      <c r="I2" s="149"/>
      <c r="J2" s="149"/>
      <c r="K2" s="149"/>
      <c r="L2" s="149"/>
      <c r="M2" s="149"/>
      <c r="N2" s="149"/>
      <c r="O2" s="150"/>
      <c r="P2" s="150"/>
      <c r="Q2" s="150"/>
      <c r="R2" s="150"/>
      <c r="S2" s="150"/>
      <c r="T2" s="150"/>
      <c r="U2" s="150"/>
      <c r="V2" s="150"/>
      <c r="W2" s="151"/>
      <c r="X2" s="152"/>
      <c r="Y2" s="152"/>
      <c r="Z2" s="152"/>
    </row>
    <row r="3" spans="1:31" s="2" customFormat="1" ht="81.75" thickBot="1" x14ac:dyDescent="0.25">
      <c r="B3" s="44" t="s">
        <v>0</v>
      </c>
      <c r="C3" s="45" t="s">
        <v>1</v>
      </c>
      <c r="D3" s="45" t="s">
        <v>2</v>
      </c>
      <c r="E3" s="46" t="s">
        <v>3</v>
      </c>
      <c r="F3" s="46" t="s">
        <v>4</v>
      </c>
      <c r="G3" s="47" t="s">
        <v>5</v>
      </c>
      <c r="H3" s="45" t="s">
        <v>6</v>
      </c>
      <c r="I3" s="45" t="s">
        <v>7</v>
      </c>
      <c r="J3" s="45" t="s">
        <v>193</v>
      </c>
      <c r="K3" s="45" t="s">
        <v>163</v>
      </c>
      <c r="L3" s="45" t="s">
        <v>164</v>
      </c>
      <c r="M3" s="45" t="s">
        <v>165</v>
      </c>
      <c r="N3" s="48" t="s">
        <v>8</v>
      </c>
      <c r="O3" s="50" t="s">
        <v>9</v>
      </c>
      <c r="P3" s="50" t="s">
        <v>291</v>
      </c>
      <c r="Q3" s="50" t="s">
        <v>292</v>
      </c>
      <c r="R3" s="50" t="s">
        <v>10</v>
      </c>
      <c r="S3" s="50" t="s">
        <v>79</v>
      </c>
      <c r="T3" s="50" t="s">
        <v>80</v>
      </c>
      <c r="U3" s="51" t="s">
        <v>11</v>
      </c>
      <c r="V3" s="51" t="s">
        <v>12</v>
      </c>
      <c r="W3" s="49" t="s">
        <v>82</v>
      </c>
      <c r="X3" s="49" t="s">
        <v>84</v>
      </c>
      <c r="Y3" s="49" t="s">
        <v>90</v>
      </c>
      <c r="Z3" s="49" t="s">
        <v>101</v>
      </c>
    </row>
    <row r="4" spans="1:31" ht="42" customHeight="1" thickBot="1" x14ac:dyDescent="0.25">
      <c r="A4" s="3"/>
      <c r="B4" s="16" t="s">
        <v>108</v>
      </c>
      <c r="C4" s="31" t="s">
        <v>109</v>
      </c>
      <c r="D4" s="26" t="s">
        <v>110</v>
      </c>
      <c r="E4" s="19" t="s">
        <v>61</v>
      </c>
      <c r="F4" s="11" t="s">
        <v>18</v>
      </c>
      <c r="G4" s="11" t="s">
        <v>21</v>
      </c>
      <c r="H4" s="26" t="s">
        <v>62</v>
      </c>
      <c r="I4" s="25" t="s">
        <v>166</v>
      </c>
      <c r="J4" s="25" t="s">
        <v>166</v>
      </c>
      <c r="K4" s="25" t="s">
        <v>167</v>
      </c>
      <c r="L4" s="25" t="s">
        <v>166</v>
      </c>
      <c r="M4" s="73" t="s">
        <v>168</v>
      </c>
      <c r="N4" s="15" t="s">
        <v>63</v>
      </c>
      <c r="O4" s="12">
        <v>0</v>
      </c>
      <c r="P4" s="12">
        <v>0</v>
      </c>
      <c r="Q4" s="12">
        <v>0</v>
      </c>
      <c r="R4" s="9">
        <v>100000000</v>
      </c>
      <c r="S4" s="13">
        <v>0</v>
      </c>
      <c r="T4" s="13">
        <v>0</v>
      </c>
      <c r="U4" s="40">
        <v>43832</v>
      </c>
      <c r="V4" s="33">
        <v>44195</v>
      </c>
      <c r="W4" s="40">
        <v>43832</v>
      </c>
      <c r="X4" s="71" t="s">
        <v>111</v>
      </c>
      <c r="Y4" s="62"/>
      <c r="Z4" s="64"/>
      <c r="AA4" s="43"/>
      <c r="AB4" s="3"/>
      <c r="AC4" s="3"/>
      <c r="AD4" s="3"/>
      <c r="AE4" s="3"/>
    </row>
    <row r="5" spans="1:31" ht="42" customHeight="1" thickBot="1" x14ac:dyDescent="0.25">
      <c r="A5" s="3"/>
      <c r="B5" s="16" t="s">
        <v>112</v>
      </c>
      <c r="C5" s="31" t="s">
        <v>14</v>
      </c>
      <c r="D5" s="26" t="s">
        <v>71</v>
      </c>
      <c r="E5" s="11" t="s">
        <v>73</v>
      </c>
      <c r="F5" s="8"/>
      <c r="G5" s="20"/>
      <c r="H5" s="24">
        <v>79553291</v>
      </c>
      <c r="I5" s="19" t="s">
        <v>17</v>
      </c>
      <c r="J5" s="74">
        <v>25557</v>
      </c>
      <c r="K5" s="19" t="s">
        <v>169</v>
      </c>
      <c r="L5" s="30" t="s">
        <v>170</v>
      </c>
      <c r="M5" s="75" t="s">
        <v>171</v>
      </c>
      <c r="N5" s="15" t="s">
        <v>75</v>
      </c>
      <c r="O5" s="13">
        <v>5920500</v>
      </c>
      <c r="P5" s="13">
        <v>0</v>
      </c>
      <c r="Q5" s="13">
        <v>0</v>
      </c>
      <c r="R5" s="9">
        <f t="shared" ref="R5" si="0">O5*12</f>
        <v>71046000</v>
      </c>
      <c r="S5" s="17">
        <v>0</v>
      </c>
      <c r="T5" s="34">
        <v>0</v>
      </c>
      <c r="U5" s="40">
        <v>43832</v>
      </c>
      <c r="V5" s="33">
        <v>44195</v>
      </c>
      <c r="W5" s="40">
        <v>43832</v>
      </c>
      <c r="X5" s="60" t="s">
        <v>113</v>
      </c>
      <c r="Y5" s="62"/>
      <c r="Z5" s="64"/>
      <c r="AA5" s="43"/>
      <c r="AB5" s="3"/>
      <c r="AC5" s="3"/>
      <c r="AD5" s="3"/>
      <c r="AE5" s="3"/>
    </row>
    <row r="6" spans="1:31" ht="42" customHeight="1" thickBot="1" x14ac:dyDescent="0.25">
      <c r="A6" s="3"/>
      <c r="B6" s="16" t="s">
        <v>114</v>
      </c>
      <c r="C6" s="31" t="s">
        <v>14</v>
      </c>
      <c r="D6" s="26" t="s">
        <v>70</v>
      </c>
      <c r="E6" s="11" t="s">
        <v>72</v>
      </c>
      <c r="F6" s="8"/>
      <c r="G6" s="20"/>
      <c r="H6" s="24">
        <v>79910073</v>
      </c>
      <c r="I6" s="19" t="s">
        <v>17</v>
      </c>
      <c r="J6" s="74">
        <v>28282</v>
      </c>
      <c r="K6" s="19" t="s">
        <v>17</v>
      </c>
      <c r="L6" s="19" t="s">
        <v>173</v>
      </c>
      <c r="M6" s="75" t="s">
        <v>172</v>
      </c>
      <c r="N6" s="15" t="s">
        <v>87</v>
      </c>
      <c r="O6" s="13">
        <v>5920500</v>
      </c>
      <c r="P6" s="13">
        <v>0</v>
      </c>
      <c r="Q6" s="13">
        <v>0</v>
      </c>
      <c r="R6" s="9">
        <f t="shared" ref="R6:R8" si="1">O6*12</f>
        <v>71046000</v>
      </c>
      <c r="S6" s="17">
        <v>0</v>
      </c>
      <c r="T6" s="34">
        <v>0</v>
      </c>
      <c r="U6" s="40">
        <v>43832</v>
      </c>
      <c r="V6" s="33">
        <v>44195</v>
      </c>
      <c r="W6" s="40">
        <v>43832</v>
      </c>
      <c r="X6" s="60" t="s">
        <v>115</v>
      </c>
      <c r="Y6" s="62"/>
      <c r="Z6" s="64"/>
      <c r="AA6" s="43"/>
      <c r="AB6" s="3"/>
      <c r="AC6" s="3"/>
      <c r="AD6" s="3"/>
      <c r="AE6" s="3"/>
    </row>
    <row r="7" spans="1:31" ht="42" customHeight="1" thickBot="1" x14ac:dyDescent="0.25">
      <c r="A7" s="3"/>
      <c r="B7" s="16" t="s">
        <v>116</v>
      </c>
      <c r="C7" s="31" t="s">
        <v>14</v>
      </c>
      <c r="D7" s="26" t="s">
        <v>85</v>
      </c>
      <c r="E7" s="11" t="s">
        <v>437</v>
      </c>
      <c r="F7" s="22"/>
      <c r="G7" s="20"/>
      <c r="H7" s="24">
        <v>79430549</v>
      </c>
      <c r="I7" s="19" t="s">
        <v>17</v>
      </c>
      <c r="J7" s="74">
        <v>24462</v>
      </c>
      <c r="K7" s="19" t="s">
        <v>17</v>
      </c>
      <c r="L7" s="30" t="s">
        <v>174</v>
      </c>
      <c r="M7" s="75" t="s">
        <v>175</v>
      </c>
      <c r="N7" s="15" t="s">
        <v>86</v>
      </c>
      <c r="O7" s="13">
        <v>5920500</v>
      </c>
      <c r="P7" s="13">
        <v>0</v>
      </c>
      <c r="Q7" s="13">
        <v>0</v>
      </c>
      <c r="R7" s="9">
        <f t="shared" si="1"/>
        <v>71046000</v>
      </c>
      <c r="S7" s="17">
        <v>0</v>
      </c>
      <c r="T7" s="34">
        <v>0</v>
      </c>
      <c r="U7" s="40">
        <v>43832</v>
      </c>
      <c r="V7" s="33">
        <v>44195</v>
      </c>
      <c r="W7" s="40">
        <v>43832</v>
      </c>
      <c r="X7" s="60" t="s">
        <v>117</v>
      </c>
      <c r="Y7" s="62"/>
      <c r="Z7" s="64"/>
      <c r="AA7" s="43"/>
      <c r="AB7" s="3"/>
      <c r="AC7" s="3"/>
      <c r="AD7" s="3"/>
      <c r="AE7" s="3"/>
    </row>
    <row r="8" spans="1:31" ht="56.25" customHeight="1" thickBot="1" x14ac:dyDescent="0.25">
      <c r="A8" s="3"/>
      <c r="B8" s="16" t="s">
        <v>118</v>
      </c>
      <c r="C8" s="31" t="s">
        <v>14</v>
      </c>
      <c r="D8" s="26" t="s">
        <v>78</v>
      </c>
      <c r="E8" s="11" t="s">
        <v>438</v>
      </c>
      <c r="F8" s="8"/>
      <c r="G8" s="20"/>
      <c r="H8" s="24">
        <v>11425447</v>
      </c>
      <c r="I8" s="19" t="s">
        <v>17</v>
      </c>
      <c r="J8" s="74">
        <v>19139</v>
      </c>
      <c r="K8" s="19" t="s">
        <v>17</v>
      </c>
      <c r="L8" s="30" t="s">
        <v>176</v>
      </c>
      <c r="M8" s="75" t="s">
        <v>177</v>
      </c>
      <c r="N8" s="15" t="s">
        <v>119</v>
      </c>
      <c r="O8" s="13">
        <v>5920500</v>
      </c>
      <c r="P8" s="13">
        <v>0</v>
      </c>
      <c r="Q8" s="13">
        <v>0</v>
      </c>
      <c r="R8" s="9">
        <f t="shared" si="1"/>
        <v>71046000</v>
      </c>
      <c r="S8" s="17">
        <v>0</v>
      </c>
      <c r="T8" s="34">
        <v>0</v>
      </c>
      <c r="U8" s="40">
        <v>43832</v>
      </c>
      <c r="V8" s="33">
        <v>44195</v>
      </c>
      <c r="W8" s="40">
        <v>43832</v>
      </c>
      <c r="X8" s="60" t="s">
        <v>120</v>
      </c>
      <c r="Y8" s="62"/>
      <c r="Z8" s="64"/>
      <c r="AA8" s="43"/>
      <c r="AB8" s="3"/>
      <c r="AC8" s="3"/>
      <c r="AD8" s="3"/>
      <c r="AE8" s="3"/>
    </row>
    <row r="9" spans="1:31" ht="53.25" customHeight="1" x14ac:dyDescent="0.2">
      <c r="A9" s="3"/>
      <c r="B9" s="143" t="s">
        <v>121</v>
      </c>
      <c r="C9" s="126" t="s">
        <v>14</v>
      </c>
      <c r="D9" s="144" t="s">
        <v>77</v>
      </c>
      <c r="E9" s="129" t="s">
        <v>38</v>
      </c>
      <c r="F9" s="8"/>
      <c r="G9" s="20"/>
      <c r="H9" s="144">
        <v>1084254731</v>
      </c>
      <c r="I9" s="134" t="s">
        <v>39</v>
      </c>
      <c r="J9" s="133">
        <v>33018</v>
      </c>
      <c r="K9" s="134" t="s">
        <v>178</v>
      </c>
      <c r="L9" s="134" t="s">
        <v>179</v>
      </c>
      <c r="M9" s="112" t="s">
        <v>473</v>
      </c>
      <c r="N9" s="145" t="s">
        <v>60</v>
      </c>
      <c r="O9" s="140">
        <v>1243217</v>
      </c>
      <c r="P9" s="140">
        <v>1036014</v>
      </c>
      <c r="Q9" s="140">
        <v>0</v>
      </c>
      <c r="R9" s="142">
        <f>O9*5+P9+S9*5+T9</f>
        <v>9877099</v>
      </c>
      <c r="S9" s="119">
        <v>450000</v>
      </c>
      <c r="T9" s="119">
        <v>375000</v>
      </c>
      <c r="U9" s="123">
        <v>43837</v>
      </c>
      <c r="V9" s="121">
        <v>44195</v>
      </c>
      <c r="W9" s="123">
        <v>43837</v>
      </c>
      <c r="X9" s="60"/>
      <c r="Y9" s="62"/>
      <c r="Z9" s="64"/>
      <c r="AA9" s="43"/>
      <c r="AB9" s="3"/>
      <c r="AC9" s="3"/>
      <c r="AD9" s="3"/>
      <c r="AE9" s="3"/>
    </row>
    <row r="10" spans="1:31" ht="16.5" customHeight="1" thickBot="1" x14ac:dyDescent="0.25">
      <c r="A10" s="3"/>
      <c r="B10" s="125"/>
      <c r="C10" s="127"/>
      <c r="D10" s="127"/>
      <c r="E10" s="120"/>
      <c r="F10" s="14">
        <v>1084254731</v>
      </c>
      <c r="G10" s="8" t="s">
        <v>16</v>
      </c>
      <c r="H10" s="131"/>
      <c r="I10" s="131"/>
      <c r="J10" s="131"/>
      <c r="K10" s="131"/>
      <c r="L10" s="135"/>
      <c r="M10" s="76" t="s">
        <v>180</v>
      </c>
      <c r="N10" s="146"/>
      <c r="O10" s="147"/>
      <c r="P10" s="147"/>
      <c r="Q10" s="120"/>
      <c r="R10" s="120"/>
      <c r="S10" s="120"/>
      <c r="T10" s="120"/>
      <c r="U10" s="122"/>
      <c r="V10" s="122"/>
      <c r="W10" s="122"/>
      <c r="X10" s="60" t="s">
        <v>401</v>
      </c>
      <c r="Y10" s="62"/>
      <c r="Z10" s="64"/>
      <c r="AA10" s="43"/>
      <c r="AB10" s="3"/>
      <c r="AC10" s="3"/>
      <c r="AD10" s="3"/>
      <c r="AE10" s="3"/>
    </row>
    <row r="11" spans="1:31" ht="42" customHeight="1" thickBot="1" x14ac:dyDescent="0.25">
      <c r="A11" s="3"/>
      <c r="B11" s="61" t="s">
        <v>122</v>
      </c>
      <c r="C11" s="31" t="s">
        <v>14</v>
      </c>
      <c r="D11" s="29" t="s">
        <v>77</v>
      </c>
      <c r="E11" s="11" t="s">
        <v>74</v>
      </c>
      <c r="F11" s="22"/>
      <c r="G11" s="20"/>
      <c r="H11" s="24">
        <v>42124676</v>
      </c>
      <c r="I11" s="19" t="s">
        <v>76</v>
      </c>
      <c r="J11" s="74">
        <v>28320</v>
      </c>
      <c r="K11" s="25" t="s">
        <v>181</v>
      </c>
      <c r="L11" s="30" t="s">
        <v>182</v>
      </c>
      <c r="M11" s="77" t="s">
        <v>183</v>
      </c>
      <c r="N11" s="15" t="s">
        <v>92</v>
      </c>
      <c r="O11" s="32">
        <v>1243217</v>
      </c>
      <c r="P11" s="32">
        <v>1036014</v>
      </c>
      <c r="Q11" s="85">
        <v>0</v>
      </c>
      <c r="R11" s="9">
        <f>O11*11+P11+S11*11+T11</f>
        <v>19681401</v>
      </c>
      <c r="S11" s="13">
        <v>420000</v>
      </c>
      <c r="T11" s="34">
        <v>350000</v>
      </c>
      <c r="U11" s="33">
        <v>43837</v>
      </c>
      <c r="V11" s="33">
        <v>44195</v>
      </c>
      <c r="W11" s="33">
        <v>43837</v>
      </c>
      <c r="X11" s="60" t="s">
        <v>123</v>
      </c>
      <c r="Y11" s="62"/>
      <c r="Z11" s="64"/>
      <c r="AA11" s="43"/>
      <c r="AB11" s="3"/>
      <c r="AC11" s="3"/>
      <c r="AD11" s="3"/>
      <c r="AE11" s="3"/>
    </row>
    <row r="12" spans="1:31" ht="33.75" customHeight="1" x14ac:dyDescent="0.2">
      <c r="A12" s="3"/>
      <c r="B12" s="124" t="s">
        <v>124</v>
      </c>
      <c r="C12" s="126" t="s">
        <v>14</v>
      </c>
      <c r="D12" s="128" t="s">
        <v>77</v>
      </c>
      <c r="E12" s="129" t="s">
        <v>125</v>
      </c>
      <c r="F12" s="11" t="s">
        <v>18</v>
      </c>
      <c r="G12" s="11" t="s">
        <v>20</v>
      </c>
      <c r="H12" s="130">
        <v>115418491</v>
      </c>
      <c r="I12" s="132" t="s">
        <v>34</v>
      </c>
      <c r="J12" s="133">
        <v>31456</v>
      </c>
      <c r="K12" s="134" t="s">
        <v>184</v>
      </c>
      <c r="L12" s="134" t="s">
        <v>433</v>
      </c>
      <c r="M12" s="111" t="s">
        <v>185</v>
      </c>
      <c r="N12" s="136" t="s">
        <v>126</v>
      </c>
      <c r="O12" s="138">
        <v>1609167</v>
      </c>
      <c r="P12" s="138">
        <v>1340972</v>
      </c>
      <c r="Q12" s="140">
        <v>0</v>
      </c>
      <c r="R12" s="142">
        <f>O12*11+P12+S12*11+T12</f>
        <v>25195142</v>
      </c>
      <c r="S12" s="119">
        <v>520000</v>
      </c>
      <c r="T12" s="119">
        <v>433333</v>
      </c>
      <c r="U12" s="121">
        <v>43837</v>
      </c>
      <c r="V12" s="121">
        <v>44195</v>
      </c>
      <c r="W12" s="121">
        <v>43837</v>
      </c>
      <c r="X12" s="60" t="s">
        <v>127</v>
      </c>
      <c r="Y12" s="62"/>
      <c r="Z12" s="64"/>
      <c r="AA12" s="43"/>
      <c r="AB12" s="3"/>
      <c r="AC12" s="3"/>
      <c r="AD12" s="3"/>
      <c r="AE12" s="3"/>
    </row>
    <row r="13" spans="1:31" ht="21" customHeight="1" thickBot="1" x14ac:dyDescent="0.25">
      <c r="A13" s="3"/>
      <c r="B13" s="125"/>
      <c r="C13" s="127"/>
      <c r="D13" s="127"/>
      <c r="E13" s="120"/>
      <c r="F13" s="97"/>
      <c r="G13" s="97"/>
      <c r="H13" s="131"/>
      <c r="I13" s="131"/>
      <c r="J13" s="131"/>
      <c r="K13" s="135"/>
      <c r="L13" s="135"/>
      <c r="M13" s="113" t="s">
        <v>474</v>
      </c>
      <c r="N13" s="137"/>
      <c r="O13" s="139"/>
      <c r="P13" s="139"/>
      <c r="Q13" s="141"/>
      <c r="R13" s="120"/>
      <c r="S13" s="120"/>
      <c r="T13" s="120"/>
      <c r="U13" s="122"/>
      <c r="V13" s="122"/>
      <c r="W13" s="122"/>
      <c r="X13" s="60"/>
      <c r="Y13" s="62"/>
      <c r="Z13" s="64"/>
      <c r="AA13" s="43"/>
      <c r="AB13" s="3"/>
      <c r="AC13" s="3"/>
      <c r="AD13" s="3"/>
      <c r="AE13" s="3"/>
    </row>
    <row r="14" spans="1:31" ht="42" customHeight="1" x14ac:dyDescent="0.2">
      <c r="A14" s="3"/>
      <c r="B14" s="143" t="s">
        <v>129</v>
      </c>
      <c r="C14" s="126" t="s">
        <v>14</v>
      </c>
      <c r="D14" s="128" t="s">
        <v>77</v>
      </c>
      <c r="E14" s="129" t="s">
        <v>36</v>
      </c>
      <c r="F14" s="10" t="s">
        <v>18</v>
      </c>
      <c r="G14" s="11" t="s">
        <v>19</v>
      </c>
      <c r="H14" s="134">
        <v>10241662</v>
      </c>
      <c r="I14" s="134" t="s">
        <v>106</v>
      </c>
      <c r="J14" s="133">
        <v>20098</v>
      </c>
      <c r="K14" s="134" t="s">
        <v>186</v>
      </c>
      <c r="L14" s="134" t="s">
        <v>187</v>
      </c>
      <c r="M14" s="110" t="s">
        <v>188</v>
      </c>
      <c r="N14" s="136" t="s">
        <v>59</v>
      </c>
      <c r="O14" s="138">
        <v>1243217</v>
      </c>
      <c r="P14" s="138">
        <v>1036014</v>
      </c>
      <c r="Q14" s="140">
        <v>0</v>
      </c>
      <c r="R14" s="142">
        <f>O14*5+P14+S14*5+T14</f>
        <v>10285432</v>
      </c>
      <c r="S14" s="119">
        <v>520000</v>
      </c>
      <c r="T14" s="119">
        <v>433333</v>
      </c>
      <c r="U14" s="121">
        <v>43837</v>
      </c>
      <c r="V14" s="121">
        <v>44195</v>
      </c>
      <c r="W14" s="121">
        <v>43837</v>
      </c>
      <c r="X14" s="60" t="s">
        <v>128</v>
      </c>
      <c r="Y14" s="62"/>
      <c r="Z14" s="64"/>
      <c r="AA14" s="43"/>
      <c r="AB14" s="3"/>
      <c r="AC14" s="3"/>
      <c r="AD14" s="3"/>
      <c r="AE14" s="3"/>
    </row>
    <row r="15" spans="1:31" ht="17.25" customHeight="1" thickBot="1" x14ac:dyDescent="0.25">
      <c r="A15" s="3"/>
      <c r="B15" s="125"/>
      <c r="C15" s="127"/>
      <c r="D15" s="127"/>
      <c r="E15" s="120"/>
      <c r="F15" s="10"/>
      <c r="G15" s="97"/>
      <c r="H15" s="135"/>
      <c r="I15" s="135"/>
      <c r="J15" s="131"/>
      <c r="K15" s="135"/>
      <c r="L15" s="135"/>
      <c r="M15" s="75" t="s">
        <v>465</v>
      </c>
      <c r="N15" s="137"/>
      <c r="O15" s="139"/>
      <c r="P15" s="139"/>
      <c r="Q15" s="141"/>
      <c r="R15" s="120"/>
      <c r="S15" s="120"/>
      <c r="T15" s="120"/>
      <c r="U15" s="122"/>
      <c r="V15" s="122"/>
      <c r="W15" s="122"/>
      <c r="X15" s="60"/>
      <c r="Y15" s="62"/>
      <c r="Z15" s="64"/>
      <c r="AA15" s="43"/>
      <c r="AB15" s="3"/>
      <c r="AC15" s="3"/>
      <c r="AD15" s="3"/>
      <c r="AE15" s="3"/>
    </row>
    <row r="16" spans="1:31" ht="35.25" customHeight="1" x14ac:dyDescent="0.2">
      <c r="A16" s="3"/>
      <c r="B16" s="143" t="s">
        <v>130</v>
      </c>
      <c r="C16" s="128" t="s">
        <v>14</v>
      </c>
      <c r="D16" s="128" t="s">
        <v>77</v>
      </c>
      <c r="E16" s="129" t="s">
        <v>91</v>
      </c>
      <c r="F16" s="8"/>
      <c r="G16" s="20"/>
      <c r="H16" s="130">
        <v>19440485</v>
      </c>
      <c r="I16" s="160" t="s">
        <v>17</v>
      </c>
      <c r="J16" s="161">
        <v>20891</v>
      </c>
      <c r="K16" s="160" t="s">
        <v>190</v>
      </c>
      <c r="L16" s="160" t="s">
        <v>189</v>
      </c>
      <c r="M16" s="108" t="s">
        <v>463</v>
      </c>
      <c r="N16" s="145" t="s">
        <v>93</v>
      </c>
      <c r="O16" s="138">
        <v>1243217</v>
      </c>
      <c r="P16" s="138">
        <v>1036014</v>
      </c>
      <c r="Q16" s="140">
        <v>0</v>
      </c>
      <c r="R16" s="142">
        <f>O16*5+P16+S16*5+T16</f>
        <v>9702099</v>
      </c>
      <c r="S16" s="148">
        <v>420000</v>
      </c>
      <c r="T16" s="119">
        <v>350000</v>
      </c>
      <c r="U16" s="121">
        <v>43837</v>
      </c>
      <c r="V16" s="121">
        <v>44195</v>
      </c>
      <c r="W16" s="121">
        <v>43837</v>
      </c>
      <c r="X16" s="66" t="s">
        <v>402</v>
      </c>
      <c r="Y16" s="62"/>
      <c r="Z16" s="64"/>
      <c r="AA16" s="43"/>
      <c r="AB16" s="3"/>
      <c r="AC16" s="3"/>
      <c r="AD16" s="3"/>
      <c r="AE16" s="3"/>
    </row>
    <row r="17" spans="1:31" ht="13.5" customHeight="1" thickBot="1" x14ac:dyDescent="0.25">
      <c r="A17" s="3"/>
      <c r="B17" s="125"/>
      <c r="C17" s="127"/>
      <c r="D17" s="135"/>
      <c r="E17" s="120"/>
      <c r="F17" s="8"/>
      <c r="G17" s="20"/>
      <c r="H17" s="131"/>
      <c r="I17" s="135"/>
      <c r="J17" s="135"/>
      <c r="K17" s="135"/>
      <c r="L17" s="135"/>
      <c r="M17" s="109" t="s">
        <v>464</v>
      </c>
      <c r="N17" s="146"/>
      <c r="O17" s="139"/>
      <c r="P17" s="139"/>
      <c r="Q17" s="141"/>
      <c r="R17" s="120"/>
      <c r="S17" s="120"/>
      <c r="T17" s="120"/>
      <c r="U17" s="122"/>
      <c r="V17" s="122"/>
      <c r="W17" s="122"/>
      <c r="X17" s="66"/>
      <c r="Y17" s="62"/>
      <c r="Z17" s="64"/>
      <c r="AA17" s="43"/>
      <c r="AB17" s="3"/>
      <c r="AC17" s="3"/>
      <c r="AD17" s="3"/>
      <c r="AE17" s="3"/>
    </row>
    <row r="18" spans="1:31" ht="42" customHeight="1" thickBot="1" x14ac:dyDescent="0.25">
      <c r="A18" s="3"/>
      <c r="B18" s="16" t="s">
        <v>131</v>
      </c>
      <c r="C18" s="31" t="s">
        <v>14</v>
      </c>
      <c r="D18" s="30" t="s">
        <v>15</v>
      </c>
      <c r="E18" s="11" t="s">
        <v>58</v>
      </c>
      <c r="F18" s="14">
        <v>1084254731</v>
      </c>
      <c r="G18" s="8" t="s">
        <v>16</v>
      </c>
      <c r="H18" s="26">
        <v>1014245581</v>
      </c>
      <c r="I18" s="25" t="s">
        <v>17</v>
      </c>
      <c r="J18" s="78">
        <v>34060</v>
      </c>
      <c r="K18" s="25" t="s">
        <v>17</v>
      </c>
      <c r="L18" s="25" t="s">
        <v>191</v>
      </c>
      <c r="M18" s="73" t="s">
        <v>192</v>
      </c>
      <c r="N18" s="15" t="s">
        <v>132</v>
      </c>
      <c r="O18" s="32">
        <v>1802000</v>
      </c>
      <c r="P18" s="32">
        <v>1441600</v>
      </c>
      <c r="Q18" s="85">
        <v>0</v>
      </c>
      <c r="R18" s="9">
        <f t="shared" ref="R18:R19" si="2">O18*11+P18+S18*11+T18</f>
        <v>21263600</v>
      </c>
      <c r="S18" s="13">
        <v>0</v>
      </c>
      <c r="T18" s="34">
        <v>0</v>
      </c>
      <c r="U18" s="33">
        <v>43837</v>
      </c>
      <c r="V18" s="33">
        <v>44195</v>
      </c>
      <c r="W18" s="33">
        <v>43837</v>
      </c>
      <c r="X18" s="60" t="s">
        <v>133</v>
      </c>
      <c r="Y18" s="62"/>
      <c r="Z18" s="64"/>
      <c r="AA18" s="43"/>
      <c r="AB18" s="3"/>
      <c r="AC18" s="3"/>
      <c r="AD18" s="3"/>
      <c r="AE18" s="3"/>
    </row>
    <row r="19" spans="1:31" ht="42" customHeight="1" thickBot="1" x14ac:dyDescent="0.25">
      <c r="A19" s="3"/>
      <c r="B19" s="16" t="s">
        <v>134</v>
      </c>
      <c r="C19" s="31" t="s">
        <v>14</v>
      </c>
      <c r="D19" s="30" t="s">
        <v>15</v>
      </c>
      <c r="E19" s="11" t="s">
        <v>69</v>
      </c>
      <c r="F19" s="22"/>
      <c r="G19" s="20"/>
      <c r="H19" s="24">
        <v>1032402569</v>
      </c>
      <c r="I19" s="19" t="s">
        <v>17</v>
      </c>
      <c r="J19" s="74">
        <v>32140</v>
      </c>
      <c r="K19" s="30" t="s">
        <v>194</v>
      </c>
      <c r="L19" s="25" t="s">
        <v>195</v>
      </c>
      <c r="M19" s="75" t="s">
        <v>196</v>
      </c>
      <c r="N19" s="15" t="s">
        <v>135</v>
      </c>
      <c r="O19" s="13">
        <v>3156000</v>
      </c>
      <c r="P19" s="32">
        <v>2630000</v>
      </c>
      <c r="Q19" s="85">
        <v>0</v>
      </c>
      <c r="R19" s="9">
        <f t="shared" si="2"/>
        <v>37346000</v>
      </c>
      <c r="S19" s="17">
        <v>0</v>
      </c>
      <c r="T19" s="34">
        <v>0</v>
      </c>
      <c r="U19" s="33">
        <v>43837</v>
      </c>
      <c r="V19" s="33">
        <v>44195</v>
      </c>
      <c r="W19" s="33">
        <v>43837</v>
      </c>
      <c r="X19" s="60" t="s">
        <v>136</v>
      </c>
      <c r="Y19" s="62"/>
      <c r="Z19" s="64"/>
      <c r="AA19" s="43"/>
      <c r="AB19" s="3"/>
      <c r="AC19" s="3"/>
      <c r="AD19" s="3"/>
      <c r="AE19" s="3"/>
    </row>
    <row r="20" spans="1:31" ht="42" customHeight="1" thickBot="1" x14ac:dyDescent="0.25">
      <c r="A20" s="3"/>
      <c r="B20" s="28" t="s">
        <v>137</v>
      </c>
      <c r="C20" s="31" t="s">
        <v>14</v>
      </c>
      <c r="D20" s="30" t="s">
        <v>15</v>
      </c>
      <c r="E20" s="11" t="s">
        <v>138</v>
      </c>
      <c r="F20" s="11" t="s">
        <v>18</v>
      </c>
      <c r="G20" s="11" t="s">
        <v>20</v>
      </c>
      <c r="H20" s="24">
        <v>1032458479</v>
      </c>
      <c r="I20" s="19" t="s">
        <v>17</v>
      </c>
      <c r="J20" s="74">
        <v>34198</v>
      </c>
      <c r="K20" s="19" t="s">
        <v>17</v>
      </c>
      <c r="L20" s="25" t="s">
        <v>191</v>
      </c>
      <c r="M20" s="75" t="s">
        <v>492</v>
      </c>
      <c r="N20" s="15" t="s">
        <v>452</v>
      </c>
      <c r="O20" s="12">
        <v>1460000</v>
      </c>
      <c r="P20" s="12">
        <v>1168000</v>
      </c>
      <c r="Q20" s="12">
        <v>0</v>
      </c>
      <c r="R20" s="9">
        <f t="shared" ref="R20:R26" si="3">O20*11+P20</f>
        <v>17228000</v>
      </c>
      <c r="S20" s="13">
        <v>0</v>
      </c>
      <c r="T20" s="34">
        <v>0</v>
      </c>
      <c r="U20" s="33">
        <v>43837</v>
      </c>
      <c r="V20" s="33">
        <v>44195</v>
      </c>
      <c r="W20" s="33">
        <v>43837</v>
      </c>
      <c r="X20" s="52" t="s">
        <v>94</v>
      </c>
      <c r="Y20" s="62"/>
      <c r="Z20" s="64"/>
      <c r="AA20" s="43"/>
      <c r="AB20" s="3"/>
      <c r="AC20" s="3"/>
      <c r="AD20" s="3"/>
      <c r="AE20" s="3"/>
    </row>
    <row r="21" spans="1:31" ht="42" customHeight="1" thickBot="1" x14ac:dyDescent="0.25">
      <c r="A21" s="3"/>
      <c r="B21" s="28" t="s">
        <v>139</v>
      </c>
      <c r="C21" s="31" t="s">
        <v>14</v>
      </c>
      <c r="D21" s="29" t="s">
        <v>77</v>
      </c>
      <c r="E21" s="11" t="s">
        <v>88</v>
      </c>
      <c r="F21" s="11"/>
      <c r="G21" s="11"/>
      <c r="H21" s="24">
        <v>1051286039</v>
      </c>
      <c r="I21" s="19" t="s">
        <v>89</v>
      </c>
      <c r="J21" s="74">
        <v>31445</v>
      </c>
      <c r="K21" s="19" t="s">
        <v>17</v>
      </c>
      <c r="L21" s="25" t="s">
        <v>197</v>
      </c>
      <c r="M21" s="75" t="s">
        <v>198</v>
      </c>
      <c r="N21" s="15" t="s">
        <v>140</v>
      </c>
      <c r="O21" s="12">
        <v>2288000</v>
      </c>
      <c r="P21" s="12">
        <v>1830400</v>
      </c>
      <c r="Q21" s="12">
        <v>0</v>
      </c>
      <c r="R21" s="9">
        <f t="shared" si="3"/>
        <v>26998400</v>
      </c>
      <c r="S21" s="13">
        <v>0</v>
      </c>
      <c r="T21" s="34">
        <v>0</v>
      </c>
      <c r="U21" s="33">
        <v>43838</v>
      </c>
      <c r="V21" s="33">
        <v>44195</v>
      </c>
      <c r="W21" s="33">
        <v>43838</v>
      </c>
      <c r="X21" s="60" t="s">
        <v>141</v>
      </c>
      <c r="Y21" s="62"/>
      <c r="Z21" s="64"/>
      <c r="AA21" s="43"/>
      <c r="AB21" s="3"/>
      <c r="AC21" s="3"/>
      <c r="AD21" s="3"/>
      <c r="AE21" s="3"/>
    </row>
    <row r="22" spans="1:31" ht="42" customHeight="1" thickBot="1" x14ac:dyDescent="0.25">
      <c r="A22" s="3"/>
      <c r="B22" s="16" t="s">
        <v>142</v>
      </c>
      <c r="C22" s="30" t="s">
        <v>14</v>
      </c>
      <c r="D22" s="26" t="s">
        <v>15</v>
      </c>
      <c r="E22" s="11" t="s">
        <v>81</v>
      </c>
      <c r="F22" s="8"/>
      <c r="G22" s="20"/>
      <c r="H22" s="24">
        <v>53050794</v>
      </c>
      <c r="I22" s="30" t="s">
        <v>17</v>
      </c>
      <c r="J22" s="79">
        <v>30644</v>
      </c>
      <c r="K22" s="35" t="s">
        <v>17</v>
      </c>
      <c r="L22" s="35" t="s">
        <v>195</v>
      </c>
      <c r="M22" s="80" t="s">
        <v>201</v>
      </c>
      <c r="N22" s="39" t="s">
        <v>143</v>
      </c>
      <c r="O22" s="12">
        <v>3156000</v>
      </c>
      <c r="P22" s="12">
        <v>1893600</v>
      </c>
      <c r="Q22" s="12">
        <v>0</v>
      </c>
      <c r="R22" s="9">
        <f t="shared" si="3"/>
        <v>36609600</v>
      </c>
      <c r="S22" s="13">
        <v>0</v>
      </c>
      <c r="T22" s="34">
        <v>0</v>
      </c>
      <c r="U22" s="33">
        <v>43843</v>
      </c>
      <c r="V22" s="33">
        <v>44195</v>
      </c>
      <c r="W22" s="33">
        <v>43843</v>
      </c>
      <c r="X22" s="66" t="s">
        <v>148</v>
      </c>
      <c r="Y22" s="67"/>
      <c r="Z22" s="65"/>
    </row>
    <row r="23" spans="1:31" ht="42" customHeight="1" thickBot="1" x14ac:dyDescent="0.25">
      <c r="A23" s="3"/>
      <c r="B23" s="16" t="s">
        <v>144</v>
      </c>
      <c r="C23" s="30" t="s">
        <v>14</v>
      </c>
      <c r="D23" s="26" t="s">
        <v>78</v>
      </c>
      <c r="E23" s="55" t="s">
        <v>439</v>
      </c>
      <c r="F23" s="8"/>
      <c r="G23" s="20"/>
      <c r="H23" s="24">
        <v>1019074523</v>
      </c>
      <c r="I23" s="30" t="s">
        <v>17</v>
      </c>
      <c r="J23" s="79">
        <v>33847</v>
      </c>
      <c r="K23" s="35" t="s">
        <v>17</v>
      </c>
      <c r="L23" s="35" t="s">
        <v>199</v>
      </c>
      <c r="M23" s="80" t="s">
        <v>200</v>
      </c>
      <c r="N23" s="15" t="s">
        <v>145</v>
      </c>
      <c r="O23" s="12">
        <v>3400000</v>
      </c>
      <c r="P23" s="12">
        <v>2153327</v>
      </c>
      <c r="Q23" s="12">
        <v>0</v>
      </c>
      <c r="R23" s="9">
        <f t="shared" si="3"/>
        <v>39553327</v>
      </c>
      <c r="S23" s="13">
        <v>0</v>
      </c>
      <c r="T23" s="34">
        <v>0</v>
      </c>
      <c r="U23" s="33">
        <v>43843</v>
      </c>
      <c r="V23" s="33">
        <v>44195</v>
      </c>
      <c r="W23" s="33">
        <v>43843</v>
      </c>
      <c r="X23" s="60" t="s">
        <v>147</v>
      </c>
      <c r="Y23" s="63"/>
      <c r="Z23" s="65"/>
    </row>
    <row r="24" spans="1:31" ht="42" customHeight="1" thickBot="1" x14ac:dyDescent="0.25">
      <c r="A24" s="3"/>
      <c r="B24" s="16" t="s">
        <v>146</v>
      </c>
      <c r="C24" s="31" t="s">
        <v>14</v>
      </c>
      <c r="D24" s="29" t="s">
        <v>77</v>
      </c>
      <c r="E24" s="11" t="s">
        <v>57</v>
      </c>
      <c r="F24" s="11" t="s">
        <v>18</v>
      </c>
      <c r="G24" s="11" t="s">
        <v>21</v>
      </c>
      <c r="H24" s="26">
        <v>1057785981</v>
      </c>
      <c r="I24" s="25" t="s">
        <v>66</v>
      </c>
      <c r="J24" s="79">
        <v>34148</v>
      </c>
      <c r="K24" s="25" t="s">
        <v>17</v>
      </c>
      <c r="L24" s="25" t="s">
        <v>203</v>
      </c>
      <c r="M24" s="73" t="s">
        <v>202</v>
      </c>
      <c r="N24" s="15" t="s">
        <v>149</v>
      </c>
      <c r="O24" s="12">
        <v>2350000</v>
      </c>
      <c r="P24" s="12">
        <v>1175000</v>
      </c>
      <c r="Q24" s="12">
        <v>0</v>
      </c>
      <c r="R24" s="9">
        <f t="shared" si="3"/>
        <v>27025000</v>
      </c>
      <c r="S24" s="13">
        <v>0</v>
      </c>
      <c r="T24" s="13">
        <v>0</v>
      </c>
      <c r="U24" s="33">
        <v>43845</v>
      </c>
      <c r="V24" s="33">
        <v>44195</v>
      </c>
      <c r="W24" s="33">
        <v>43845</v>
      </c>
      <c r="X24" s="66" t="s">
        <v>150</v>
      </c>
      <c r="Y24" s="70"/>
      <c r="Z24" s="65"/>
    </row>
    <row r="25" spans="1:31" ht="42" customHeight="1" thickBot="1" x14ac:dyDescent="0.25">
      <c r="A25" s="3"/>
      <c r="B25" s="16" t="s">
        <v>151</v>
      </c>
      <c r="C25" s="31" t="s">
        <v>14</v>
      </c>
      <c r="D25" s="26" t="s">
        <v>71</v>
      </c>
      <c r="E25" s="11" t="s">
        <v>96</v>
      </c>
      <c r="F25" s="11"/>
      <c r="G25" s="11"/>
      <c r="H25" s="24">
        <v>42130200</v>
      </c>
      <c r="I25" s="19" t="s">
        <v>76</v>
      </c>
      <c r="J25" s="74">
        <v>28483</v>
      </c>
      <c r="K25" s="19" t="s">
        <v>17</v>
      </c>
      <c r="L25" s="25" t="s">
        <v>204</v>
      </c>
      <c r="M25" s="75" t="s">
        <v>466</v>
      </c>
      <c r="N25" s="15" t="s">
        <v>152</v>
      </c>
      <c r="O25" s="13">
        <v>3350000</v>
      </c>
      <c r="P25" s="13">
        <v>1675000</v>
      </c>
      <c r="Q25" s="13">
        <v>0</v>
      </c>
      <c r="R25" s="9">
        <f t="shared" si="3"/>
        <v>38525000</v>
      </c>
      <c r="S25" s="17">
        <v>0</v>
      </c>
      <c r="T25" s="34">
        <v>0</v>
      </c>
      <c r="U25" s="33">
        <v>43845</v>
      </c>
      <c r="V25" s="33">
        <v>44195</v>
      </c>
      <c r="W25" s="33">
        <v>43845</v>
      </c>
      <c r="X25" s="60" t="s">
        <v>153</v>
      </c>
      <c r="Y25" s="63"/>
      <c r="Z25" s="65"/>
    </row>
    <row r="26" spans="1:31" ht="42" customHeight="1" thickBot="1" x14ac:dyDescent="0.25">
      <c r="A26" s="3"/>
      <c r="B26" s="16" t="s">
        <v>154</v>
      </c>
      <c r="C26" s="31" t="s">
        <v>14</v>
      </c>
      <c r="D26" s="26" t="s">
        <v>155</v>
      </c>
      <c r="E26" s="11" t="s">
        <v>105</v>
      </c>
      <c r="F26" s="22"/>
      <c r="G26" s="20"/>
      <c r="H26" s="24">
        <v>80214169</v>
      </c>
      <c r="I26" s="19" t="s">
        <v>17</v>
      </c>
      <c r="J26" s="74">
        <v>30897</v>
      </c>
      <c r="K26" s="19" t="s">
        <v>17</v>
      </c>
      <c r="L26" s="25" t="s">
        <v>205</v>
      </c>
      <c r="M26" s="75" t="s">
        <v>219</v>
      </c>
      <c r="N26" s="15" t="s">
        <v>156</v>
      </c>
      <c r="O26" s="13">
        <v>2100000</v>
      </c>
      <c r="P26" s="13">
        <v>1050000</v>
      </c>
      <c r="Q26" s="13">
        <v>0</v>
      </c>
      <c r="R26" s="9">
        <f t="shared" si="3"/>
        <v>24150000</v>
      </c>
      <c r="S26" s="17">
        <v>0</v>
      </c>
      <c r="T26" s="34">
        <v>0</v>
      </c>
      <c r="U26" s="33">
        <v>43845</v>
      </c>
      <c r="V26" s="33">
        <v>44195</v>
      </c>
      <c r="W26" s="33">
        <v>43845</v>
      </c>
      <c r="X26" s="60" t="s">
        <v>157</v>
      </c>
      <c r="Y26" s="63"/>
      <c r="Z26" s="65"/>
    </row>
    <row r="27" spans="1:31" ht="42" customHeight="1" thickBot="1" x14ac:dyDescent="0.25">
      <c r="A27" s="3"/>
      <c r="B27" s="16" t="s">
        <v>158</v>
      </c>
      <c r="C27" s="31" t="s">
        <v>14</v>
      </c>
      <c r="D27" s="30" t="s">
        <v>15</v>
      </c>
      <c r="E27" s="11" t="s">
        <v>95</v>
      </c>
      <c r="F27" s="10" t="s">
        <v>29</v>
      </c>
      <c r="G27" s="11"/>
      <c r="H27" s="24">
        <v>1019091009</v>
      </c>
      <c r="I27" s="19" t="s">
        <v>17</v>
      </c>
      <c r="J27" s="74">
        <v>34349</v>
      </c>
      <c r="K27" s="19" t="s">
        <v>17</v>
      </c>
      <c r="L27" s="25" t="s">
        <v>170</v>
      </c>
      <c r="M27" s="75" t="s">
        <v>206</v>
      </c>
      <c r="N27" s="15" t="s">
        <v>159</v>
      </c>
      <c r="O27" s="12">
        <v>3156000</v>
      </c>
      <c r="P27" s="12">
        <f t="shared" ref="P27" si="4">O27/2</f>
        <v>1578000</v>
      </c>
      <c r="Q27" s="12">
        <v>0</v>
      </c>
      <c r="R27" s="9">
        <f t="shared" ref="R27" si="5">O27*11+P27</f>
        <v>36294000</v>
      </c>
      <c r="S27" s="13">
        <v>0</v>
      </c>
      <c r="T27" s="34">
        <v>0</v>
      </c>
      <c r="U27" s="33">
        <v>43845</v>
      </c>
      <c r="V27" s="33">
        <v>44195</v>
      </c>
      <c r="W27" s="33">
        <v>43845</v>
      </c>
      <c r="X27" s="60" t="s">
        <v>160</v>
      </c>
      <c r="Y27" s="63"/>
      <c r="Z27" s="65"/>
    </row>
    <row r="28" spans="1:31" ht="42" customHeight="1" thickBot="1" x14ac:dyDescent="0.25">
      <c r="A28" s="3"/>
      <c r="B28" s="19" t="s">
        <v>161</v>
      </c>
      <c r="C28" s="30" t="s">
        <v>14</v>
      </c>
      <c r="D28" s="26" t="s">
        <v>15</v>
      </c>
      <c r="E28" s="11" t="s">
        <v>162</v>
      </c>
      <c r="F28" s="8"/>
      <c r="G28" s="20"/>
      <c r="H28" s="24">
        <v>1032373967</v>
      </c>
      <c r="I28" s="30" t="s">
        <v>83</v>
      </c>
      <c r="J28" s="78">
        <v>31652</v>
      </c>
      <c r="K28" s="30" t="s">
        <v>17</v>
      </c>
      <c r="L28" s="25" t="s">
        <v>170</v>
      </c>
      <c r="M28" s="81" t="s">
        <v>207</v>
      </c>
      <c r="N28" s="15" t="s">
        <v>209</v>
      </c>
      <c r="O28" s="13">
        <v>3045000</v>
      </c>
      <c r="P28" s="13">
        <v>1522500</v>
      </c>
      <c r="Q28" s="13">
        <v>0</v>
      </c>
      <c r="R28" s="9">
        <f t="shared" ref="R28:R34" si="6">O28*11+P28</f>
        <v>35017500</v>
      </c>
      <c r="S28" s="17">
        <v>0</v>
      </c>
      <c r="T28" s="13">
        <v>0</v>
      </c>
      <c r="U28" s="23">
        <v>43846</v>
      </c>
      <c r="V28" s="33">
        <v>44195</v>
      </c>
      <c r="W28" s="23">
        <v>43846</v>
      </c>
      <c r="X28" s="60" t="s">
        <v>210</v>
      </c>
      <c r="Y28" s="63"/>
      <c r="Z28" s="65"/>
    </row>
    <row r="29" spans="1:31" ht="42" customHeight="1" thickBot="1" x14ac:dyDescent="0.25">
      <c r="A29" s="3"/>
      <c r="B29" s="16" t="s">
        <v>208</v>
      </c>
      <c r="C29" s="31" t="s">
        <v>14</v>
      </c>
      <c r="D29" s="30" t="s">
        <v>15</v>
      </c>
      <c r="E29" s="11" t="s">
        <v>440</v>
      </c>
      <c r="F29" s="10" t="s">
        <v>18</v>
      </c>
      <c r="G29" s="11"/>
      <c r="H29" s="24">
        <v>80206669</v>
      </c>
      <c r="I29" s="19" t="s">
        <v>17</v>
      </c>
      <c r="J29" s="74">
        <v>30117</v>
      </c>
      <c r="K29" s="19" t="s">
        <v>17</v>
      </c>
      <c r="L29" s="19" t="s">
        <v>211</v>
      </c>
      <c r="M29" s="75" t="s">
        <v>212</v>
      </c>
      <c r="N29" s="15" t="s">
        <v>65</v>
      </c>
      <c r="O29" s="12">
        <v>1802000</v>
      </c>
      <c r="P29" s="12">
        <f t="shared" ref="P29" si="7">O29/2</f>
        <v>901000</v>
      </c>
      <c r="Q29" s="12">
        <v>0</v>
      </c>
      <c r="R29" s="9">
        <f t="shared" si="6"/>
        <v>20723000</v>
      </c>
      <c r="S29" s="13">
        <v>0</v>
      </c>
      <c r="T29" s="34">
        <v>0</v>
      </c>
      <c r="U29" s="23">
        <v>43846</v>
      </c>
      <c r="V29" s="33">
        <v>44195</v>
      </c>
      <c r="W29" s="23">
        <v>43846</v>
      </c>
      <c r="X29" s="60" t="s">
        <v>213</v>
      </c>
      <c r="Y29" s="63"/>
      <c r="Z29" s="65"/>
    </row>
    <row r="30" spans="1:31" ht="42" customHeight="1" thickBot="1" x14ac:dyDescent="0.25">
      <c r="A30" s="3"/>
      <c r="B30" s="16" t="s">
        <v>214</v>
      </c>
      <c r="C30" s="30" t="s">
        <v>14</v>
      </c>
      <c r="D30" s="26" t="s">
        <v>85</v>
      </c>
      <c r="E30" s="69" t="s">
        <v>104</v>
      </c>
      <c r="F30" s="8"/>
      <c r="G30" s="21"/>
      <c r="H30" s="82">
        <v>1022323144</v>
      </c>
      <c r="I30" s="19" t="s">
        <v>17</v>
      </c>
      <c r="J30" s="74">
        <v>31476</v>
      </c>
      <c r="K30" s="19" t="s">
        <v>17</v>
      </c>
      <c r="L30" s="25" t="s">
        <v>215</v>
      </c>
      <c r="M30" s="75" t="s">
        <v>218</v>
      </c>
      <c r="N30" s="15" t="s">
        <v>216</v>
      </c>
      <c r="O30" s="12">
        <v>1750000</v>
      </c>
      <c r="P30" s="12">
        <v>875000</v>
      </c>
      <c r="Q30" s="12">
        <v>0</v>
      </c>
      <c r="R30" s="9">
        <f t="shared" si="6"/>
        <v>20125000</v>
      </c>
      <c r="S30" s="13">
        <v>0</v>
      </c>
      <c r="T30" s="34">
        <v>0</v>
      </c>
      <c r="U30" s="23">
        <v>43846</v>
      </c>
      <c r="V30" s="33">
        <v>44195</v>
      </c>
      <c r="W30" s="23">
        <v>43846</v>
      </c>
      <c r="X30" s="60" t="s">
        <v>217</v>
      </c>
      <c r="Y30" s="63"/>
      <c r="Z30" s="65"/>
    </row>
    <row r="31" spans="1:31" ht="42" customHeight="1" thickBot="1" x14ac:dyDescent="0.25">
      <c r="A31" s="3"/>
      <c r="B31" s="16" t="s">
        <v>220</v>
      </c>
      <c r="C31" s="31" t="s">
        <v>14</v>
      </c>
      <c r="D31" s="30" t="s">
        <v>15</v>
      </c>
      <c r="E31" s="11" t="s">
        <v>221</v>
      </c>
      <c r="F31" s="11"/>
      <c r="G31" s="11"/>
      <c r="H31" s="24">
        <v>51941345</v>
      </c>
      <c r="I31" s="19" t="s">
        <v>17</v>
      </c>
      <c r="J31" s="74">
        <v>25390</v>
      </c>
      <c r="K31" s="19" t="s">
        <v>222</v>
      </c>
      <c r="L31" s="25" t="s">
        <v>223</v>
      </c>
      <c r="M31" s="75" t="s">
        <v>224</v>
      </c>
      <c r="N31" s="15" t="s">
        <v>231</v>
      </c>
      <c r="O31" s="12">
        <v>2500000</v>
      </c>
      <c r="P31" s="12">
        <v>916667</v>
      </c>
      <c r="Q31" s="12">
        <v>0</v>
      </c>
      <c r="R31" s="9">
        <f t="shared" si="6"/>
        <v>28416667</v>
      </c>
      <c r="S31" s="13">
        <v>0</v>
      </c>
      <c r="T31" s="34">
        <v>0</v>
      </c>
      <c r="U31" s="23">
        <v>43850</v>
      </c>
      <c r="V31" s="33">
        <v>44195</v>
      </c>
      <c r="W31" s="23">
        <v>43850</v>
      </c>
      <c r="X31" s="60" t="s">
        <v>232</v>
      </c>
      <c r="Y31" s="63"/>
      <c r="Z31" s="65"/>
    </row>
    <row r="32" spans="1:31" ht="42" customHeight="1" thickBot="1" x14ac:dyDescent="0.25">
      <c r="A32" s="3"/>
      <c r="B32" s="16" t="s">
        <v>225</v>
      </c>
      <c r="C32" s="31" t="s">
        <v>14</v>
      </c>
      <c r="D32" s="30" t="s">
        <v>15</v>
      </c>
      <c r="E32" s="11" t="s">
        <v>226</v>
      </c>
      <c r="F32" s="11" t="s">
        <v>13</v>
      </c>
      <c r="G32" s="11"/>
      <c r="H32" s="24">
        <v>1032458854</v>
      </c>
      <c r="I32" s="19" t="s">
        <v>17</v>
      </c>
      <c r="J32" s="74">
        <v>44084</v>
      </c>
      <c r="K32" s="19" t="s">
        <v>17</v>
      </c>
      <c r="L32" s="25" t="s">
        <v>223</v>
      </c>
      <c r="M32" s="83" t="s">
        <v>227</v>
      </c>
      <c r="N32" s="15" t="s">
        <v>233</v>
      </c>
      <c r="O32" s="12">
        <v>2100000</v>
      </c>
      <c r="P32" s="12">
        <v>770000</v>
      </c>
      <c r="Q32" s="12">
        <v>0</v>
      </c>
      <c r="R32" s="9">
        <f t="shared" si="6"/>
        <v>23870000</v>
      </c>
      <c r="S32" s="13">
        <v>0</v>
      </c>
      <c r="T32" s="34">
        <v>0</v>
      </c>
      <c r="U32" s="23">
        <v>43850</v>
      </c>
      <c r="V32" s="33">
        <v>44195</v>
      </c>
      <c r="W32" s="23">
        <v>43850</v>
      </c>
      <c r="X32" s="60" t="s">
        <v>403</v>
      </c>
      <c r="Y32" s="63"/>
      <c r="Z32" s="65"/>
    </row>
    <row r="33" spans="1:26" ht="42" customHeight="1" thickBot="1" x14ac:dyDescent="0.25">
      <c r="A33" s="3"/>
      <c r="B33" s="16" t="s">
        <v>228</v>
      </c>
      <c r="C33" s="30" t="s">
        <v>14</v>
      </c>
      <c r="D33" s="26" t="s">
        <v>15</v>
      </c>
      <c r="E33" s="11" t="s">
        <v>229</v>
      </c>
      <c r="F33" s="8"/>
      <c r="G33" s="20"/>
      <c r="H33" s="24">
        <v>1032410336</v>
      </c>
      <c r="I33" s="30" t="s">
        <v>17</v>
      </c>
      <c r="J33" s="79">
        <v>32127</v>
      </c>
      <c r="K33" s="35" t="s">
        <v>17</v>
      </c>
      <c r="L33" s="35" t="s">
        <v>195</v>
      </c>
      <c r="M33" s="80" t="s">
        <v>230</v>
      </c>
      <c r="N33" s="39" t="s">
        <v>234</v>
      </c>
      <c r="O33" s="13">
        <v>2300000</v>
      </c>
      <c r="P33" s="13">
        <v>843333</v>
      </c>
      <c r="Q33" s="13">
        <v>0</v>
      </c>
      <c r="R33" s="9">
        <f t="shared" si="6"/>
        <v>26143333</v>
      </c>
      <c r="S33" s="17">
        <v>0</v>
      </c>
      <c r="T33" s="13">
        <v>0</v>
      </c>
      <c r="U33" s="23">
        <v>43850</v>
      </c>
      <c r="V33" s="33">
        <v>44195</v>
      </c>
      <c r="W33" s="23">
        <v>43850</v>
      </c>
      <c r="X33" s="60" t="s">
        <v>404</v>
      </c>
      <c r="Y33" s="63"/>
      <c r="Z33" s="65"/>
    </row>
    <row r="34" spans="1:26" ht="42" customHeight="1" thickBot="1" x14ac:dyDescent="0.25">
      <c r="A34" s="3"/>
      <c r="B34" s="16" t="s">
        <v>239</v>
      </c>
      <c r="C34" s="31" t="s">
        <v>14</v>
      </c>
      <c r="D34" s="30" t="s">
        <v>15</v>
      </c>
      <c r="E34" s="18" t="s">
        <v>441</v>
      </c>
      <c r="F34" s="18" t="s">
        <v>41</v>
      </c>
      <c r="G34" s="18"/>
      <c r="H34" s="24">
        <v>27433527</v>
      </c>
      <c r="I34" s="18" t="s">
        <v>22</v>
      </c>
      <c r="J34" s="74">
        <v>43981</v>
      </c>
      <c r="K34" s="30" t="s">
        <v>249</v>
      </c>
      <c r="L34" s="35" t="s">
        <v>236</v>
      </c>
      <c r="M34" s="75" t="s">
        <v>237</v>
      </c>
      <c r="N34" s="15" t="s">
        <v>238</v>
      </c>
      <c r="O34" s="12">
        <v>3661000</v>
      </c>
      <c r="P34" s="12">
        <v>1342367</v>
      </c>
      <c r="Q34" s="12">
        <v>0</v>
      </c>
      <c r="R34" s="9">
        <f t="shared" si="6"/>
        <v>41613367</v>
      </c>
      <c r="S34" s="13">
        <v>0</v>
      </c>
      <c r="T34" s="34">
        <v>0</v>
      </c>
      <c r="U34" s="23">
        <v>43850</v>
      </c>
      <c r="V34" s="33">
        <v>44195</v>
      </c>
      <c r="W34" s="23">
        <v>43850</v>
      </c>
      <c r="X34" s="60" t="s">
        <v>405</v>
      </c>
      <c r="Y34" s="63"/>
      <c r="Z34" s="65"/>
    </row>
    <row r="35" spans="1:26" ht="42" customHeight="1" thickBot="1" x14ac:dyDescent="0.25">
      <c r="A35" s="3"/>
      <c r="B35" s="16" t="s">
        <v>235</v>
      </c>
      <c r="C35" s="31" t="s">
        <v>14</v>
      </c>
      <c r="D35" s="30" t="s">
        <v>15</v>
      </c>
      <c r="E35" s="11" t="s">
        <v>240</v>
      </c>
      <c r="F35" s="8" t="s">
        <v>35</v>
      </c>
      <c r="G35" s="20" t="s">
        <v>51</v>
      </c>
      <c r="H35" s="24">
        <v>43343160</v>
      </c>
      <c r="I35" s="30" t="s">
        <v>241</v>
      </c>
      <c r="J35" s="78">
        <v>26006</v>
      </c>
      <c r="K35" s="30" t="s">
        <v>248</v>
      </c>
      <c r="L35" s="35" t="s">
        <v>236</v>
      </c>
      <c r="M35" s="81" t="s">
        <v>242</v>
      </c>
      <c r="N35" s="15" t="s">
        <v>243</v>
      </c>
      <c r="O35" s="12">
        <v>3661000</v>
      </c>
      <c r="P35" s="12">
        <v>1342367</v>
      </c>
      <c r="Q35" s="12">
        <v>0</v>
      </c>
      <c r="R35" s="9">
        <f t="shared" ref="R35" si="8">O35*11+P35</f>
        <v>41613367</v>
      </c>
      <c r="S35" s="13">
        <v>0</v>
      </c>
      <c r="T35" s="34">
        <v>0</v>
      </c>
      <c r="U35" s="23">
        <v>43850</v>
      </c>
      <c r="V35" s="33">
        <v>44195</v>
      </c>
      <c r="W35" s="23">
        <v>43850</v>
      </c>
      <c r="X35" s="66" t="s">
        <v>244</v>
      </c>
      <c r="Y35" s="63"/>
      <c r="Z35" s="65"/>
    </row>
    <row r="36" spans="1:26" ht="42" customHeight="1" thickBot="1" x14ac:dyDescent="0.25">
      <c r="A36" s="3"/>
      <c r="B36" s="16" t="s">
        <v>245</v>
      </c>
      <c r="C36" s="31" t="s">
        <v>14</v>
      </c>
      <c r="D36" s="30" t="s">
        <v>15</v>
      </c>
      <c r="E36" s="11" t="s">
        <v>246</v>
      </c>
      <c r="F36" s="10" t="s">
        <v>25</v>
      </c>
      <c r="G36" s="11"/>
      <c r="H36" s="24">
        <v>16070080</v>
      </c>
      <c r="I36" s="25" t="s">
        <v>106</v>
      </c>
      <c r="J36" s="78">
        <v>29984</v>
      </c>
      <c r="K36" s="25" t="s">
        <v>247</v>
      </c>
      <c r="L36" s="25" t="s">
        <v>250</v>
      </c>
      <c r="M36" s="73" t="s">
        <v>251</v>
      </c>
      <c r="N36" s="15" t="s">
        <v>252</v>
      </c>
      <c r="O36" s="12">
        <v>3661000</v>
      </c>
      <c r="P36" s="12">
        <v>1342367</v>
      </c>
      <c r="Q36" s="12">
        <v>0</v>
      </c>
      <c r="R36" s="9">
        <f t="shared" ref="R36" si="9">O36*11+P36</f>
        <v>41613367</v>
      </c>
      <c r="S36" s="13">
        <v>0</v>
      </c>
      <c r="T36" s="34">
        <v>0</v>
      </c>
      <c r="U36" s="23">
        <v>43850</v>
      </c>
      <c r="V36" s="33">
        <v>44195</v>
      </c>
      <c r="W36" s="23">
        <v>43850</v>
      </c>
      <c r="X36" s="66" t="s">
        <v>253</v>
      </c>
      <c r="Y36" s="63"/>
      <c r="Z36" s="65"/>
    </row>
    <row r="37" spans="1:26" ht="42" customHeight="1" thickBot="1" x14ac:dyDescent="0.25">
      <c r="A37" s="3"/>
      <c r="B37" s="16" t="s">
        <v>254</v>
      </c>
      <c r="C37" s="31" t="s">
        <v>14</v>
      </c>
      <c r="D37" s="30" t="s">
        <v>15</v>
      </c>
      <c r="E37" s="18" t="s">
        <v>26</v>
      </c>
      <c r="F37" s="18" t="s">
        <v>41</v>
      </c>
      <c r="G37" s="18"/>
      <c r="H37" s="24">
        <v>98400406</v>
      </c>
      <c r="I37" s="18" t="s">
        <v>28</v>
      </c>
      <c r="J37" s="78">
        <v>28633</v>
      </c>
      <c r="K37" s="18" t="s">
        <v>255</v>
      </c>
      <c r="L37" s="18" t="s">
        <v>256</v>
      </c>
      <c r="M37" s="84" t="s">
        <v>257</v>
      </c>
      <c r="N37" s="15" t="s">
        <v>258</v>
      </c>
      <c r="O37" s="12">
        <v>3661000</v>
      </c>
      <c r="P37" s="12">
        <v>1342367</v>
      </c>
      <c r="Q37" s="12">
        <v>0</v>
      </c>
      <c r="R37" s="9">
        <f t="shared" ref="R37" si="10">O37*11+P37</f>
        <v>41613367</v>
      </c>
      <c r="S37" s="13">
        <v>0</v>
      </c>
      <c r="T37" s="34">
        <v>0</v>
      </c>
      <c r="U37" s="23">
        <v>43850</v>
      </c>
      <c r="V37" s="33">
        <v>44195</v>
      </c>
      <c r="W37" s="23">
        <v>43850</v>
      </c>
      <c r="X37" s="66" t="s">
        <v>406</v>
      </c>
      <c r="Y37" s="63"/>
      <c r="Z37" s="65"/>
    </row>
    <row r="38" spans="1:26" ht="42" customHeight="1" thickBot="1" x14ac:dyDescent="0.25">
      <c r="A38" s="3"/>
      <c r="B38" s="16" t="s">
        <v>259</v>
      </c>
      <c r="C38" s="31" t="s">
        <v>14</v>
      </c>
      <c r="D38" s="30" t="s">
        <v>15</v>
      </c>
      <c r="E38" s="11" t="s">
        <v>23</v>
      </c>
      <c r="F38" s="10" t="s">
        <v>27</v>
      </c>
      <c r="G38" s="11"/>
      <c r="H38" s="24">
        <v>40784938</v>
      </c>
      <c r="I38" s="19" t="s">
        <v>64</v>
      </c>
      <c r="J38" s="74">
        <v>28649</v>
      </c>
      <c r="K38" s="30" t="s">
        <v>263</v>
      </c>
      <c r="L38" s="18" t="s">
        <v>264</v>
      </c>
      <c r="M38" s="75" t="s">
        <v>261</v>
      </c>
      <c r="N38" s="15" t="s">
        <v>260</v>
      </c>
      <c r="O38" s="12">
        <v>2912000</v>
      </c>
      <c r="P38" s="12">
        <v>1067733</v>
      </c>
      <c r="Q38" s="12">
        <v>1844267</v>
      </c>
      <c r="R38" s="9">
        <f t="shared" ref="R38:R44" si="11">O38*5+P38+Q38</f>
        <v>17472000</v>
      </c>
      <c r="S38" s="13">
        <v>0</v>
      </c>
      <c r="T38" s="34">
        <v>0</v>
      </c>
      <c r="U38" s="23">
        <v>43850</v>
      </c>
      <c r="V38" s="33">
        <v>44195</v>
      </c>
      <c r="W38" s="23">
        <v>43850</v>
      </c>
      <c r="X38" s="66" t="s">
        <v>407</v>
      </c>
      <c r="Y38" s="63"/>
      <c r="Z38" s="65"/>
    </row>
    <row r="39" spans="1:26" ht="42" customHeight="1" thickBot="1" x14ac:dyDescent="0.25">
      <c r="A39" s="3"/>
      <c r="B39" s="16" t="s">
        <v>262</v>
      </c>
      <c r="C39" s="31" t="s">
        <v>14</v>
      </c>
      <c r="D39" s="30" t="s">
        <v>15</v>
      </c>
      <c r="E39" s="11" t="s">
        <v>30</v>
      </c>
      <c r="F39" s="11"/>
      <c r="G39" s="11"/>
      <c r="H39" s="24">
        <v>52267360</v>
      </c>
      <c r="I39" s="19" t="s">
        <v>17</v>
      </c>
      <c r="J39" s="74">
        <v>26440</v>
      </c>
      <c r="K39" s="30" t="s">
        <v>190</v>
      </c>
      <c r="L39" s="18" t="s">
        <v>265</v>
      </c>
      <c r="M39" s="75" t="s">
        <v>268</v>
      </c>
      <c r="N39" s="15" t="s">
        <v>287</v>
      </c>
      <c r="O39" s="12">
        <v>3661000</v>
      </c>
      <c r="P39" s="12">
        <v>1342367</v>
      </c>
      <c r="Q39" s="12">
        <v>2318633</v>
      </c>
      <c r="R39" s="9">
        <f t="shared" si="11"/>
        <v>21966000</v>
      </c>
      <c r="S39" s="13">
        <v>0</v>
      </c>
      <c r="T39" s="34">
        <v>0</v>
      </c>
      <c r="U39" s="23">
        <v>43850</v>
      </c>
      <c r="V39" s="33">
        <v>44195</v>
      </c>
      <c r="W39" s="23">
        <v>43850</v>
      </c>
      <c r="X39" s="66" t="s">
        <v>408</v>
      </c>
      <c r="Y39" s="63"/>
      <c r="Z39" s="65"/>
    </row>
    <row r="40" spans="1:26" ht="42" customHeight="1" thickBot="1" x14ac:dyDescent="0.25">
      <c r="A40" s="3"/>
      <c r="B40" s="16" t="s">
        <v>266</v>
      </c>
      <c r="C40" s="31" t="s">
        <v>14</v>
      </c>
      <c r="D40" s="30" t="s">
        <v>15</v>
      </c>
      <c r="E40" s="11" t="s">
        <v>33</v>
      </c>
      <c r="F40" s="8" t="s">
        <v>35</v>
      </c>
      <c r="G40" s="20" t="s">
        <v>53</v>
      </c>
      <c r="H40" s="24">
        <v>1115418327</v>
      </c>
      <c r="I40" s="19" t="s">
        <v>17</v>
      </c>
      <c r="J40" s="74">
        <v>31543</v>
      </c>
      <c r="K40" s="30" t="s">
        <v>184</v>
      </c>
      <c r="L40" s="18" t="s">
        <v>267</v>
      </c>
      <c r="M40" s="75" t="s">
        <v>269</v>
      </c>
      <c r="N40" s="15" t="s">
        <v>288</v>
      </c>
      <c r="O40" s="12">
        <v>3661000</v>
      </c>
      <c r="P40" s="12">
        <v>1342367</v>
      </c>
      <c r="Q40" s="12">
        <v>2318633</v>
      </c>
      <c r="R40" s="9">
        <f t="shared" si="11"/>
        <v>21966000</v>
      </c>
      <c r="S40" s="13">
        <v>0</v>
      </c>
      <c r="T40" s="34">
        <v>0</v>
      </c>
      <c r="U40" s="23">
        <v>43850</v>
      </c>
      <c r="V40" s="33">
        <v>44195</v>
      </c>
      <c r="W40" s="23">
        <v>43850</v>
      </c>
      <c r="X40" s="66" t="s">
        <v>409</v>
      </c>
      <c r="Y40" s="63"/>
      <c r="Z40" s="65"/>
    </row>
    <row r="41" spans="1:26" ht="42" customHeight="1" thickBot="1" x14ac:dyDescent="0.25">
      <c r="A41" s="3"/>
      <c r="B41" s="16" t="s">
        <v>270</v>
      </c>
      <c r="C41" s="31" t="s">
        <v>14</v>
      </c>
      <c r="D41" s="30" t="s">
        <v>15</v>
      </c>
      <c r="E41" s="18" t="s">
        <v>271</v>
      </c>
      <c r="F41" s="18" t="s">
        <v>41</v>
      </c>
      <c r="G41" s="18"/>
      <c r="H41" s="24">
        <v>52704288</v>
      </c>
      <c r="I41" s="18" t="s">
        <v>17</v>
      </c>
      <c r="J41" s="78">
        <v>28983</v>
      </c>
      <c r="K41" s="18" t="s">
        <v>17</v>
      </c>
      <c r="L41" s="18" t="s">
        <v>272</v>
      </c>
      <c r="M41" s="84" t="s">
        <v>273</v>
      </c>
      <c r="N41" s="15" t="s">
        <v>289</v>
      </c>
      <c r="O41" s="12">
        <v>3661000</v>
      </c>
      <c r="P41" s="12">
        <v>1342367</v>
      </c>
      <c r="Q41" s="12">
        <v>2318633</v>
      </c>
      <c r="R41" s="9">
        <f t="shared" si="11"/>
        <v>21966000</v>
      </c>
      <c r="S41" s="13">
        <v>0</v>
      </c>
      <c r="T41" s="34">
        <v>0</v>
      </c>
      <c r="U41" s="23">
        <v>43850</v>
      </c>
      <c r="V41" s="33">
        <v>44195</v>
      </c>
      <c r="W41" s="23">
        <v>43850</v>
      </c>
      <c r="X41" s="66" t="s">
        <v>410</v>
      </c>
      <c r="Y41" s="63"/>
      <c r="Z41" s="65"/>
    </row>
    <row r="42" spans="1:26" ht="42" customHeight="1" thickBot="1" x14ac:dyDescent="0.25">
      <c r="A42" s="3"/>
      <c r="B42" s="16" t="s">
        <v>274</v>
      </c>
      <c r="C42" s="31" t="s">
        <v>14</v>
      </c>
      <c r="D42" s="30" t="s">
        <v>15</v>
      </c>
      <c r="E42" s="11" t="s">
        <v>31</v>
      </c>
      <c r="F42" s="10" t="s">
        <v>24</v>
      </c>
      <c r="G42" s="11"/>
      <c r="H42" s="24">
        <v>83245547</v>
      </c>
      <c r="I42" s="25" t="s">
        <v>32</v>
      </c>
      <c r="J42" s="78">
        <v>25221</v>
      </c>
      <c r="K42" s="25" t="s">
        <v>275</v>
      </c>
      <c r="L42" s="25" t="s">
        <v>170</v>
      </c>
      <c r="M42" s="73" t="s">
        <v>276</v>
      </c>
      <c r="N42" s="15" t="s">
        <v>290</v>
      </c>
      <c r="O42" s="12">
        <v>3661000</v>
      </c>
      <c r="P42" s="12">
        <v>1342367</v>
      </c>
      <c r="Q42" s="12">
        <v>2318633</v>
      </c>
      <c r="R42" s="9">
        <f t="shared" si="11"/>
        <v>21966000</v>
      </c>
      <c r="S42" s="13">
        <v>0</v>
      </c>
      <c r="T42" s="34">
        <v>0</v>
      </c>
      <c r="U42" s="23">
        <v>43850</v>
      </c>
      <c r="V42" s="33">
        <v>44195</v>
      </c>
      <c r="W42" s="23">
        <v>43850</v>
      </c>
      <c r="X42" s="66" t="s">
        <v>411</v>
      </c>
      <c r="Y42" s="63"/>
      <c r="Z42" s="65"/>
    </row>
    <row r="43" spans="1:26" ht="42" customHeight="1" thickBot="1" x14ac:dyDescent="0.25">
      <c r="A43" s="3"/>
      <c r="B43" s="16" t="s">
        <v>277</v>
      </c>
      <c r="C43" s="31" t="s">
        <v>14</v>
      </c>
      <c r="D43" s="30" t="s">
        <v>15</v>
      </c>
      <c r="E43" s="11" t="s">
        <v>67</v>
      </c>
      <c r="F43" s="7" t="s">
        <v>35</v>
      </c>
      <c r="G43" s="20" t="s">
        <v>44</v>
      </c>
      <c r="H43" s="24">
        <v>1097036865</v>
      </c>
      <c r="I43" s="19" t="s">
        <v>68</v>
      </c>
      <c r="J43" s="74">
        <v>33802</v>
      </c>
      <c r="K43" s="30" t="s">
        <v>284</v>
      </c>
      <c r="L43" s="25" t="s">
        <v>285</v>
      </c>
      <c r="M43" s="75" t="s">
        <v>286</v>
      </c>
      <c r="N43" s="15" t="s">
        <v>510</v>
      </c>
      <c r="O43" s="13">
        <v>2912000</v>
      </c>
      <c r="P43" s="12">
        <v>1067733</v>
      </c>
      <c r="Q43" s="12">
        <v>1844267</v>
      </c>
      <c r="R43" s="9">
        <f t="shared" si="11"/>
        <v>17472000</v>
      </c>
      <c r="S43" s="13">
        <v>0</v>
      </c>
      <c r="T43" s="34">
        <v>0</v>
      </c>
      <c r="U43" s="23">
        <v>43850</v>
      </c>
      <c r="V43" s="33">
        <v>44195</v>
      </c>
      <c r="W43" s="23">
        <v>43850</v>
      </c>
      <c r="X43" s="66" t="s">
        <v>412</v>
      </c>
      <c r="Y43" s="63"/>
      <c r="Z43" s="65"/>
    </row>
    <row r="44" spans="1:26" ht="42" customHeight="1" thickBot="1" x14ac:dyDescent="0.25">
      <c r="A44" s="3"/>
      <c r="B44" s="16" t="s">
        <v>283</v>
      </c>
      <c r="C44" s="31" t="s">
        <v>14</v>
      </c>
      <c r="D44" s="30" t="s">
        <v>15</v>
      </c>
      <c r="E44" s="11" t="s">
        <v>278</v>
      </c>
      <c r="F44" s="7" t="s">
        <v>35</v>
      </c>
      <c r="G44" s="20" t="s">
        <v>44</v>
      </c>
      <c r="H44" s="24">
        <v>71367283</v>
      </c>
      <c r="I44" s="19" t="s">
        <v>47</v>
      </c>
      <c r="J44" s="74">
        <v>30576</v>
      </c>
      <c r="K44" s="30" t="s">
        <v>279</v>
      </c>
      <c r="L44" s="25" t="s">
        <v>280</v>
      </c>
      <c r="M44" s="75" t="s">
        <v>281</v>
      </c>
      <c r="N44" s="15" t="s">
        <v>282</v>
      </c>
      <c r="O44" s="13">
        <v>2912000</v>
      </c>
      <c r="P44" s="12">
        <v>1067733</v>
      </c>
      <c r="Q44" s="12">
        <v>1844267</v>
      </c>
      <c r="R44" s="9">
        <f t="shared" si="11"/>
        <v>17472000</v>
      </c>
      <c r="S44" s="13">
        <v>0</v>
      </c>
      <c r="T44" s="34">
        <v>0</v>
      </c>
      <c r="U44" s="23">
        <v>43850</v>
      </c>
      <c r="V44" s="33">
        <v>44195</v>
      </c>
      <c r="W44" s="23">
        <v>43850</v>
      </c>
      <c r="X44" s="66" t="s">
        <v>413</v>
      </c>
      <c r="Y44" s="63"/>
      <c r="Z44" s="65"/>
    </row>
    <row r="45" spans="1:26" ht="42" customHeight="1" thickBot="1" x14ac:dyDescent="0.25">
      <c r="A45" s="3"/>
      <c r="B45" s="16" t="s">
        <v>293</v>
      </c>
      <c r="C45" s="31" t="s">
        <v>14</v>
      </c>
      <c r="D45" s="30" t="s">
        <v>15</v>
      </c>
      <c r="E45" s="11" t="s">
        <v>98</v>
      </c>
      <c r="F45" s="11" t="s">
        <v>37</v>
      </c>
      <c r="G45" s="11"/>
      <c r="H45" s="24">
        <v>38886103</v>
      </c>
      <c r="I45" s="19" t="s">
        <v>99</v>
      </c>
      <c r="J45" s="74">
        <v>29300</v>
      </c>
      <c r="K45" s="30" t="s">
        <v>294</v>
      </c>
      <c r="L45" s="25" t="s">
        <v>295</v>
      </c>
      <c r="M45" s="75" t="s">
        <v>296</v>
      </c>
      <c r="N45" s="15" t="s">
        <v>297</v>
      </c>
      <c r="O45" s="12">
        <v>3661000</v>
      </c>
      <c r="P45" s="12">
        <v>1342367</v>
      </c>
      <c r="Q45" s="12">
        <v>0</v>
      </c>
      <c r="R45" s="9">
        <f>O45*3+P45+Q45</f>
        <v>12325367</v>
      </c>
      <c r="S45" s="17">
        <v>0</v>
      </c>
      <c r="T45" s="34">
        <v>0</v>
      </c>
      <c r="U45" s="23">
        <v>43850</v>
      </c>
      <c r="V45" s="33">
        <v>43951</v>
      </c>
      <c r="W45" s="23">
        <v>43850</v>
      </c>
      <c r="X45" s="66" t="s">
        <v>414</v>
      </c>
      <c r="Y45" s="63"/>
      <c r="Z45" s="65"/>
    </row>
    <row r="46" spans="1:26" ht="42" customHeight="1" thickBot="1" x14ac:dyDescent="0.25">
      <c r="A46" s="3"/>
      <c r="B46" s="16" t="s">
        <v>298</v>
      </c>
      <c r="C46" s="30" t="s">
        <v>14</v>
      </c>
      <c r="D46" s="26" t="s">
        <v>15</v>
      </c>
      <c r="E46" s="55" t="s">
        <v>103</v>
      </c>
      <c r="F46" s="8"/>
      <c r="G46" s="20"/>
      <c r="H46" s="24">
        <v>79456707</v>
      </c>
      <c r="I46" s="30" t="s">
        <v>17</v>
      </c>
      <c r="J46" s="78">
        <v>24983</v>
      </c>
      <c r="K46" s="30" t="s">
        <v>17</v>
      </c>
      <c r="L46" s="25" t="s">
        <v>170</v>
      </c>
      <c r="M46" s="81" t="s">
        <v>299</v>
      </c>
      <c r="N46" s="15" t="s">
        <v>300</v>
      </c>
      <c r="O46" s="13">
        <v>5920500</v>
      </c>
      <c r="P46" s="12">
        <v>789400</v>
      </c>
      <c r="Q46" s="12">
        <v>0</v>
      </c>
      <c r="R46" s="41">
        <f>O46*5+P46</f>
        <v>30391900</v>
      </c>
      <c r="S46" s="17">
        <v>0</v>
      </c>
      <c r="T46" s="13">
        <v>0</v>
      </c>
      <c r="U46" s="23">
        <v>43857</v>
      </c>
      <c r="V46" s="33">
        <v>44012</v>
      </c>
      <c r="W46" s="23">
        <v>43857</v>
      </c>
      <c r="X46" s="66" t="s">
        <v>301</v>
      </c>
      <c r="Y46" s="63"/>
      <c r="Z46" s="65"/>
    </row>
    <row r="47" spans="1:26" ht="42" customHeight="1" thickBot="1" x14ac:dyDescent="0.25">
      <c r="A47" s="3"/>
      <c r="B47" s="16" t="s">
        <v>302</v>
      </c>
      <c r="C47" s="35" t="s">
        <v>14</v>
      </c>
      <c r="D47" s="26" t="s">
        <v>78</v>
      </c>
      <c r="E47" s="55" t="s">
        <v>52</v>
      </c>
      <c r="F47" s="8"/>
      <c r="G47" s="20"/>
      <c r="H47" s="24">
        <v>1042763745</v>
      </c>
      <c r="I47" s="30" t="s">
        <v>303</v>
      </c>
      <c r="J47" s="78">
        <v>31863</v>
      </c>
      <c r="K47" s="30" t="s">
        <v>248</v>
      </c>
      <c r="L47" s="30" t="s">
        <v>304</v>
      </c>
      <c r="M47" s="81" t="s">
        <v>305</v>
      </c>
      <c r="N47" s="15" t="s">
        <v>306</v>
      </c>
      <c r="O47" s="13">
        <v>2400000</v>
      </c>
      <c r="P47" s="12">
        <v>0</v>
      </c>
      <c r="Q47" s="12">
        <v>0</v>
      </c>
      <c r="R47" s="41">
        <f t="shared" ref="R47:R52" si="12">O47*6+P47</f>
        <v>14400000</v>
      </c>
      <c r="S47" s="17">
        <v>0</v>
      </c>
      <c r="T47" s="34">
        <v>0</v>
      </c>
      <c r="U47" s="23">
        <v>43862</v>
      </c>
      <c r="V47" s="33">
        <v>44195</v>
      </c>
      <c r="W47" s="23">
        <v>43862</v>
      </c>
      <c r="X47" s="66" t="s">
        <v>415</v>
      </c>
      <c r="Y47" s="63"/>
      <c r="Z47" s="65"/>
    </row>
    <row r="48" spans="1:26" ht="42" customHeight="1" thickBot="1" x14ac:dyDescent="0.25">
      <c r="A48" s="3"/>
      <c r="B48" s="16" t="s">
        <v>307</v>
      </c>
      <c r="C48" s="30" t="s">
        <v>14</v>
      </c>
      <c r="D48" s="26" t="s">
        <v>78</v>
      </c>
      <c r="E48" s="55" t="s">
        <v>308</v>
      </c>
      <c r="F48" s="8"/>
      <c r="G48" s="20"/>
      <c r="H48" s="24">
        <v>1061756401</v>
      </c>
      <c r="I48" s="30" t="s">
        <v>249</v>
      </c>
      <c r="J48" s="78">
        <v>33944</v>
      </c>
      <c r="K48" s="30" t="s">
        <v>309</v>
      </c>
      <c r="L48" s="30" t="s">
        <v>310</v>
      </c>
      <c r="M48" s="81" t="s">
        <v>311</v>
      </c>
      <c r="N48" s="15" t="s">
        <v>312</v>
      </c>
      <c r="O48" s="13">
        <v>2400000</v>
      </c>
      <c r="P48" s="13">
        <v>0</v>
      </c>
      <c r="Q48" s="13">
        <v>0</v>
      </c>
      <c r="R48" s="41">
        <f t="shared" si="12"/>
        <v>14400000</v>
      </c>
      <c r="S48" s="17">
        <v>0</v>
      </c>
      <c r="T48" s="13">
        <v>0</v>
      </c>
      <c r="U48" s="23">
        <v>43862</v>
      </c>
      <c r="V48" s="33">
        <v>44195</v>
      </c>
      <c r="W48" s="23">
        <v>43862</v>
      </c>
      <c r="X48" s="66" t="s">
        <v>416</v>
      </c>
      <c r="Y48" s="63"/>
      <c r="Z48" s="65"/>
    </row>
    <row r="49" spans="1:26" ht="42" customHeight="1" thickBot="1" x14ac:dyDescent="0.25">
      <c r="A49" s="3"/>
      <c r="B49" s="16" t="s">
        <v>313</v>
      </c>
      <c r="C49" s="31" t="s">
        <v>14</v>
      </c>
      <c r="D49" s="30" t="s">
        <v>15</v>
      </c>
      <c r="E49" s="11" t="s">
        <v>314</v>
      </c>
      <c r="F49" s="11" t="s">
        <v>35</v>
      </c>
      <c r="G49" s="19" t="s">
        <v>42</v>
      </c>
      <c r="H49" s="24">
        <v>1014236491</v>
      </c>
      <c r="I49" s="19" t="s">
        <v>17</v>
      </c>
      <c r="J49" s="74">
        <v>33868</v>
      </c>
      <c r="K49" s="30" t="s">
        <v>315</v>
      </c>
      <c r="L49" s="30" t="s">
        <v>316</v>
      </c>
      <c r="M49" s="75" t="s">
        <v>434</v>
      </c>
      <c r="N49" s="15" t="s">
        <v>107</v>
      </c>
      <c r="O49" s="13">
        <v>2400000</v>
      </c>
      <c r="P49" s="12">
        <v>0</v>
      </c>
      <c r="Q49" s="12">
        <v>0</v>
      </c>
      <c r="R49" s="41">
        <f t="shared" si="12"/>
        <v>14400000</v>
      </c>
      <c r="S49" s="17">
        <v>0</v>
      </c>
      <c r="T49" s="34">
        <v>0</v>
      </c>
      <c r="U49" s="23">
        <v>43862</v>
      </c>
      <c r="V49" s="33">
        <v>44195</v>
      </c>
      <c r="W49" s="23">
        <v>43862</v>
      </c>
      <c r="X49" s="66" t="s">
        <v>417</v>
      </c>
      <c r="Y49" s="63"/>
      <c r="Z49" s="65"/>
    </row>
    <row r="50" spans="1:26" ht="42" customHeight="1" thickBot="1" x14ac:dyDescent="0.25">
      <c r="A50" s="3"/>
      <c r="B50" s="16" t="s">
        <v>317</v>
      </c>
      <c r="C50" s="35" t="s">
        <v>14</v>
      </c>
      <c r="D50" s="35" t="s">
        <v>15</v>
      </c>
      <c r="E50" s="36" t="s">
        <v>54</v>
      </c>
      <c r="F50" s="36" t="s">
        <v>35</v>
      </c>
      <c r="G50" s="37" t="s">
        <v>42</v>
      </c>
      <c r="H50" s="38">
        <v>3081938</v>
      </c>
      <c r="I50" s="30" t="s">
        <v>318</v>
      </c>
      <c r="J50" s="86">
        <v>27037</v>
      </c>
      <c r="K50" s="30" t="s">
        <v>318</v>
      </c>
      <c r="L50" s="30" t="s">
        <v>319</v>
      </c>
      <c r="M50" s="90" t="s">
        <v>435</v>
      </c>
      <c r="N50" s="15" t="s">
        <v>107</v>
      </c>
      <c r="O50" s="13">
        <v>2400000</v>
      </c>
      <c r="P50" s="34">
        <v>0</v>
      </c>
      <c r="Q50" s="34">
        <v>0</v>
      </c>
      <c r="R50" s="41">
        <f t="shared" si="12"/>
        <v>14400000</v>
      </c>
      <c r="S50" s="34">
        <v>0</v>
      </c>
      <c r="T50" s="34">
        <v>0</v>
      </c>
      <c r="U50" s="23">
        <v>43862</v>
      </c>
      <c r="V50" s="33">
        <v>44195</v>
      </c>
      <c r="W50" s="23">
        <v>43862</v>
      </c>
      <c r="X50" s="66" t="s">
        <v>418</v>
      </c>
      <c r="Y50" s="63"/>
      <c r="Z50" s="65"/>
    </row>
    <row r="51" spans="1:26" ht="42" customHeight="1" thickBot="1" x14ac:dyDescent="0.25">
      <c r="A51" s="3"/>
      <c r="B51" s="16" t="s">
        <v>320</v>
      </c>
      <c r="C51" s="31" t="s">
        <v>14</v>
      </c>
      <c r="D51" s="26" t="s">
        <v>15</v>
      </c>
      <c r="E51" s="11" t="s">
        <v>321</v>
      </c>
      <c r="F51" s="8"/>
      <c r="G51" s="20"/>
      <c r="H51" s="24">
        <v>12170262</v>
      </c>
      <c r="I51" s="30" t="s">
        <v>39</v>
      </c>
      <c r="J51" s="79">
        <v>31866</v>
      </c>
      <c r="K51" s="30" t="s">
        <v>39</v>
      </c>
      <c r="L51" s="35" t="s">
        <v>322</v>
      </c>
      <c r="M51" s="80" t="s">
        <v>436</v>
      </c>
      <c r="N51" s="15" t="s">
        <v>323</v>
      </c>
      <c r="O51" s="13">
        <v>2400000</v>
      </c>
      <c r="P51" s="13">
        <v>0</v>
      </c>
      <c r="Q51" s="34">
        <v>0</v>
      </c>
      <c r="R51" s="41">
        <f t="shared" si="12"/>
        <v>14400000</v>
      </c>
      <c r="S51" s="17">
        <v>0</v>
      </c>
      <c r="T51" s="13">
        <v>0</v>
      </c>
      <c r="U51" s="23">
        <v>43862</v>
      </c>
      <c r="V51" s="33">
        <v>44195</v>
      </c>
      <c r="W51" s="23">
        <v>43862</v>
      </c>
      <c r="X51" s="66" t="s">
        <v>419</v>
      </c>
      <c r="Y51" s="63"/>
      <c r="Z51" s="65"/>
    </row>
    <row r="52" spans="1:26" ht="42" customHeight="1" thickBot="1" x14ac:dyDescent="0.25">
      <c r="A52" s="3"/>
      <c r="B52" s="16" t="s">
        <v>324</v>
      </c>
      <c r="C52" s="31" t="s">
        <v>14</v>
      </c>
      <c r="D52" s="30" t="s">
        <v>15</v>
      </c>
      <c r="E52" s="11" t="s">
        <v>102</v>
      </c>
      <c r="F52" s="7" t="s">
        <v>35</v>
      </c>
      <c r="G52" s="21" t="s">
        <v>43</v>
      </c>
      <c r="H52" s="24">
        <v>12143944</v>
      </c>
      <c r="I52" s="30" t="s">
        <v>325</v>
      </c>
      <c r="J52" s="74">
        <v>26986</v>
      </c>
      <c r="K52" s="30" t="s">
        <v>325</v>
      </c>
      <c r="L52" s="35" t="s">
        <v>326</v>
      </c>
      <c r="M52" s="75" t="s">
        <v>327</v>
      </c>
      <c r="N52" s="15" t="s">
        <v>328</v>
      </c>
      <c r="O52" s="12">
        <v>2912000</v>
      </c>
      <c r="P52" s="12">
        <v>0</v>
      </c>
      <c r="Q52" s="12">
        <v>0</v>
      </c>
      <c r="R52" s="41">
        <f t="shared" si="12"/>
        <v>17472000</v>
      </c>
      <c r="S52" s="13">
        <v>0</v>
      </c>
      <c r="T52" s="34">
        <v>0</v>
      </c>
      <c r="U52" s="23">
        <v>43862</v>
      </c>
      <c r="V52" s="33">
        <v>44195</v>
      </c>
      <c r="W52" s="23">
        <v>43862</v>
      </c>
      <c r="X52" s="66" t="s">
        <v>420</v>
      </c>
      <c r="Y52" s="63"/>
      <c r="Z52" s="65"/>
    </row>
    <row r="53" spans="1:26" ht="42" customHeight="1" thickBot="1" x14ac:dyDescent="0.25">
      <c r="A53" s="3"/>
      <c r="B53" s="16" t="s">
        <v>329</v>
      </c>
      <c r="C53" s="31" t="s">
        <v>14</v>
      </c>
      <c r="D53" s="30" t="s">
        <v>15</v>
      </c>
      <c r="E53" s="11" t="s">
        <v>330</v>
      </c>
      <c r="F53" s="10" t="s">
        <v>40</v>
      </c>
      <c r="G53" s="11"/>
      <c r="H53" s="24">
        <v>87573826</v>
      </c>
      <c r="I53" s="30" t="s">
        <v>331</v>
      </c>
      <c r="J53" s="74">
        <v>29024</v>
      </c>
      <c r="K53" s="30" t="s">
        <v>331</v>
      </c>
      <c r="L53" s="35" t="s">
        <v>256</v>
      </c>
      <c r="M53" s="75" t="s">
        <v>332</v>
      </c>
      <c r="N53" s="15" t="s">
        <v>333</v>
      </c>
      <c r="O53" s="12">
        <v>2400000</v>
      </c>
      <c r="P53" s="12">
        <v>0</v>
      </c>
      <c r="Q53" s="12">
        <v>0</v>
      </c>
      <c r="R53" s="41">
        <f>O53*4+P53</f>
        <v>9600000</v>
      </c>
      <c r="S53" s="17">
        <v>0</v>
      </c>
      <c r="T53" s="34">
        <v>0</v>
      </c>
      <c r="U53" s="23">
        <v>43862</v>
      </c>
      <c r="V53" s="33">
        <v>43981</v>
      </c>
      <c r="W53" s="23">
        <v>43862</v>
      </c>
      <c r="X53" s="89"/>
      <c r="Y53" s="63"/>
      <c r="Z53" s="65"/>
    </row>
    <row r="54" spans="1:26" ht="42" customHeight="1" thickBot="1" x14ac:dyDescent="0.25">
      <c r="A54" s="3"/>
      <c r="B54" s="16" t="s">
        <v>334</v>
      </c>
      <c r="C54" s="31" t="s">
        <v>14</v>
      </c>
      <c r="D54" s="30" t="s">
        <v>15</v>
      </c>
      <c r="E54" s="11" t="s">
        <v>56</v>
      </c>
      <c r="F54" s="10"/>
      <c r="G54" s="11"/>
      <c r="H54" s="24">
        <v>87573033</v>
      </c>
      <c r="I54" s="30" t="s">
        <v>331</v>
      </c>
      <c r="J54" s="74">
        <v>27512</v>
      </c>
      <c r="K54" s="30" t="s">
        <v>331</v>
      </c>
      <c r="L54" s="35" t="s">
        <v>265</v>
      </c>
      <c r="M54" s="75" t="s">
        <v>335</v>
      </c>
      <c r="N54" s="15" t="s">
        <v>333</v>
      </c>
      <c r="O54" s="12">
        <v>2400000</v>
      </c>
      <c r="P54" s="12">
        <v>0</v>
      </c>
      <c r="Q54" s="12">
        <v>0</v>
      </c>
      <c r="R54" s="41">
        <f>O54*4+P54</f>
        <v>9600000</v>
      </c>
      <c r="S54" s="17">
        <v>0</v>
      </c>
      <c r="T54" s="34">
        <v>0</v>
      </c>
      <c r="U54" s="23">
        <v>43862</v>
      </c>
      <c r="V54" s="33">
        <v>43981</v>
      </c>
      <c r="W54" s="23">
        <v>43862</v>
      </c>
      <c r="X54" s="66" t="s">
        <v>421</v>
      </c>
      <c r="Y54" s="63"/>
      <c r="Z54" s="65"/>
    </row>
    <row r="55" spans="1:26" ht="42" customHeight="1" thickBot="1" x14ac:dyDescent="0.25">
      <c r="A55" s="3"/>
      <c r="B55" s="16" t="s">
        <v>336</v>
      </c>
      <c r="C55" s="31" t="s">
        <v>14</v>
      </c>
      <c r="D55" s="30" t="s">
        <v>15</v>
      </c>
      <c r="E55" s="11" t="s">
        <v>337</v>
      </c>
      <c r="F55" s="10"/>
      <c r="G55" s="11"/>
      <c r="H55" s="24">
        <v>11685652</v>
      </c>
      <c r="I55" s="30" t="s">
        <v>338</v>
      </c>
      <c r="J55" s="74">
        <v>29981</v>
      </c>
      <c r="K55" s="30" t="s">
        <v>339</v>
      </c>
      <c r="L55" s="35" t="s">
        <v>340</v>
      </c>
      <c r="M55" s="75" t="s">
        <v>341</v>
      </c>
      <c r="N55" s="15" t="s">
        <v>348</v>
      </c>
      <c r="O55" s="12">
        <v>2400000</v>
      </c>
      <c r="P55" s="12">
        <v>0</v>
      </c>
      <c r="Q55" s="12">
        <v>0</v>
      </c>
      <c r="R55" s="41">
        <f>O55*6+P55</f>
        <v>14400000</v>
      </c>
      <c r="S55" s="17">
        <v>0</v>
      </c>
      <c r="T55" s="34">
        <v>0</v>
      </c>
      <c r="U55" s="23">
        <v>43862</v>
      </c>
      <c r="V55" s="33">
        <v>44195</v>
      </c>
      <c r="W55" s="23">
        <v>43862</v>
      </c>
      <c r="X55" s="66" t="s">
        <v>422</v>
      </c>
      <c r="Y55" s="63"/>
      <c r="Z55" s="65"/>
    </row>
    <row r="56" spans="1:26" ht="42" customHeight="1" thickBot="1" x14ac:dyDescent="0.25">
      <c r="A56" s="3"/>
      <c r="B56" s="16" t="s">
        <v>343</v>
      </c>
      <c r="C56" s="31" t="s">
        <v>14</v>
      </c>
      <c r="D56" s="30" t="s">
        <v>15</v>
      </c>
      <c r="E56" s="11" t="s">
        <v>55</v>
      </c>
      <c r="F56" s="10"/>
      <c r="G56" s="11"/>
      <c r="H56" s="24">
        <v>1095511110</v>
      </c>
      <c r="I56" s="30" t="s">
        <v>344</v>
      </c>
      <c r="J56" s="74">
        <v>34839</v>
      </c>
      <c r="K56" s="30" t="s">
        <v>345</v>
      </c>
      <c r="L56" s="35" t="s">
        <v>346</v>
      </c>
      <c r="M56" s="75" t="s">
        <v>352</v>
      </c>
      <c r="N56" s="15" t="s">
        <v>347</v>
      </c>
      <c r="O56" s="12">
        <v>2400000</v>
      </c>
      <c r="P56" s="12">
        <v>0</v>
      </c>
      <c r="Q56" s="12">
        <v>0</v>
      </c>
      <c r="R56" s="41">
        <f>O56*6+P56</f>
        <v>14400000</v>
      </c>
      <c r="S56" s="17">
        <v>0</v>
      </c>
      <c r="T56" s="34">
        <v>0</v>
      </c>
      <c r="U56" s="23">
        <v>43862</v>
      </c>
      <c r="V56" s="33">
        <v>44195</v>
      </c>
      <c r="W56" s="23">
        <v>43862</v>
      </c>
      <c r="X56" s="66" t="s">
        <v>423</v>
      </c>
      <c r="Y56" s="63"/>
      <c r="Z56" s="65"/>
    </row>
    <row r="57" spans="1:26" ht="42" customHeight="1" thickBot="1" x14ac:dyDescent="0.25">
      <c r="A57" s="3"/>
      <c r="B57" s="16" t="s">
        <v>342</v>
      </c>
      <c r="C57" s="31" t="s">
        <v>14</v>
      </c>
      <c r="D57" s="30" t="s">
        <v>15</v>
      </c>
      <c r="E57" s="11" t="s">
        <v>97</v>
      </c>
      <c r="F57" s="8" t="s">
        <v>35</v>
      </c>
      <c r="G57" s="20" t="s">
        <v>50</v>
      </c>
      <c r="H57" s="24">
        <v>101048793</v>
      </c>
      <c r="I57" s="30" t="s">
        <v>349</v>
      </c>
      <c r="J57" s="74">
        <v>33491</v>
      </c>
      <c r="K57" s="30" t="s">
        <v>349</v>
      </c>
      <c r="L57" s="35" t="s">
        <v>350</v>
      </c>
      <c r="M57" s="75" t="s">
        <v>351</v>
      </c>
      <c r="N57" s="15" t="s">
        <v>347</v>
      </c>
      <c r="O57" s="12">
        <v>2400000</v>
      </c>
      <c r="P57" s="12">
        <v>0</v>
      </c>
      <c r="Q57" s="12">
        <v>0</v>
      </c>
      <c r="R57" s="41">
        <f>O57*6+P57</f>
        <v>14400000</v>
      </c>
      <c r="S57" s="17">
        <v>0</v>
      </c>
      <c r="T57" s="34">
        <v>0</v>
      </c>
      <c r="U57" s="23">
        <v>43862</v>
      </c>
      <c r="V57" s="33">
        <v>44042</v>
      </c>
      <c r="W57" s="23">
        <v>43862</v>
      </c>
      <c r="X57" s="66" t="s">
        <v>424</v>
      </c>
      <c r="Y57" s="63"/>
      <c r="Z57" s="65"/>
    </row>
    <row r="58" spans="1:26" ht="42" customHeight="1" thickBot="1" x14ac:dyDescent="0.25">
      <c r="A58" s="3"/>
      <c r="B58" s="16" t="s">
        <v>353</v>
      </c>
      <c r="C58" s="31" t="s">
        <v>14</v>
      </c>
      <c r="D58" s="30" t="s">
        <v>15</v>
      </c>
      <c r="E58" s="11" t="s">
        <v>100</v>
      </c>
      <c r="F58" s="8" t="s">
        <v>35</v>
      </c>
      <c r="G58" s="21" t="s">
        <v>46</v>
      </c>
      <c r="H58" s="24">
        <v>94328073</v>
      </c>
      <c r="I58" s="19" t="s">
        <v>354</v>
      </c>
      <c r="J58" s="74">
        <v>28059</v>
      </c>
      <c r="K58" s="30" t="s">
        <v>355</v>
      </c>
      <c r="L58" s="35" t="s">
        <v>356</v>
      </c>
      <c r="M58" s="75" t="s">
        <v>357</v>
      </c>
      <c r="N58" s="15" t="s">
        <v>358</v>
      </c>
      <c r="O58" s="12">
        <v>2400000</v>
      </c>
      <c r="P58" s="12">
        <v>0</v>
      </c>
      <c r="Q58" s="12">
        <v>0</v>
      </c>
      <c r="R58" s="41">
        <f>O58*6+P58</f>
        <v>14400000</v>
      </c>
      <c r="S58" s="13">
        <v>0</v>
      </c>
      <c r="T58" s="34">
        <v>0</v>
      </c>
      <c r="U58" s="23">
        <v>43862</v>
      </c>
      <c r="V58" s="33">
        <v>44042</v>
      </c>
      <c r="W58" s="23">
        <v>43862</v>
      </c>
      <c r="X58" s="66" t="s">
        <v>425</v>
      </c>
      <c r="Y58" s="68"/>
      <c r="Z58" s="65"/>
    </row>
    <row r="59" spans="1:26" ht="42" customHeight="1" thickBot="1" x14ac:dyDescent="0.25">
      <c r="A59" s="3"/>
      <c r="B59" s="16" t="s">
        <v>359</v>
      </c>
      <c r="C59" s="31" t="s">
        <v>14</v>
      </c>
      <c r="D59" s="30" t="s">
        <v>371</v>
      </c>
      <c r="E59" s="11" t="s">
        <v>360</v>
      </c>
      <c r="F59" s="8" t="s">
        <v>35</v>
      </c>
      <c r="G59" s="20" t="s">
        <v>49</v>
      </c>
      <c r="H59" s="24">
        <v>1013649029</v>
      </c>
      <c r="I59" s="19" t="s">
        <v>17</v>
      </c>
      <c r="J59" s="74">
        <v>34451</v>
      </c>
      <c r="K59" s="19" t="s">
        <v>17</v>
      </c>
      <c r="L59" s="35" t="s">
        <v>199</v>
      </c>
      <c r="M59" s="75" t="s">
        <v>363</v>
      </c>
      <c r="N59" s="15" t="s">
        <v>362</v>
      </c>
      <c r="O59" s="12">
        <v>1800000</v>
      </c>
      <c r="P59" s="12">
        <v>0</v>
      </c>
      <c r="Q59" s="12">
        <v>0</v>
      </c>
      <c r="R59" s="9">
        <f t="shared" ref="R59:R60" si="13">O59*11+P59</f>
        <v>19800000</v>
      </c>
      <c r="S59" s="13">
        <v>0</v>
      </c>
      <c r="T59" s="34">
        <v>0</v>
      </c>
      <c r="U59" s="23">
        <v>43862</v>
      </c>
      <c r="V59" s="33">
        <v>44195</v>
      </c>
      <c r="W59" s="23">
        <v>43862</v>
      </c>
      <c r="X59" s="66" t="s">
        <v>361</v>
      </c>
      <c r="Y59" s="68"/>
      <c r="Z59" s="65"/>
    </row>
    <row r="60" spans="1:26" ht="42" customHeight="1" thickBot="1" x14ac:dyDescent="0.25">
      <c r="A60" s="3"/>
      <c r="B60" s="16" t="s">
        <v>364</v>
      </c>
      <c r="C60" s="31" t="s">
        <v>14</v>
      </c>
      <c r="D60" s="30" t="s">
        <v>371</v>
      </c>
      <c r="E60" s="11" t="s">
        <v>365</v>
      </c>
      <c r="F60" s="8" t="s">
        <v>35</v>
      </c>
      <c r="G60" s="21" t="s">
        <v>48</v>
      </c>
      <c r="H60" s="24">
        <v>1030575971</v>
      </c>
      <c r="I60" s="19" t="s">
        <v>17</v>
      </c>
      <c r="J60" s="74">
        <v>33051</v>
      </c>
      <c r="K60" s="19" t="s">
        <v>17</v>
      </c>
      <c r="L60" s="19" t="s">
        <v>366</v>
      </c>
      <c r="M60" s="75" t="s">
        <v>367</v>
      </c>
      <c r="N60" s="15" t="s">
        <v>368</v>
      </c>
      <c r="O60" s="12">
        <v>1800000</v>
      </c>
      <c r="P60" s="12">
        <v>0</v>
      </c>
      <c r="Q60" s="12">
        <v>0</v>
      </c>
      <c r="R60" s="41">
        <f t="shared" si="13"/>
        <v>19800000</v>
      </c>
      <c r="S60" s="17">
        <v>0</v>
      </c>
      <c r="T60" s="34">
        <v>0</v>
      </c>
      <c r="U60" s="23">
        <v>43862</v>
      </c>
      <c r="V60" s="33">
        <v>44195</v>
      </c>
      <c r="W60" s="23">
        <v>43862</v>
      </c>
      <c r="X60" s="66" t="s">
        <v>369</v>
      </c>
      <c r="Y60" s="68"/>
      <c r="Z60" s="65"/>
    </row>
    <row r="61" spans="1:26" ht="42" customHeight="1" x14ac:dyDescent="0.2">
      <c r="A61" s="3"/>
      <c r="B61" s="16" t="s">
        <v>370</v>
      </c>
      <c r="C61" s="31" t="s">
        <v>14</v>
      </c>
      <c r="D61" s="30" t="s">
        <v>15</v>
      </c>
      <c r="E61" s="11" t="s">
        <v>426</v>
      </c>
      <c r="F61" s="8"/>
      <c r="G61" s="21"/>
      <c r="H61" s="24">
        <v>15484229</v>
      </c>
      <c r="I61" s="30" t="s">
        <v>372</v>
      </c>
      <c r="J61" s="78">
        <v>23899</v>
      </c>
      <c r="K61" s="30" t="s">
        <v>248</v>
      </c>
      <c r="L61" s="30" t="s">
        <v>346</v>
      </c>
      <c r="M61" s="81" t="s">
        <v>373</v>
      </c>
      <c r="N61" s="15" t="s">
        <v>306</v>
      </c>
      <c r="O61" s="12">
        <v>2400000</v>
      </c>
      <c r="P61" s="12">
        <v>1920000</v>
      </c>
      <c r="Q61" s="12">
        <v>0</v>
      </c>
      <c r="R61" s="41">
        <f>O61*5+P61</f>
        <v>13920000</v>
      </c>
      <c r="S61" s="17">
        <v>0</v>
      </c>
      <c r="T61" s="34">
        <v>0</v>
      </c>
      <c r="U61" s="23">
        <v>43867</v>
      </c>
      <c r="V61" s="33">
        <v>44195</v>
      </c>
      <c r="W61" s="23">
        <v>43867</v>
      </c>
      <c r="X61" s="66" t="s">
        <v>427</v>
      </c>
      <c r="Y61" s="68"/>
      <c r="Z61" s="65"/>
    </row>
    <row r="62" spans="1:26" ht="42" customHeight="1" thickBot="1" x14ac:dyDescent="0.25">
      <c r="A62" s="3"/>
      <c r="B62" s="16" t="s">
        <v>374</v>
      </c>
      <c r="C62" s="153" t="s">
        <v>41</v>
      </c>
      <c r="D62" s="154"/>
      <c r="E62" s="154"/>
      <c r="F62" s="154"/>
      <c r="G62" s="154"/>
      <c r="H62" s="154"/>
      <c r="I62" s="154"/>
      <c r="J62" s="154"/>
      <c r="K62" s="154"/>
      <c r="L62" s="154"/>
      <c r="M62" s="154"/>
      <c r="N62" s="154"/>
      <c r="O62" s="154"/>
      <c r="P62" s="154"/>
      <c r="Q62" s="154"/>
      <c r="R62" s="154"/>
      <c r="S62" s="154"/>
      <c r="T62" s="154"/>
      <c r="U62" s="154"/>
      <c r="V62" s="154"/>
      <c r="W62" s="154"/>
      <c r="X62" s="154"/>
      <c r="Y62" s="154"/>
      <c r="Z62" s="155"/>
    </row>
    <row r="63" spans="1:26" ht="42" customHeight="1" thickBot="1" x14ac:dyDescent="0.25">
      <c r="A63" s="3"/>
      <c r="B63" s="16" t="s">
        <v>375</v>
      </c>
      <c r="C63" s="56" t="s">
        <v>14</v>
      </c>
      <c r="D63" s="57" t="s">
        <v>15</v>
      </c>
      <c r="E63" s="58" t="s">
        <v>376</v>
      </c>
      <c r="F63" s="53"/>
      <c r="G63" s="54"/>
      <c r="H63" s="59">
        <v>1053344462</v>
      </c>
      <c r="I63" s="56" t="s">
        <v>377</v>
      </c>
      <c r="J63" s="87">
        <v>34839</v>
      </c>
      <c r="K63" s="56" t="s">
        <v>377</v>
      </c>
      <c r="L63" s="30" t="s">
        <v>346</v>
      </c>
      <c r="M63" s="88" t="s">
        <v>378</v>
      </c>
      <c r="N63" s="15" t="s">
        <v>379</v>
      </c>
      <c r="O63" s="12">
        <v>2400000</v>
      </c>
      <c r="P63" s="12">
        <v>1600000</v>
      </c>
      <c r="Q63" s="12">
        <v>800000</v>
      </c>
      <c r="R63" s="41">
        <f>O63*5+P63+Q63</f>
        <v>14400000</v>
      </c>
      <c r="S63" s="17">
        <v>0</v>
      </c>
      <c r="T63" s="13">
        <v>0</v>
      </c>
      <c r="U63" s="23">
        <v>43876</v>
      </c>
      <c r="V63" s="33">
        <v>44195</v>
      </c>
      <c r="W63" s="23">
        <v>43876</v>
      </c>
      <c r="X63" s="66" t="s">
        <v>428</v>
      </c>
      <c r="Y63" s="68"/>
      <c r="Z63" s="65"/>
    </row>
    <row r="64" spans="1:26" ht="42" customHeight="1" thickBot="1" x14ac:dyDescent="0.25">
      <c r="A64" s="3"/>
      <c r="B64" s="16" t="s">
        <v>380</v>
      </c>
      <c r="C64" s="31" t="s">
        <v>14</v>
      </c>
      <c r="D64" s="30" t="s">
        <v>15</v>
      </c>
      <c r="E64" s="11" t="s">
        <v>381</v>
      </c>
      <c r="F64" s="8" t="s">
        <v>35</v>
      </c>
      <c r="G64" s="21" t="s">
        <v>45</v>
      </c>
      <c r="H64" s="24">
        <v>74328527</v>
      </c>
      <c r="I64" s="56" t="s">
        <v>382</v>
      </c>
      <c r="J64" s="74">
        <v>28305</v>
      </c>
      <c r="K64" s="56" t="s">
        <v>382</v>
      </c>
      <c r="L64" s="30" t="s">
        <v>383</v>
      </c>
      <c r="M64" s="75" t="s">
        <v>384</v>
      </c>
      <c r="N64" s="15" t="s">
        <v>379</v>
      </c>
      <c r="O64" s="12">
        <v>2400000</v>
      </c>
      <c r="P64" s="12">
        <v>1600000</v>
      </c>
      <c r="Q64" s="12">
        <v>800000</v>
      </c>
      <c r="R64" s="41">
        <f>O64*5+P64+Q64</f>
        <v>14400000</v>
      </c>
      <c r="S64" s="17">
        <v>0</v>
      </c>
      <c r="T64" s="34">
        <v>0</v>
      </c>
      <c r="U64" s="23">
        <v>43876</v>
      </c>
      <c r="V64" s="33">
        <v>44195</v>
      </c>
      <c r="W64" s="23">
        <v>43876</v>
      </c>
      <c r="X64" s="66" t="s">
        <v>429</v>
      </c>
      <c r="Y64" s="68"/>
      <c r="Z64" s="65"/>
    </row>
    <row r="65" spans="1:26" ht="42" customHeight="1" thickBot="1" x14ac:dyDescent="0.25">
      <c r="A65" s="3"/>
      <c r="B65" s="16" t="s">
        <v>385</v>
      </c>
      <c r="C65" s="31" t="s">
        <v>14</v>
      </c>
      <c r="D65" s="30" t="s">
        <v>15</v>
      </c>
      <c r="E65" s="11" t="s">
        <v>386</v>
      </c>
      <c r="F65" s="8"/>
      <c r="G65" s="21"/>
      <c r="H65" s="24">
        <v>52267360</v>
      </c>
      <c r="I65" s="19" t="s">
        <v>17</v>
      </c>
      <c r="J65" s="74">
        <v>27978</v>
      </c>
      <c r="K65" s="56" t="s">
        <v>387</v>
      </c>
      <c r="L65" s="19" t="s">
        <v>388</v>
      </c>
      <c r="M65" s="75" t="s">
        <v>389</v>
      </c>
      <c r="N65" s="15" t="s">
        <v>390</v>
      </c>
      <c r="O65" s="12">
        <v>2912000</v>
      </c>
      <c r="P65" s="12">
        <v>1941333</v>
      </c>
      <c r="Q65" s="12">
        <v>970667</v>
      </c>
      <c r="R65" s="41">
        <f>O65*5+P65+Q65</f>
        <v>17472000</v>
      </c>
      <c r="S65" s="17">
        <v>0</v>
      </c>
      <c r="T65" s="34">
        <v>0</v>
      </c>
      <c r="U65" s="23">
        <v>43876</v>
      </c>
      <c r="V65" s="33">
        <v>44195</v>
      </c>
      <c r="W65" s="23">
        <v>43876</v>
      </c>
      <c r="X65" s="66" t="s">
        <v>430</v>
      </c>
      <c r="Y65" s="68"/>
      <c r="Z65" s="65"/>
    </row>
    <row r="66" spans="1:26" ht="42" customHeight="1" thickBot="1" x14ac:dyDescent="0.25">
      <c r="A66" s="3"/>
      <c r="B66" s="16" t="s">
        <v>391</v>
      </c>
      <c r="C66" s="31" t="s">
        <v>14</v>
      </c>
      <c r="D66" s="30" t="s">
        <v>15</v>
      </c>
      <c r="E66" s="11" t="s">
        <v>392</v>
      </c>
      <c r="F66" s="8"/>
      <c r="G66" s="21"/>
      <c r="H66" s="24">
        <v>1049614243</v>
      </c>
      <c r="I66" s="19" t="s">
        <v>393</v>
      </c>
      <c r="J66" s="74">
        <v>32390</v>
      </c>
      <c r="K66" s="19" t="s">
        <v>394</v>
      </c>
      <c r="L66" s="30" t="s">
        <v>265</v>
      </c>
      <c r="M66" s="75" t="s">
        <v>395</v>
      </c>
      <c r="N66" s="15" t="s">
        <v>396</v>
      </c>
      <c r="O66" s="12">
        <v>2912000</v>
      </c>
      <c r="P66" s="12">
        <v>1941333</v>
      </c>
      <c r="Q66" s="12">
        <v>970667</v>
      </c>
      <c r="R66" s="41">
        <f>O66*5+P66+Q66</f>
        <v>17472000</v>
      </c>
      <c r="S66" s="17">
        <v>0</v>
      </c>
      <c r="T66" s="34">
        <v>0</v>
      </c>
      <c r="U66" s="23">
        <v>43876</v>
      </c>
      <c r="V66" s="33">
        <v>44195</v>
      </c>
      <c r="W66" s="23">
        <v>43876</v>
      </c>
      <c r="X66" s="66" t="s">
        <v>431</v>
      </c>
      <c r="Y66" s="68"/>
      <c r="Z66" s="65"/>
    </row>
    <row r="67" spans="1:26" ht="42" customHeight="1" x14ac:dyDescent="0.2">
      <c r="A67" s="3"/>
      <c r="B67" s="16" t="s">
        <v>432</v>
      </c>
      <c r="C67" s="31" t="s">
        <v>14</v>
      </c>
      <c r="D67" s="30" t="s">
        <v>15</v>
      </c>
      <c r="E67" s="11" t="s">
        <v>397</v>
      </c>
      <c r="F67" s="8"/>
      <c r="G67" s="21"/>
      <c r="H67" s="24">
        <v>1116130406</v>
      </c>
      <c r="I67" s="30" t="s">
        <v>398</v>
      </c>
      <c r="J67" s="74">
        <v>31802</v>
      </c>
      <c r="K67" s="30" t="s">
        <v>184</v>
      </c>
      <c r="L67" s="30" t="s">
        <v>399</v>
      </c>
      <c r="M67" s="75" t="s">
        <v>400</v>
      </c>
      <c r="N67" s="15" t="s">
        <v>358</v>
      </c>
      <c r="O67" s="12">
        <v>2400000</v>
      </c>
      <c r="P67" s="12">
        <v>480000</v>
      </c>
      <c r="Q67" s="12">
        <v>1920000</v>
      </c>
      <c r="R67" s="41">
        <f>O67*5+P67+Q67</f>
        <v>14400000</v>
      </c>
      <c r="S67" s="17">
        <v>0</v>
      </c>
      <c r="T67" s="34">
        <v>0</v>
      </c>
      <c r="U67" s="23">
        <v>43885</v>
      </c>
      <c r="V67" s="33">
        <v>44195</v>
      </c>
      <c r="W67" s="23">
        <v>43885</v>
      </c>
      <c r="X67" s="89"/>
      <c r="Y67" s="68"/>
      <c r="Z67" s="65"/>
    </row>
    <row r="68" spans="1:26" ht="42" customHeight="1" thickBot="1" x14ac:dyDescent="0.25">
      <c r="A68" s="3"/>
      <c r="B68" s="19" t="s">
        <v>444</v>
      </c>
      <c r="C68" s="30" t="s">
        <v>14</v>
      </c>
      <c r="D68" s="26" t="s">
        <v>446</v>
      </c>
      <c r="E68" s="69" t="s">
        <v>447</v>
      </c>
      <c r="F68" s="8"/>
      <c r="G68" s="21"/>
      <c r="H68" s="94" t="s">
        <v>448</v>
      </c>
      <c r="I68" s="19"/>
      <c r="J68" s="95"/>
      <c r="K68" s="30" t="s">
        <v>17</v>
      </c>
      <c r="L68" s="30" t="s">
        <v>450</v>
      </c>
      <c r="M68" s="96" t="s">
        <v>451</v>
      </c>
      <c r="N68" s="95" t="s">
        <v>449</v>
      </c>
      <c r="O68" s="12">
        <v>5558490</v>
      </c>
      <c r="P68" s="12">
        <v>0</v>
      </c>
      <c r="Q68" s="12">
        <v>0</v>
      </c>
      <c r="R68" s="41">
        <f>O68*11</f>
        <v>61143390</v>
      </c>
      <c r="S68" s="17">
        <v>0</v>
      </c>
      <c r="T68" s="13">
        <v>0</v>
      </c>
      <c r="U68" s="23">
        <v>43952</v>
      </c>
      <c r="V68" s="23">
        <v>44286</v>
      </c>
      <c r="W68" s="23">
        <v>43952</v>
      </c>
      <c r="X68" s="91"/>
      <c r="Y68" s="92"/>
      <c r="Z68" s="93"/>
    </row>
    <row r="69" spans="1:26" ht="42" customHeight="1" thickBot="1" x14ac:dyDescent="0.25">
      <c r="A69" s="3"/>
      <c r="B69" s="19" t="s">
        <v>445</v>
      </c>
      <c r="C69" s="31" t="s">
        <v>14</v>
      </c>
      <c r="D69" s="30" t="s">
        <v>15</v>
      </c>
      <c r="E69" s="11" t="s">
        <v>98</v>
      </c>
      <c r="F69" s="11" t="s">
        <v>37</v>
      </c>
      <c r="G69" s="11"/>
      <c r="H69" s="24">
        <v>38886103</v>
      </c>
      <c r="I69" s="19" t="s">
        <v>99</v>
      </c>
      <c r="J69" s="74">
        <v>29300</v>
      </c>
      <c r="K69" s="30" t="s">
        <v>294</v>
      </c>
      <c r="L69" s="25" t="s">
        <v>295</v>
      </c>
      <c r="M69" s="75" t="s">
        <v>296</v>
      </c>
      <c r="N69" s="15" t="s">
        <v>297</v>
      </c>
      <c r="O69" s="12">
        <v>3661000</v>
      </c>
      <c r="P69" s="12">
        <v>0</v>
      </c>
      <c r="Q69" s="12">
        <v>0</v>
      </c>
      <c r="R69" s="9">
        <f>O69*3</f>
        <v>10983000</v>
      </c>
      <c r="S69" s="17">
        <v>0</v>
      </c>
      <c r="T69" s="34">
        <v>0</v>
      </c>
      <c r="U69" s="23">
        <v>43952</v>
      </c>
      <c r="V69" s="33">
        <v>44195</v>
      </c>
      <c r="W69" s="23">
        <v>43952</v>
      </c>
      <c r="X69" s="91"/>
      <c r="Y69" s="92"/>
      <c r="Z69" s="93"/>
    </row>
    <row r="70" spans="1:26" ht="42" customHeight="1" thickBot="1" x14ac:dyDescent="0.25">
      <c r="A70" s="3">
        <v>0</v>
      </c>
      <c r="B70" s="19" t="s">
        <v>453</v>
      </c>
      <c r="C70" s="31" t="s">
        <v>14</v>
      </c>
      <c r="D70" s="30" t="s">
        <v>15</v>
      </c>
      <c r="E70" s="98" t="s">
        <v>455</v>
      </c>
      <c r="F70" s="97"/>
      <c r="G70" s="97"/>
      <c r="H70" s="99">
        <v>52416207</v>
      </c>
      <c r="I70" s="19" t="s">
        <v>17</v>
      </c>
      <c r="J70" s="100">
        <v>28090</v>
      </c>
      <c r="K70" s="101" t="s">
        <v>17</v>
      </c>
      <c r="L70" s="102" t="s">
        <v>458</v>
      </c>
      <c r="M70" s="103" t="s">
        <v>459</v>
      </c>
      <c r="N70" s="106" t="s">
        <v>462</v>
      </c>
      <c r="O70" s="105">
        <v>3661000</v>
      </c>
      <c r="P70" s="12">
        <v>0</v>
      </c>
      <c r="Q70" s="12">
        <v>0</v>
      </c>
      <c r="R70" s="107">
        <v>7322000</v>
      </c>
      <c r="S70" s="17">
        <v>0</v>
      </c>
      <c r="T70" s="13">
        <v>0</v>
      </c>
      <c r="U70" s="23">
        <v>43983</v>
      </c>
      <c r="V70" s="23">
        <v>44104</v>
      </c>
      <c r="W70" s="23">
        <v>43983</v>
      </c>
      <c r="X70" s="91"/>
      <c r="Y70" s="92"/>
      <c r="Z70" s="93"/>
    </row>
    <row r="71" spans="1:26" ht="42" customHeight="1" x14ac:dyDescent="0.2">
      <c r="A71" s="3"/>
      <c r="B71" s="19" t="s">
        <v>454</v>
      </c>
      <c r="C71" s="31" t="s">
        <v>14</v>
      </c>
      <c r="D71" s="30" t="s">
        <v>15</v>
      </c>
      <c r="E71" s="98" t="s">
        <v>456</v>
      </c>
      <c r="F71" s="97"/>
      <c r="G71" s="97"/>
      <c r="H71" s="99">
        <v>79392274</v>
      </c>
      <c r="I71" s="19" t="s">
        <v>17</v>
      </c>
      <c r="J71" s="100">
        <v>24350</v>
      </c>
      <c r="K71" s="101" t="s">
        <v>457</v>
      </c>
      <c r="L71" s="102" t="s">
        <v>460</v>
      </c>
      <c r="M71" s="104" t="s">
        <v>461</v>
      </c>
      <c r="N71" s="106" t="s">
        <v>462</v>
      </c>
      <c r="O71" s="105">
        <v>3661000</v>
      </c>
      <c r="P71" s="12">
        <v>0</v>
      </c>
      <c r="Q71" s="12">
        <v>0</v>
      </c>
      <c r="R71" s="107">
        <v>7322000</v>
      </c>
      <c r="S71" s="17">
        <v>0</v>
      </c>
      <c r="T71" s="13">
        <v>0</v>
      </c>
      <c r="U71" s="23">
        <v>43983</v>
      </c>
      <c r="V71" s="23">
        <v>44104</v>
      </c>
      <c r="W71" s="23">
        <v>43983</v>
      </c>
      <c r="X71" s="91"/>
      <c r="Y71" s="92"/>
      <c r="Z71" s="93"/>
    </row>
    <row r="72" spans="1:26" ht="45.75" customHeight="1" x14ac:dyDescent="0.2">
      <c r="A72" s="3"/>
      <c r="B72" s="19" t="s">
        <v>467</v>
      </c>
      <c r="C72" s="30" t="s">
        <v>14</v>
      </c>
      <c r="D72" s="30" t="s">
        <v>78</v>
      </c>
      <c r="E72" s="98" t="s">
        <v>475</v>
      </c>
      <c r="F72" s="97"/>
      <c r="G72" s="97"/>
      <c r="H72" s="99">
        <v>93369543</v>
      </c>
      <c r="I72" s="19" t="s">
        <v>476</v>
      </c>
      <c r="J72" s="100" t="s">
        <v>477</v>
      </c>
      <c r="K72" s="102" t="s">
        <v>17</v>
      </c>
      <c r="L72" s="102" t="s">
        <v>477</v>
      </c>
      <c r="M72" s="115" t="s">
        <v>491</v>
      </c>
      <c r="N72" s="114" t="s">
        <v>478</v>
      </c>
      <c r="O72" s="107">
        <v>0</v>
      </c>
      <c r="P72" s="12">
        <v>0</v>
      </c>
      <c r="Q72" s="12">
        <v>0</v>
      </c>
      <c r="R72" s="107">
        <v>12506000</v>
      </c>
      <c r="S72" s="17">
        <v>0</v>
      </c>
      <c r="T72" s="13">
        <v>0</v>
      </c>
      <c r="U72" s="23">
        <v>44012</v>
      </c>
      <c r="V72" s="23">
        <v>44031</v>
      </c>
      <c r="W72" s="23">
        <v>44012</v>
      </c>
      <c r="X72" s="91"/>
      <c r="Y72" s="92"/>
      <c r="Z72" s="93"/>
    </row>
    <row r="73" spans="1:26" ht="42" customHeight="1" x14ac:dyDescent="0.2">
      <c r="A73" s="3"/>
      <c r="B73" s="19" t="s">
        <v>468</v>
      </c>
      <c r="C73" s="30" t="s">
        <v>14</v>
      </c>
      <c r="D73" s="30" t="s">
        <v>110</v>
      </c>
      <c r="E73" s="98" t="s">
        <v>483</v>
      </c>
      <c r="F73" s="97"/>
      <c r="G73" s="97"/>
      <c r="H73" s="99">
        <v>1073325230</v>
      </c>
      <c r="I73" s="19" t="s">
        <v>479</v>
      </c>
      <c r="J73" s="100">
        <v>34166</v>
      </c>
      <c r="K73" s="102" t="s">
        <v>480</v>
      </c>
      <c r="L73" s="102" t="s">
        <v>484</v>
      </c>
      <c r="M73" s="115" t="s">
        <v>481</v>
      </c>
      <c r="N73" s="106" t="s">
        <v>482</v>
      </c>
      <c r="O73" s="107">
        <v>1243217</v>
      </c>
      <c r="P73" s="12">
        <v>0</v>
      </c>
      <c r="Q73" s="12">
        <v>0</v>
      </c>
      <c r="R73" s="107">
        <v>8839302</v>
      </c>
      <c r="S73" s="17">
        <v>230000</v>
      </c>
      <c r="T73" s="13">
        <v>0</v>
      </c>
      <c r="U73" s="23">
        <v>44013</v>
      </c>
      <c r="V73" s="23">
        <v>44195</v>
      </c>
      <c r="W73" s="23">
        <v>44013</v>
      </c>
      <c r="X73" s="91"/>
      <c r="Y73" s="92"/>
      <c r="Z73" s="93"/>
    </row>
    <row r="74" spans="1:26" ht="42" customHeight="1" x14ac:dyDescent="0.2">
      <c r="A74" s="3"/>
      <c r="B74" s="19" t="s">
        <v>469</v>
      </c>
      <c r="C74" s="30" t="s">
        <v>14</v>
      </c>
      <c r="D74" s="30" t="s">
        <v>15</v>
      </c>
      <c r="E74" s="97" t="s">
        <v>330</v>
      </c>
      <c r="F74" s="10" t="s">
        <v>40</v>
      </c>
      <c r="G74" s="97"/>
      <c r="H74" s="24">
        <v>87573826</v>
      </c>
      <c r="I74" s="30" t="s">
        <v>331</v>
      </c>
      <c r="J74" s="74">
        <v>29024</v>
      </c>
      <c r="K74" s="30" t="s">
        <v>331</v>
      </c>
      <c r="L74" s="35" t="s">
        <v>256</v>
      </c>
      <c r="M74" s="75" t="s">
        <v>332</v>
      </c>
      <c r="N74" s="15" t="s">
        <v>485</v>
      </c>
      <c r="O74" s="107">
        <v>2912000</v>
      </c>
      <c r="P74" s="12">
        <v>0</v>
      </c>
      <c r="Q74" s="12">
        <v>0</v>
      </c>
      <c r="R74" s="107">
        <v>17242000</v>
      </c>
      <c r="S74" s="17">
        <v>0</v>
      </c>
      <c r="T74" s="13">
        <v>0</v>
      </c>
      <c r="U74" s="23">
        <v>44013</v>
      </c>
      <c r="V74" s="23">
        <v>44195</v>
      </c>
      <c r="W74" s="23">
        <v>44013</v>
      </c>
      <c r="X74" s="91"/>
      <c r="Y74" s="92"/>
      <c r="Z74" s="93"/>
    </row>
    <row r="75" spans="1:26" ht="42" customHeight="1" x14ac:dyDescent="0.2">
      <c r="A75" s="3"/>
      <c r="B75" s="19" t="s">
        <v>470</v>
      </c>
      <c r="C75" s="30" t="s">
        <v>14</v>
      </c>
      <c r="D75" s="26" t="s">
        <v>15</v>
      </c>
      <c r="E75" s="55" t="s">
        <v>103</v>
      </c>
      <c r="F75" s="8"/>
      <c r="G75" s="20"/>
      <c r="H75" s="24">
        <v>79456707</v>
      </c>
      <c r="I75" s="30" t="s">
        <v>17</v>
      </c>
      <c r="J75" s="78">
        <v>24983</v>
      </c>
      <c r="K75" s="30" t="s">
        <v>17</v>
      </c>
      <c r="L75" s="25" t="s">
        <v>170</v>
      </c>
      <c r="M75" s="81" t="s">
        <v>299</v>
      </c>
      <c r="N75" s="15" t="s">
        <v>300</v>
      </c>
      <c r="O75" s="13">
        <v>5920500</v>
      </c>
      <c r="P75" s="12">
        <v>0</v>
      </c>
      <c r="Q75" s="12">
        <v>0</v>
      </c>
      <c r="R75" s="107">
        <v>35523000</v>
      </c>
      <c r="S75" s="17">
        <v>0</v>
      </c>
      <c r="T75" s="13">
        <v>0</v>
      </c>
      <c r="U75" s="23">
        <v>44013</v>
      </c>
      <c r="V75" s="23">
        <v>44195</v>
      </c>
      <c r="W75" s="23">
        <v>44013</v>
      </c>
      <c r="X75" s="91"/>
      <c r="Y75" s="92"/>
      <c r="Z75" s="93"/>
    </row>
    <row r="76" spans="1:26" ht="42" customHeight="1" x14ac:dyDescent="0.2">
      <c r="A76" s="3"/>
      <c r="B76" s="19" t="s">
        <v>471</v>
      </c>
      <c r="C76" s="30" t="s">
        <v>14</v>
      </c>
      <c r="D76" s="26" t="s">
        <v>15</v>
      </c>
      <c r="E76" s="98" t="s">
        <v>486</v>
      </c>
      <c r="F76" s="97"/>
      <c r="G76" s="97"/>
      <c r="H76" s="99">
        <v>1026305218</v>
      </c>
      <c r="I76" s="19" t="s">
        <v>17</v>
      </c>
      <c r="J76" s="100">
        <v>36262</v>
      </c>
      <c r="K76" s="102" t="s">
        <v>17</v>
      </c>
      <c r="L76" s="102" t="s">
        <v>191</v>
      </c>
      <c r="M76" s="115" t="s">
        <v>487</v>
      </c>
      <c r="N76" s="116" t="s">
        <v>488</v>
      </c>
      <c r="O76" s="107">
        <v>1560000</v>
      </c>
      <c r="P76" s="12">
        <v>0</v>
      </c>
      <c r="Q76" s="12">
        <v>0</v>
      </c>
      <c r="R76" s="107">
        <v>9630000</v>
      </c>
      <c r="S76" s="17">
        <v>0</v>
      </c>
      <c r="T76" s="13">
        <v>0</v>
      </c>
      <c r="U76" s="23">
        <v>44013</v>
      </c>
      <c r="V76" s="23">
        <v>44195</v>
      </c>
      <c r="W76" s="23">
        <v>44013</v>
      </c>
      <c r="X76" s="91"/>
      <c r="Y76" s="92"/>
      <c r="Z76" s="93"/>
    </row>
    <row r="77" spans="1:26" ht="42" customHeight="1" x14ac:dyDescent="0.2">
      <c r="A77" s="3"/>
      <c r="B77" s="19" t="s">
        <v>472</v>
      </c>
      <c r="C77" s="30" t="s">
        <v>14</v>
      </c>
      <c r="D77" s="30" t="s">
        <v>71</v>
      </c>
      <c r="E77" s="98" t="s">
        <v>489</v>
      </c>
      <c r="F77" s="97"/>
      <c r="G77" s="97"/>
      <c r="H77" s="99">
        <v>80757566</v>
      </c>
      <c r="I77" s="19" t="s">
        <v>17</v>
      </c>
      <c r="J77" s="100">
        <v>30529</v>
      </c>
      <c r="K77" s="102" t="s">
        <v>17</v>
      </c>
      <c r="L77" s="102" t="s">
        <v>170</v>
      </c>
      <c r="M77" s="104" t="s">
        <v>490</v>
      </c>
      <c r="N77" s="95" t="s">
        <v>496</v>
      </c>
      <c r="O77" s="107">
        <v>2350000</v>
      </c>
      <c r="P77" s="12">
        <v>0</v>
      </c>
      <c r="Q77" s="12">
        <v>0</v>
      </c>
      <c r="R77" s="107">
        <v>14100000</v>
      </c>
      <c r="S77" s="17">
        <v>0</v>
      </c>
      <c r="T77" s="13">
        <v>0</v>
      </c>
      <c r="U77" s="23">
        <v>44013</v>
      </c>
      <c r="V77" s="23">
        <v>44195</v>
      </c>
      <c r="W77" s="23">
        <v>44013</v>
      </c>
      <c r="X77" s="91"/>
      <c r="Y77" s="92"/>
      <c r="Z77" s="93"/>
    </row>
    <row r="78" spans="1:26" ht="42" customHeight="1" x14ac:dyDescent="0.2">
      <c r="A78" s="3"/>
      <c r="B78" s="19" t="s">
        <v>493</v>
      </c>
      <c r="C78" s="30" t="s">
        <v>14</v>
      </c>
      <c r="D78" s="30" t="s">
        <v>15</v>
      </c>
      <c r="E78" s="98" t="s">
        <v>494</v>
      </c>
      <c r="F78" s="97"/>
      <c r="G78" s="97"/>
      <c r="H78" s="99">
        <v>1144146372</v>
      </c>
      <c r="I78" s="19" t="s">
        <v>99</v>
      </c>
      <c r="J78" s="100">
        <v>33261</v>
      </c>
      <c r="K78" s="102" t="s">
        <v>186</v>
      </c>
      <c r="L78" s="102" t="s">
        <v>236</v>
      </c>
      <c r="M78" s="104" t="s">
        <v>495</v>
      </c>
      <c r="N78" s="117" t="s">
        <v>497</v>
      </c>
      <c r="O78" s="107">
        <v>2400000</v>
      </c>
      <c r="P78" s="12">
        <v>480000</v>
      </c>
      <c r="Q78" s="12">
        <v>1280000</v>
      </c>
      <c r="R78" s="107">
        <v>13280000</v>
      </c>
      <c r="S78" s="17">
        <v>0</v>
      </c>
      <c r="T78" s="13">
        <v>0</v>
      </c>
      <c r="U78" s="23">
        <v>44027</v>
      </c>
      <c r="V78" s="23">
        <v>44195</v>
      </c>
      <c r="W78" s="23">
        <v>44027</v>
      </c>
      <c r="X78" s="91"/>
      <c r="Y78" s="92"/>
      <c r="Z78" s="93"/>
    </row>
    <row r="79" spans="1:26" ht="42" customHeight="1" thickBot="1" x14ac:dyDescent="0.25">
      <c r="A79" s="3"/>
      <c r="B79" s="19" t="s">
        <v>498</v>
      </c>
      <c r="C79" s="30" t="s">
        <v>14</v>
      </c>
      <c r="D79" s="30" t="s">
        <v>15</v>
      </c>
      <c r="E79" s="98" t="s">
        <v>499</v>
      </c>
      <c r="F79" s="97"/>
      <c r="G79" s="97"/>
      <c r="H79" s="99">
        <v>39707833</v>
      </c>
      <c r="I79" s="19" t="s">
        <v>500</v>
      </c>
      <c r="J79" s="100">
        <v>26595</v>
      </c>
      <c r="K79" s="102" t="s">
        <v>501</v>
      </c>
      <c r="L79" s="102" t="s">
        <v>502</v>
      </c>
      <c r="M79" s="102"/>
      <c r="N79" s="117" t="s">
        <v>503</v>
      </c>
      <c r="O79" s="102">
        <v>2656000</v>
      </c>
      <c r="P79" s="12">
        <v>1328000</v>
      </c>
      <c r="Q79" s="12">
        <v>0</v>
      </c>
      <c r="R79" s="107">
        <v>14608000</v>
      </c>
      <c r="S79" s="17">
        <v>0</v>
      </c>
      <c r="T79" s="13">
        <v>0</v>
      </c>
      <c r="U79" s="23">
        <v>44027</v>
      </c>
      <c r="V79" s="23">
        <v>44195</v>
      </c>
      <c r="W79" s="23">
        <v>44027</v>
      </c>
      <c r="X79" s="91"/>
      <c r="Y79" s="92"/>
      <c r="Z79" s="93"/>
    </row>
    <row r="80" spans="1:26" ht="42" customHeight="1" thickBot="1" x14ac:dyDescent="0.25">
      <c r="A80" s="3"/>
      <c r="B80" s="19" t="s">
        <v>504</v>
      </c>
      <c r="C80" s="31" t="s">
        <v>14</v>
      </c>
      <c r="D80" s="30" t="s">
        <v>15</v>
      </c>
      <c r="E80" s="97" t="s">
        <v>56</v>
      </c>
      <c r="F80" s="10"/>
      <c r="G80" s="97"/>
      <c r="H80" s="24">
        <v>87573033</v>
      </c>
      <c r="I80" s="30" t="s">
        <v>331</v>
      </c>
      <c r="J80" s="74">
        <v>27512</v>
      </c>
      <c r="K80" s="30" t="s">
        <v>331</v>
      </c>
      <c r="L80" s="35" t="s">
        <v>265</v>
      </c>
      <c r="M80" s="75" t="s">
        <v>335</v>
      </c>
      <c r="N80" s="15" t="s">
        <v>333</v>
      </c>
      <c r="O80" s="107">
        <v>2400000</v>
      </c>
      <c r="P80" s="12">
        <v>0</v>
      </c>
      <c r="Q80" s="12">
        <v>0</v>
      </c>
      <c r="R80" s="107">
        <v>12000000</v>
      </c>
      <c r="S80" s="17">
        <v>0</v>
      </c>
      <c r="T80" s="13">
        <v>0</v>
      </c>
      <c r="U80" s="23">
        <v>44043</v>
      </c>
      <c r="V80" s="23">
        <v>44195</v>
      </c>
      <c r="W80" s="23">
        <v>44043</v>
      </c>
      <c r="X80" s="91"/>
      <c r="Y80" s="92"/>
      <c r="Z80" s="93"/>
    </row>
    <row r="81" spans="1:26" ht="42" customHeight="1" x14ac:dyDescent="0.2">
      <c r="A81" s="3"/>
      <c r="B81" s="19" t="s">
        <v>505</v>
      </c>
      <c r="C81" s="31" t="s">
        <v>14</v>
      </c>
      <c r="D81" s="30" t="s">
        <v>15</v>
      </c>
      <c r="E81" s="98" t="s">
        <v>506</v>
      </c>
      <c r="F81" s="97"/>
      <c r="G81" s="97"/>
      <c r="H81" s="99">
        <v>1100970382</v>
      </c>
      <c r="I81" s="19" t="s">
        <v>507</v>
      </c>
      <c r="J81" s="100">
        <v>35343</v>
      </c>
      <c r="K81" s="19" t="s">
        <v>507</v>
      </c>
      <c r="L81" s="102" t="s">
        <v>195</v>
      </c>
      <c r="M81" s="115" t="s">
        <v>508</v>
      </c>
      <c r="N81" s="118" t="s">
        <v>509</v>
      </c>
      <c r="O81" s="107">
        <v>2400000</v>
      </c>
      <c r="P81" s="12">
        <v>0</v>
      </c>
      <c r="Q81" s="12">
        <v>0</v>
      </c>
      <c r="R81" s="107">
        <v>12000000</v>
      </c>
      <c r="S81" s="17">
        <v>0</v>
      </c>
      <c r="T81" s="13">
        <v>0</v>
      </c>
      <c r="U81" s="23">
        <v>44044</v>
      </c>
      <c r="V81" s="23">
        <v>44195</v>
      </c>
      <c r="W81" s="23">
        <v>44044</v>
      </c>
      <c r="X81" s="91"/>
      <c r="Y81" s="92"/>
      <c r="Z81" s="93"/>
    </row>
    <row r="96" spans="1:26" x14ac:dyDescent="0.2">
      <c r="E96" s="72"/>
    </row>
  </sheetData>
  <autoFilter ref="B3:Y67"/>
  <mergeCells count="79">
    <mergeCell ref="B2:Z2"/>
    <mergeCell ref="C62:Z62"/>
    <mergeCell ref="B1:Z1"/>
    <mergeCell ref="B16:B17"/>
    <mergeCell ref="C16:C17"/>
    <mergeCell ref="D16:D17"/>
    <mergeCell ref="E16:E17"/>
    <mergeCell ref="H16:H17"/>
    <mergeCell ref="I16:I17"/>
    <mergeCell ref="J16:J17"/>
    <mergeCell ref="K16:K17"/>
    <mergeCell ref="L16:L17"/>
    <mergeCell ref="N16:N17"/>
    <mergeCell ref="O16:O17"/>
    <mergeCell ref="P16:P17"/>
    <mergeCell ref="Q16:Q17"/>
    <mergeCell ref="R16:R17"/>
    <mergeCell ref="S16:S17"/>
    <mergeCell ref="T16:T17"/>
    <mergeCell ref="U16:U17"/>
    <mergeCell ref="V16:V17"/>
    <mergeCell ref="W16:W17"/>
    <mergeCell ref="B14:B15"/>
    <mergeCell ref="C14:C15"/>
    <mergeCell ref="D14:D15"/>
    <mergeCell ref="E14:E15"/>
    <mergeCell ref="H14:H15"/>
    <mergeCell ref="I14:I15"/>
    <mergeCell ref="J14:J15"/>
    <mergeCell ref="K14:K15"/>
    <mergeCell ref="L14:L15"/>
    <mergeCell ref="N14:N15"/>
    <mergeCell ref="O14:O15"/>
    <mergeCell ref="P14:P15"/>
    <mergeCell ref="Q14:Q15"/>
    <mergeCell ref="R14:R15"/>
    <mergeCell ref="S14:S15"/>
    <mergeCell ref="T14:T15"/>
    <mergeCell ref="U14:U15"/>
    <mergeCell ref="V14:V15"/>
    <mergeCell ref="W14:W15"/>
    <mergeCell ref="B9:B10"/>
    <mergeCell ref="C9:C10"/>
    <mergeCell ref="D9:D10"/>
    <mergeCell ref="E9:E10"/>
    <mergeCell ref="H9:H10"/>
    <mergeCell ref="I9:I10"/>
    <mergeCell ref="J9:J10"/>
    <mergeCell ref="K9:K10"/>
    <mergeCell ref="L9:L10"/>
    <mergeCell ref="N9:N10"/>
    <mergeCell ref="O9:O10"/>
    <mergeCell ref="P9:P10"/>
    <mergeCell ref="Q9:Q10"/>
    <mergeCell ref="R9:R10"/>
    <mergeCell ref="S9:S10"/>
    <mergeCell ref="T9:T10"/>
    <mergeCell ref="U9:U10"/>
    <mergeCell ref="V9:V10"/>
    <mergeCell ref="W9:W10"/>
    <mergeCell ref="B12:B13"/>
    <mergeCell ref="C12:C13"/>
    <mergeCell ref="D12:D13"/>
    <mergeCell ref="E12:E13"/>
    <mergeCell ref="H12:H13"/>
    <mergeCell ref="I12:I13"/>
    <mergeCell ref="J12:J13"/>
    <mergeCell ref="K12:K13"/>
    <mergeCell ref="L12:L13"/>
    <mergeCell ref="N12:N13"/>
    <mergeCell ref="O12:O13"/>
    <mergeCell ref="P12:P13"/>
    <mergeCell ref="Q12:Q13"/>
    <mergeCell ref="R12:R13"/>
    <mergeCell ref="S12:S13"/>
    <mergeCell ref="T12:T13"/>
    <mergeCell ref="U12:U13"/>
    <mergeCell ref="V12:V13"/>
    <mergeCell ref="W12:W13"/>
  </mergeCells>
  <hyperlinks>
    <hyperlink ref="M4" r:id="rId1"/>
    <hyperlink ref="M5" r:id="rId2"/>
    <hyperlink ref="M6" r:id="rId3"/>
    <hyperlink ref="M7" r:id="rId4"/>
    <hyperlink ref="M8" r:id="rId5"/>
    <hyperlink ref="M10" r:id="rId6"/>
    <hyperlink ref="M12" r:id="rId7"/>
    <hyperlink ref="M14" r:id="rId8"/>
    <hyperlink ref="M16" r:id="rId9"/>
    <hyperlink ref="M18" r:id="rId10"/>
    <hyperlink ref="M19" r:id="rId11"/>
    <hyperlink ref="M21" r:id="rId12"/>
    <hyperlink ref="M22" r:id="rId13"/>
    <hyperlink ref="M23" r:id="rId14"/>
    <hyperlink ref="M24" r:id="rId15"/>
    <hyperlink ref="M27" r:id="rId16"/>
    <hyperlink ref="M28" r:id="rId17"/>
    <hyperlink ref="M29" r:id="rId18"/>
    <hyperlink ref="M30" r:id="rId19"/>
    <hyperlink ref="M26" r:id="rId20"/>
    <hyperlink ref="M31" r:id="rId21"/>
    <hyperlink ref="M32" r:id="rId22"/>
    <hyperlink ref="M33" r:id="rId23"/>
    <hyperlink ref="M34" r:id="rId24"/>
    <hyperlink ref="M35" r:id="rId25"/>
    <hyperlink ref="M36" r:id="rId26"/>
    <hyperlink ref="M37" r:id="rId27"/>
    <hyperlink ref="M38" r:id="rId28"/>
    <hyperlink ref="M39" r:id="rId29"/>
    <hyperlink ref="M40" r:id="rId30"/>
    <hyperlink ref="M41" r:id="rId31"/>
    <hyperlink ref="M42" r:id="rId32"/>
    <hyperlink ref="M43" r:id="rId33"/>
    <hyperlink ref="M44" r:id="rId34"/>
    <hyperlink ref="M45" r:id="rId35"/>
    <hyperlink ref="M46" r:id="rId36"/>
    <hyperlink ref="M47" r:id="rId37"/>
    <hyperlink ref="M48" r:id="rId38"/>
    <hyperlink ref="M52" r:id="rId39"/>
    <hyperlink ref="M53" r:id="rId40"/>
    <hyperlink ref="M54" r:id="rId41"/>
    <hyperlink ref="M55" r:id="rId42"/>
    <hyperlink ref="M56" r:id="rId43"/>
    <hyperlink ref="M57" r:id="rId44"/>
    <hyperlink ref="M58" r:id="rId45"/>
    <hyperlink ref="M59" r:id="rId46"/>
    <hyperlink ref="M60" r:id="rId47"/>
    <hyperlink ref="M61" r:id="rId48"/>
    <hyperlink ref="M63" r:id="rId49"/>
    <hyperlink ref="M64" r:id="rId50"/>
    <hyperlink ref="M65" r:id="rId51"/>
    <hyperlink ref="M66" r:id="rId52"/>
    <hyperlink ref="M67" r:id="rId53"/>
    <hyperlink ref="M49" r:id="rId54"/>
    <hyperlink ref="M50" r:id="rId55"/>
    <hyperlink ref="M51" r:id="rId56"/>
    <hyperlink ref="M69" r:id="rId57"/>
    <hyperlink ref="M68" r:id="rId58"/>
    <hyperlink ref="M70" r:id="rId59"/>
    <hyperlink ref="M71" r:id="rId60"/>
    <hyperlink ref="M17" r:id="rId61"/>
    <hyperlink ref="M15" r:id="rId62"/>
    <hyperlink ref="M25" r:id="rId63"/>
    <hyperlink ref="M9" r:id="rId64"/>
    <hyperlink ref="M13" r:id="rId65"/>
    <hyperlink ref="M73" r:id="rId66"/>
    <hyperlink ref="M74" r:id="rId67"/>
    <hyperlink ref="M75" r:id="rId68"/>
    <hyperlink ref="M76" r:id="rId69"/>
    <hyperlink ref="M77" r:id="rId70"/>
    <hyperlink ref="M72" r:id="rId71"/>
    <hyperlink ref="M20" r:id="rId72"/>
    <hyperlink ref="M78" r:id="rId73"/>
    <hyperlink ref="M80" r:id="rId74"/>
    <hyperlink ref="M81" r:id="rId75"/>
  </hyperlinks>
  <printOptions horizontalCentered="1" verticalCentered="1"/>
  <pageMargins left="0.25" right="0.25" top="0.75" bottom="0.75" header="0.3" footer="0.3"/>
  <pageSetup paperSize="5" scale="33" fitToWidth="0" orientation="portrait" r:id="rId76"/>
  <headerFooter alignWithMargins="0"/>
  <colBreaks count="1" manualBreakCount="1">
    <brk id="2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contratos</vt:lpstr>
      <vt:lpstr>contratos!Área_de_impresión</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Silva</dc:creator>
  <cp:lastModifiedBy>Familia</cp:lastModifiedBy>
  <cp:lastPrinted>2020-03-10T21:15:39Z</cp:lastPrinted>
  <dcterms:created xsi:type="dcterms:W3CDTF">2018-02-05T19:15:10Z</dcterms:created>
  <dcterms:modified xsi:type="dcterms:W3CDTF">2020-09-24T12:27:45Z</dcterms:modified>
</cp:coreProperties>
</file>