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29B76AD-9B3A-493B-A073-B5F543DECAA9}" xr6:coauthVersionLast="47" xr6:coauthVersionMax="47" xr10:uidLastSave="{00000000-0000-0000-0000-000000000000}"/>
  <bookViews>
    <workbookView xWindow="-120" yWindow="-120" windowWidth="24240" windowHeight="13140" xr2:uid="{2CD2F317-A4A2-4140-B247-AA9BFE0257C1}"/>
  </bookViews>
  <sheets>
    <sheet name="Planilha1" sheetId="1" r:id="rId1"/>
    <sheet name="U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F17" i="2" s="1" a="1"/>
  <c r="F17" i="2" s="1"/>
  <c r="C6" i="2"/>
  <c r="K16" i="2"/>
  <c r="J16" i="2"/>
  <c r="I16" i="2"/>
  <c r="J14" i="2"/>
  <c r="I12" i="2"/>
  <c r="J10" i="2"/>
  <c r="I10" i="2"/>
  <c r="K6" i="2"/>
  <c r="J6" i="2"/>
  <c r="I6" i="2"/>
  <c r="G19" i="1" l="1" a="1"/>
  <c r="G19" i="1" s="1"/>
  <c r="G15" i="1" a="1"/>
  <c r="G15" i="1" s="1"/>
  <c r="G17" i="1" a="1"/>
  <c r="G17" i="1" s="1"/>
  <c r="G14" i="1" a="1"/>
  <c r="G14" i="1" s="1"/>
  <c r="G16" i="1" a="1"/>
  <c r="G16" i="1" s="1"/>
  <c r="G18" i="1" a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<sst xmlns="http://schemas.openxmlformats.org/spreadsheetml/2006/main" count="48" uniqueCount="23">
  <si>
    <t>AC</t>
  </si>
  <si>
    <t>UNIVERSIDADE ESTADUAL DE SÃO PAULO (USP)</t>
  </si>
  <si>
    <t>Nota de corte</t>
  </si>
  <si>
    <t>Candidatos por vaga</t>
  </si>
  <si>
    <t>EP</t>
  </si>
  <si>
    <t>PPI</t>
  </si>
  <si>
    <t>Fuvest</t>
  </si>
  <si>
    <t>Computação (São Paulo, São Carlos, Ribeirão Preto)</t>
  </si>
  <si>
    <t>Sistemas de Informação (São Carlos)</t>
  </si>
  <si>
    <t>Ciência de Dados (São Carlos)</t>
  </si>
  <si>
    <t>Ciência da Informação (São Paulo)</t>
  </si>
  <si>
    <t>Informática Biomédica (Ribeirão Preto)</t>
  </si>
  <si>
    <t>Engenharia Elétrica e de Computação (São Carlos)</t>
  </si>
  <si>
    <t>Cursos da área de tecnologia</t>
  </si>
  <si>
    <t>Curso:</t>
  </si>
  <si>
    <t>Candidatos por vaga:</t>
  </si>
  <si>
    <t>Ano:</t>
  </si>
  <si>
    <t>Nota de corte EP:</t>
  </si>
  <si>
    <t>Nota de corte AC:</t>
  </si>
  <si>
    <t>Nota de Corte EP + PPI:</t>
  </si>
  <si>
    <t>AC = Ampla Concorrência</t>
  </si>
  <si>
    <t>EP = Escola pública</t>
  </si>
  <si>
    <t>PPI = Pretos, Pardos e Índigenas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</si>
</sst>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" xfId="0" applyFill="1" applyBorder="1"/>
    <xf numFmtId="0" fontId="5" fillId="4" borderId="5" xfId="1" applyNumberFormat="1" applyFont="1" applyFill="1" applyBorder="1" applyAlignment="1">
      <alignment horizontal="center"/>
    </xf>
    <xf numFmtId="1" fontId="5" fillId="4" borderId="5" xfId="1" applyNumberFormat="1" applyFont="1" applyFill="1" applyBorder="1" applyAlignment="1">
      <alignment horizontal="center"/>
    </xf>
    <xf numFmtId="1" fontId="5" fillId="4" borderId="5" xfId="0" applyNumberFormat="1" applyFont="1" applyFill="1" applyBorder="1" applyAlignment="1">
      <alignment horizontal="center"/>
    </xf>
    <xf numFmtId="1" fontId="5" fillId="5" borderId="5" xfId="1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0" fontId="0" fillId="6" borderId="0" xfId="0" applyFill="1"/>
    <xf numFmtId="0" fontId="0" fillId="7" borderId="20" xfId="0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16" xfId="0" applyFill="1" applyBorder="1"/>
    <xf numFmtId="0" fontId="0" fillId="7" borderId="0" xfId="0" applyFill="1"/>
    <xf numFmtId="0" fontId="0" fillId="7" borderId="2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23" xfId="0" applyFill="1" applyBorder="1"/>
    <xf numFmtId="0" fontId="0" fillId="7" borderId="0" xfId="0" applyFill="1" applyAlignment="1">
      <alignment horizontal="right"/>
    </xf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3" fillId="0" borderId="0" xfId="0" applyFont="1"/>
    <xf numFmtId="0" fontId="3" fillId="5" borderId="0" xfId="0" applyFont="1" applyFill="1" applyAlignment="1">
      <alignment vertical="center"/>
    </xf>
    <xf numFmtId="0" fontId="0" fillId="5" borderId="0" xfId="0" applyFill="1"/>
    <xf numFmtId="0" fontId="0" fillId="8" borderId="6" xfId="0" applyFill="1" applyBorder="1" applyAlignment="1">
      <alignment horizontal="center"/>
    </xf>
    <xf numFmtId="1" fontId="0" fillId="8" borderId="6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1" fontId="0" fillId="10" borderId="6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0" fontId="2" fillId="7" borderId="0" xfId="0" applyFont="1" applyFill="1" applyAlignment="1">
      <alignment horizontal="right"/>
    </xf>
    <xf numFmtId="0" fontId="0" fillId="7" borderId="15" xfId="0" applyFill="1" applyBorder="1"/>
    <xf numFmtId="0" fontId="8" fillId="6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9" fillId="0" borderId="0" xfId="0" applyFont="1" applyFill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8789CF"/>
      <color rgb="FFFF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3</xdr:row>
      <xdr:rowOff>66676</xdr:rowOff>
    </xdr:from>
    <xdr:to>
      <xdr:col>5</xdr:col>
      <xdr:colOff>1368424</xdr:colOff>
      <xdr:row>10</xdr:row>
      <xdr:rowOff>19050</xdr:rowOff>
    </xdr:to>
    <xdr:pic>
      <xdr:nvPicPr>
        <xdr:cNvPr id="2" name="Imagem 1" descr="Logotipos – USP – Identidade Visual">
          <a:extLst>
            <a:ext uri="{FF2B5EF4-FFF2-40B4-BE49-F238E27FC236}">
              <a16:creationId xmlns:a16="http://schemas.microsoft.com/office/drawing/2014/main" id="{2C62C6A4-0CE9-9C23-96ED-A8B1F65F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1" y="638176"/>
          <a:ext cx="1625598" cy="121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3DFF-5DB2-4F31-A7E8-AA1F6CB2DCED}">
  <dimension ref="B4:P101"/>
  <sheetViews>
    <sheetView showGridLines="0" tabSelected="1" workbookViewId="0">
      <selection activeCell="B26" sqref="B26"/>
    </sheetView>
  </sheetViews>
  <sheetFormatPr defaultRowHeight="15" x14ac:dyDescent="0.25"/>
  <cols>
    <col min="1" max="1" width="32.42578125" customWidth="1"/>
    <col min="2" max="2" width="24" customWidth="1"/>
    <col min="3" max="3" width="10.42578125" customWidth="1"/>
    <col min="4" max="4" width="1.85546875" customWidth="1"/>
    <col min="5" max="5" width="4.28515625" customWidth="1"/>
    <col min="6" max="6" width="33.5703125" bestFit="1" customWidth="1"/>
    <col min="7" max="7" width="46.140625" customWidth="1"/>
    <col min="8" max="8" width="4.5703125" customWidth="1"/>
    <col min="9" max="9" width="4.42578125" customWidth="1"/>
    <col min="10" max="10" width="4.7109375" customWidth="1"/>
    <col min="11" max="11" width="3.5703125" customWidth="1"/>
    <col min="12" max="12" width="6" customWidth="1"/>
    <col min="13" max="13" width="1.85546875" customWidth="1"/>
    <col min="15" max="15" width="17.28515625" customWidth="1"/>
    <col min="16" max="16" width="2.85546875" customWidth="1"/>
  </cols>
  <sheetData>
    <row r="4" spans="2:16" ht="15.75" thickBot="1" x14ac:dyDescent="0.3"/>
    <row r="5" spans="2:16" x14ac:dyDescent="0.25">
      <c r="E5" s="11"/>
      <c r="F5" s="12"/>
      <c r="G5" s="12"/>
      <c r="H5" s="12"/>
      <c r="I5" s="12"/>
      <c r="J5" s="12"/>
      <c r="K5" s="13"/>
      <c r="N5" s="11" t="s">
        <v>20</v>
      </c>
      <c r="O5" s="12"/>
      <c r="P5" s="13"/>
    </row>
    <row r="6" spans="2:16" x14ac:dyDescent="0.25">
      <c r="B6" s="51"/>
      <c r="D6" s="10"/>
      <c r="E6" s="14"/>
      <c r="F6" s="15"/>
      <c r="G6" s="15"/>
      <c r="H6" s="15"/>
      <c r="I6" s="15"/>
      <c r="J6" s="15"/>
      <c r="K6" s="16"/>
      <c r="M6" s="10"/>
      <c r="N6" s="14" t="s">
        <v>21</v>
      </c>
      <c r="O6" s="15"/>
      <c r="P6" s="16"/>
    </row>
    <row r="7" spans="2:16" ht="15.75" thickBot="1" x14ac:dyDescent="0.3">
      <c r="B7" s="52"/>
      <c r="D7" s="10"/>
      <c r="E7" s="14"/>
      <c r="F7" s="15"/>
      <c r="G7" s="15"/>
      <c r="H7" s="15"/>
      <c r="I7" s="15"/>
      <c r="J7" s="15"/>
      <c r="K7" s="16"/>
      <c r="M7" s="10"/>
      <c r="N7" s="33" t="s">
        <v>22</v>
      </c>
      <c r="O7" s="19"/>
      <c r="P7" s="19"/>
    </row>
    <row r="8" spans="2:16" ht="7.5" customHeight="1" x14ac:dyDescent="0.25">
      <c r="B8" s="51"/>
      <c r="D8" s="10"/>
      <c r="E8" s="14"/>
      <c r="F8" s="15"/>
      <c r="G8" s="15"/>
      <c r="H8" s="15"/>
      <c r="I8" s="15"/>
      <c r="J8" s="15"/>
      <c r="K8" s="16"/>
      <c r="M8" s="10">
        <v>2020</v>
      </c>
      <c r="N8" s="10">
        <v>2021</v>
      </c>
      <c r="O8" s="34">
        <v>2022</v>
      </c>
    </row>
    <row r="9" spans="2:16" x14ac:dyDescent="0.25">
      <c r="B9" s="53"/>
      <c r="D9" s="10"/>
      <c r="E9" s="14"/>
      <c r="F9" s="15"/>
      <c r="G9" s="15"/>
      <c r="H9" s="15"/>
      <c r="I9" s="15"/>
      <c r="J9" s="15"/>
      <c r="K9" s="16"/>
      <c r="O9" s="23"/>
    </row>
    <row r="10" spans="2:16" ht="15.75" thickBot="1" x14ac:dyDescent="0.3">
      <c r="B10" s="51"/>
      <c r="D10" s="10"/>
      <c r="E10" s="14"/>
      <c r="F10" s="15"/>
      <c r="G10" s="15"/>
      <c r="H10" s="15"/>
      <c r="I10" s="15"/>
      <c r="J10" s="15"/>
      <c r="K10" s="16"/>
      <c r="O10" s="23"/>
    </row>
    <row r="11" spans="2:16" ht="15.75" thickBot="1" x14ac:dyDescent="0.3">
      <c r="B11" s="52"/>
      <c r="D11" s="10"/>
      <c r="E11" s="14"/>
      <c r="F11" s="20" t="s">
        <v>14</v>
      </c>
      <c r="G11" s="21" t="s">
        <v>11</v>
      </c>
      <c r="H11" s="15"/>
      <c r="I11" s="15"/>
      <c r="J11" s="15"/>
      <c r="K11" s="16"/>
    </row>
    <row r="12" spans="2:16" ht="15.75" thickBot="1" x14ac:dyDescent="0.3">
      <c r="B12" s="51"/>
      <c r="D12" s="10"/>
      <c r="E12" s="14"/>
      <c r="F12" s="20" t="s">
        <v>16</v>
      </c>
      <c r="G12" s="22">
        <v>2022</v>
      </c>
      <c r="H12" s="15"/>
      <c r="I12" s="15"/>
      <c r="J12" s="15"/>
      <c r="K12" s="16"/>
    </row>
    <row r="13" spans="2:16" ht="15.75" thickBot="1" x14ac:dyDescent="0.3">
      <c r="B13" s="52"/>
      <c r="D13" s="10"/>
      <c r="E13" s="14"/>
      <c r="F13" s="20"/>
      <c r="G13" s="20"/>
      <c r="H13" s="15"/>
      <c r="I13" s="15"/>
      <c r="J13" s="15"/>
      <c r="K13" s="16"/>
    </row>
    <row r="14" spans="2:16" ht="15.75" thickBot="1" x14ac:dyDescent="0.3">
      <c r="B14" s="51"/>
      <c r="D14" s="10"/>
      <c r="E14" s="14"/>
      <c r="F14" s="32" t="s">
        <v>18</v>
      </c>
      <c r="G14" s="26" cm="1">
        <f t="array" ref="G14">_xlfn.IFS(G12=2020,INDEX(USP!C5:C16,USP!B17),G12=2021,INDEX(USP!F5:F16,USP!B17),G12=2022,INDEX(USP!I5:I16,USP!B17))</f>
        <v>42</v>
      </c>
      <c r="H14" s="15"/>
      <c r="I14" s="15"/>
      <c r="J14" s="15"/>
      <c r="K14" s="16"/>
    </row>
    <row r="15" spans="2:16" ht="15.75" thickBot="1" x14ac:dyDescent="0.3">
      <c r="B15" s="52"/>
      <c r="D15" s="10"/>
      <c r="E15" s="14"/>
      <c r="F15" s="32" t="s">
        <v>15</v>
      </c>
      <c r="G15" s="27" cm="1">
        <f t="array" ref="G15">_xlfn.IFS(G12=2020,INDEX(USP!C5:C16,USP!B17 +1),G12=2021,INDEX(USP!F5:F16,USP!B17 + 1),G12=2022,INDEX(USP!I5:I16,USP!B17 +1))</f>
        <v>6</v>
      </c>
      <c r="H15" s="15"/>
      <c r="I15" s="15"/>
      <c r="J15" s="15"/>
      <c r="K15" s="16"/>
    </row>
    <row r="16" spans="2:16" ht="15.75" thickBot="1" x14ac:dyDescent="0.3">
      <c r="B16" s="51"/>
      <c r="D16" s="10"/>
      <c r="E16" s="14"/>
      <c r="F16" s="32" t="s">
        <v>17</v>
      </c>
      <c r="G16" s="28" cm="1">
        <f t="array" ref="G16">_xlfn.IFS(G12=2020,INDEX(USP!D5:D16,USP!B17),G12=2021,INDEX(USP!G5:G16,USP!B17),G12=2022,INDEX(USP!J5:J16,USP!B17))</f>
        <v>34</v>
      </c>
      <c r="H16" s="15"/>
      <c r="I16" s="15"/>
      <c r="J16" s="15"/>
      <c r="K16" s="16"/>
    </row>
    <row r="17" spans="2:11" ht="15.75" thickBot="1" x14ac:dyDescent="0.3">
      <c r="B17" s="52"/>
      <c r="D17" s="10"/>
      <c r="E17" s="14"/>
      <c r="F17" s="32" t="s">
        <v>15</v>
      </c>
      <c r="G17" s="29" cm="1">
        <f t="array" ref="G17">_xlfn.IFS(G12=2020,INDEX(USP!D5:D16,USP!B17+1),G12=2021,INDEX(USP!G5:G16,USP!B17+1),G12=2022,INDEX(USP!J5:J16,USP!B17+1))</f>
        <v>5.5</v>
      </c>
      <c r="H17" s="15"/>
      <c r="I17" s="15"/>
      <c r="J17" s="15"/>
      <c r="K17" s="16"/>
    </row>
    <row r="18" spans="2:11" ht="15.75" thickBot="1" x14ac:dyDescent="0.3">
      <c r="B18" s="51"/>
      <c r="D18" s="10"/>
      <c r="E18" s="14"/>
      <c r="F18" s="32" t="s">
        <v>19</v>
      </c>
      <c r="G18" s="30" cm="1">
        <f t="array" ref="G18">_xlfn.IFS(G12=2020,INDEX(USP!E5:E16,USP!B17),G12=2021,INDEX(USP!H5:H16,USP!B17),G12=2022,INDEX(USP!K5:K16,USP!B17))</f>
        <v>41</v>
      </c>
      <c r="H18" s="15"/>
      <c r="I18" s="15"/>
      <c r="J18" s="15"/>
      <c r="K18" s="16"/>
    </row>
    <row r="19" spans="2:11" ht="15.75" thickBot="1" x14ac:dyDescent="0.3">
      <c r="B19" s="54"/>
      <c r="D19" s="10"/>
      <c r="E19" s="14"/>
      <c r="F19" s="32" t="s">
        <v>15</v>
      </c>
      <c r="G19" s="31" cm="1">
        <f t="array" ref="G19">_xlfn.IFS(G12=2020,INDEX(USP!E5:E16,USP!B17+1),G12=2021,INDEX(USP!H5:H16,USP!B17+1),G12=2022,INDEX(USP!K5:K16,USP!B17+1))</f>
        <v>3.5</v>
      </c>
      <c r="H19" s="15"/>
      <c r="I19" s="15"/>
      <c r="J19" s="15"/>
      <c r="K19" s="16"/>
    </row>
    <row r="20" spans="2:11" ht="15.75" thickBot="1" x14ac:dyDescent="0.3">
      <c r="D20" s="10"/>
      <c r="E20" s="17"/>
      <c r="F20" s="18"/>
      <c r="G20" s="18"/>
      <c r="H20" s="18"/>
      <c r="I20" s="18"/>
      <c r="J20" s="18"/>
      <c r="K20" s="19"/>
    </row>
    <row r="21" spans="2:11" ht="9" customHeight="1" x14ac:dyDescent="0.25">
      <c r="D21" s="10"/>
      <c r="E21" s="10"/>
      <c r="F21" s="10"/>
      <c r="G21" s="10"/>
      <c r="H21" s="10"/>
      <c r="I21" s="10"/>
      <c r="J21" s="10"/>
    </row>
    <row r="96" spans="3:3" x14ac:dyDescent="0.25">
      <c r="C96" s="24" t="s">
        <v>7</v>
      </c>
    </row>
    <row r="97" spans="3:4" x14ac:dyDescent="0.25">
      <c r="C97" s="24" t="s">
        <v>8</v>
      </c>
      <c r="D97" s="25"/>
    </row>
    <row r="98" spans="3:4" x14ac:dyDescent="0.25">
      <c r="C98" s="24" t="s">
        <v>9</v>
      </c>
      <c r="D98" s="25"/>
    </row>
    <row r="99" spans="3:4" x14ac:dyDescent="0.25">
      <c r="C99" s="24" t="s">
        <v>10</v>
      </c>
      <c r="D99" s="25"/>
    </row>
    <row r="100" spans="3:4" x14ac:dyDescent="0.25">
      <c r="C100" s="24" t="s">
        <v>11</v>
      </c>
      <c r="D100" s="25"/>
    </row>
    <row r="101" spans="3:4" x14ac:dyDescent="0.25">
      <c r="C101" s="24" t="s">
        <v>12</v>
      </c>
      <c r="D101" s="25"/>
    </row>
  </sheetData>
  <dataValidations count="2">
    <dataValidation type="list" allowBlank="1" showInputMessage="1" showErrorMessage="1" sqref="G12" xr:uid="{F44800DB-E19D-43DB-8971-ABBC5F287C3A}">
      <formula1>$M$8:$O$8</formula1>
    </dataValidation>
    <dataValidation type="list" allowBlank="1" showInputMessage="1" showErrorMessage="1" sqref="G11" xr:uid="{44D13ECC-6545-4024-A44E-906F2ECB45C9}">
      <formula1>$C$96:$C$101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1F0-EAC8-45DF-8DE7-2FE805D2DDB7}">
  <dimension ref="A1:K17"/>
  <sheetViews>
    <sheetView showGridLines="0" workbookViewId="0">
      <selection activeCell="N8" sqref="N8"/>
    </sheetView>
  </sheetViews>
  <sheetFormatPr defaultRowHeight="15" x14ac:dyDescent="0.25"/>
  <cols>
    <col min="1" max="1" width="48.85546875" customWidth="1"/>
    <col min="2" max="2" width="19" customWidth="1"/>
    <col min="3" max="3" width="11.140625" customWidth="1"/>
    <col min="4" max="4" width="11" customWidth="1"/>
    <col min="5" max="5" width="12.85546875" customWidth="1"/>
    <col min="6" max="6" width="11.85546875" customWidth="1"/>
    <col min="7" max="7" width="11.42578125" customWidth="1"/>
  </cols>
  <sheetData>
    <row r="1" spans="1:11" ht="15.75" thickBot="1" x14ac:dyDescent="0.3">
      <c r="A1" s="48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ht="29.25" thickBot="1" x14ac:dyDescent="0.5">
      <c r="A2" s="39" t="s">
        <v>6</v>
      </c>
      <c r="B2" s="40"/>
      <c r="C2" s="46"/>
      <c r="D2" s="46"/>
      <c r="E2" s="46"/>
      <c r="F2" s="46"/>
      <c r="G2" s="46"/>
      <c r="H2" s="46"/>
      <c r="I2" s="46"/>
      <c r="J2" s="46"/>
      <c r="K2" s="47"/>
    </row>
    <row r="3" spans="1:11" ht="15.75" thickBot="1" x14ac:dyDescent="0.3">
      <c r="A3" s="41" t="s">
        <v>13</v>
      </c>
      <c r="B3" s="1"/>
      <c r="C3" s="36">
        <v>2020</v>
      </c>
      <c r="D3" s="37"/>
      <c r="E3" s="38"/>
      <c r="F3" s="36">
        <v>2021</v>
      </c>
      <c r="G3" s="37"/>
      <c r="H3" s="38"/>
      <c r="I3" s="43">
        <v>2022</v>
      </c>
      <c r="J3" s="44"/>
      <c r="K3" s="45"/>
    </row>
    <row r="4" spans="1:11" ht="15.75" thickBot="1" x14ac:dyDescent="0.3">
      <c r="A4" s="42"/>
      <c r="B4" s="2"/>
      <c r="C4" s="3" t="s">
        <v>0</v>
      </c>
      <c r="D4" s="3" t="s">
        <v>4</v>
      </c>
      <c r="E4" s="3" t="s">
        <v>5</v>
      </c>
      <c r="F4" s="3" t="s">
        <v>0</v>
      </c>
      <c r="G4" s="3" t="s">
        <v>4</v>
      </c>
      <c r="H4" s="3" t="s">
        <v>5</v>
      </c>
      <c r="I4" s="3" t="s">
        <v>0</v>
      </c>
      <c r="J4" s="3" t="s">
        <v>4</v>
      </c>
      <c r="K4" s="3" t="s">
        <v>5</v>
      </c>
    </row>
    <row r="5" spans="1:11" x14ac:dyDescent="0.25">
      <c r="A5" s="35" t="s">
        <v>7</v>
      </c>
      <c r="B5" s="4" t="s">
        <v>2</v>
      </c>
      <c r="C5" s="6">
        <v>47</v>
      </c>
      <c r="D5" s="6">
        <v>43</v>
      </c>
      <c r="E5" s="6">
        <v>39</v>
      </c>
      <c r="F5" s="6">
        <v>48</v>
      </c>
      <c r="G5" s="6">
        <v>44</v>
      </c>
      <c r="H5" s="6">
        <v>40</v>
      </c>
      <c r="I5" s="5">
        <v>61</v>
      </c>
      <c r="J5" s="6">
        <v>56</v>
      </c>
      <c r="K5" s="6">
        <v>43</v>
      </c>
    </row>
    <row r="6" spans="1:11" x14ac:dyDescent="0.25">
      <c r="A6" s="35"/>
      <c r="B6" s="4" t="s">
        <v>3</v>
      </c>
      <c r="C6" s="6">
        <f>1104/80</f>
        <v>13.8</v>
      </c>
      <c r="D6" s="6">
        <v>9.3249999999999993</v>
      </c>
      <c r="E6" s="6">
        <v>7.2</v>
      </c>
      <c r="F6" s="7">
        <v>13.8</v>
      </c>
      <c r="G6" s="7">
        <v>9.3000000000000007</v>
      </c>
      <c r="H6" s="7">
        <v>7.2</v>
      </c>
      <c r="I6" s="7">
        <f>2520/147</f>
        <v>17.142857142857142</v>
      </c>
      <c r="J6" s="7">
        <f>1125/68</f>
        <v>16.544117647058822</v>
      </c>
      <c r="K6" s="7">
        <f>300/32</f>
        <v>9.375</v>
      </c>
    </row>
    <row r="7" spans="1:11" x14ac:dyDescent="0.25">
      <c r="A7" s="35" t="s">
        <v>8</v>
      </c>
      <c r="B7" s="4" t="s">
        <v>2</v>
      </c>
      <c r="C7" s="8">
        <v>43</v>
      </c>
      <c r="D7" s="8">
        <v>39</v>
      </c>
      <c r="E7" s="8">
        <v>35</v>
      </c>
      <c r="F7" s="9">
        <v>40</v>
      </c>
      <c r="G7" s="9">
        <v>42</v>
      </c>
      <c r="H7" s="9">
        <v>36</v>
      </c>
      <c r="I7" s="9">
        <v>52</v>
      </c>
      <c r="J7" s="9">
        <v>48</v>
      </c>
      <c r="K7" s="9">
        <v>29</v>
      </c>
    </row>
    <row r="8" spans="1:11" x14ac:dyDescent="0.25">
      <c r="A8" s="35"/>
      <c r="B8" s="4" t="s">
        <v>3</v>
      </c>
      <c r="C8" s="8">
        <v>10.324999999999999</v>
      </c>
      <c r="D8" s="8">
        <v>6.9</v>
      </c>
      <c r="E8" s="8">
        <v>5.4</v>
      </c>
      <c r="F8" s="9">
        <v>10.3</v>
      </c>
      <c r="G8" s="9">
        <v>6.9</v>
      </c>
      <c r="H8" s="9">
        <v>5.4</v>
      </c>
      <c r="I8" s="9">
        <v>14.058823529411764</v>
      </c>
      <c r="J8" s="9">
        <v>11.181818181818182</v>
      </c>
      <c r="K8" s="9">
        <v>4</v>
      </c>
    </row>
    <row r="9" spans="1:11" x14ac:dyDescent="0.25">
      <c r="A9" s="35" t="s">
        <v>9</v>
      </c>
      <c r="B9" s="4" t="s">
        <v>2</v>
      </c>
      <c r="C9" s="6">
        <v>44</v>
      </c>
      <c r="D9" s="6">
        <v>40</v>
      </c>
      <c r="E9" s="6">
        <v>36</v>
      </c>
      <c r="F9" s="7">
        <v>41</v>
      </c>
      <c r="G9" s="7">
        <v>43</v>
      </c>
      <c r="H9" s="7">
        <v>37</v>
      </c>
      <c r="I9" s="7">
        <v>58</v>
      </c>
      <c r="J9" s="7">
        <v>41</v>
      </c>
      <c r="K9" s="7">
        <v>33</v>
      </c>
    </row>
    <row r="10" spans="1:11" x14ac:dyDescent="0.25">
      <c r="A10" s="35"/>
      <c r="B10" s="4" t="s">
        <v>3</v>
      </c>
      <c r="C10" s="6">
        <v>11</v>
      </c>
      <c r="D10" s="6">
        <v>7.4</v>
      </c>
      <c r="E10" s="6">
        <v>5.8</v>
      </c>
      <c r="F10" s="7">
        <v>11</v>
      </c>
      <c r="G10" s="7">
        <v>7.4</v>
      </c>
      <c r="H10" s="7">
        <v>5.8</v>
      </c>
      <c r="I10" s="7">
        <f>75/7</f>
        <v>10.714285714285714</v>
      </c>
      <c r="J10" s="7">
        <f>27/4</f>
        <v>6.75</v>
      </c>
      <c r="K10" s="7">
        <v>2.6666666666666665</v>
      </c>
    </row>
    <row r="11" spans="1:11" x14ac:dyDescent="0.25">
      <c r="A11" s="35" t="s">
        <v>10</v>
      </c>
      <c r="B11" s="4" t="s">
        <v>2</v>
      </c>
      <c r="C11" s="8">
        <v>38</v>
      </c>
      <c r="D11" s="8">
        <v>34</v>
      </c>
      <c r="E11" s="8">
        <v>30</v>
      </c>
      <c r="F11" s="9">
        <v>40</v>
      </c>
      <c r="G11" s="9">
        <v>36</v>
      </c>
      <c r="H11" s="9">
        <v>32</v>
      </c>
      <c r="I11" s="9">
        <v>28</v>
      </c>
      <c r="J11" s="9">
        <v>39</v>
      </c>
      <c r="K11" s="9">
        <v>29</v>
      </c>
    </row>
    <row r="12" spans="1:11" x14ac:dyDescent="0.25">
      <c r="A12" s="35"/>
      <c r="B12" s="4" t="s">
        <v>3</v>
      </c>
      <c r="C12" s="8">
        <v>4</v>
      </c>
      <c r="D12" s="8">
        <v>2.7</v>
      </c>
      <c r="E12" s="8">
        <v>2.1</v>
      </c>
      <c r="F12" s="9">
        <v>4</v>
      </c>
      <c r="G12" s="9">
        <v>2.7</v>
      </c>
      <c r="H12" s="9">
        <v>2.1</v>
      </c>
      <c r="I12" s="9">
        <f>49/16</f>
        <v>3.0625</v>
      </c>
      <c r="J12" s="9">
        <v>1.5</v>
      </c>
      <c r="K12" s="9">
        <v>1.25</v>
      </c>
    </row>
    <row r="13" spans="1:11" x14ac:dyDescent="0.25">
      <c r="A13" s="35" t="s">
        <v>11</v>
      </c>
      <c r="B13" s="4" t="s">
        <v>2</v>
      </c>
      <c r="C13" s="6">
        <v>42</v>
      </c>
      <c r="D13" s="6">
        <v>38</v>
      </c>
      <c r="E13" s="6">
        <v>34</v>
      </c>
      <c r="F13" s="7">
        <v>43</v>
      </c>
      <c r="G13" s="7">
        <v>39</v>
      </c>
      <c r="H13" s="7">
        <v>35</v>
      </c>
      <c r="I13" s="7">
        <v>42</v>
      </c>
      <c r="J13" s="7">
        <v>34</v>
      </c>
      <c r="K13" s="7">
        <v>41</v>
      </c>
    </row>
    <row r="14" spans="1:11" x14ac:dyDescent="0.25">
      <c r="A14" s="35"/>
      <c r="B14" s="4" t="s">
        <v>3</v>
      </c>
      <c r="C14" s="6">
        <v>6.8</v>
      </c>
      <c r="D14" s="6">
        <v>4.5999999999999996</v>
      </c>
      <c r="E14" s="6">
        <v>3.6</v>
      </c>
      <c r="F14" s="7">
        <v>6.8</v>
      </c>
      <c r="G14" s="7">
        <v>4.5999999999999996</v>
      </c>
      <c r="H14" s="7">
        <v>3.6</v>
      </c>
      <c r="I14" s="7">
        <v>6</v>
      </c>
      <c r="J14" s="7">
        <f>11/2</f>
        <v>5.5</v>
      </c>
      <c r="K14" s="7">
        <v>3.5</v>
      </c>
    </row>
    <row r="15" spans="1:11" x14ac:dyDescent="0.25">
      <c r="A15" s="35" t="s">
        <v>12</v>
      </c>
      <c r="B15" s="4" t="s">
        <v>2</v>
      </c>
      <c r="C15" s="8">
        <v>48</v>
      </c>
      <c r="D15" s="8">
        <v>44</v>
      </c>
      <c r="E15" s="8">
        <v>40</v>
      </c>
      <c r="F15" s="9">
        <v>44</v>
      </c>
      <c r="G15" s="9">
        <v>46</v>
      </c>
      <c r="H15" s="9">
        <v>40</v>
      </c>
      <c r="I15" s="9">
        <v>62</v>
      </c>
      <c r="J15" s="9">
        <v>46</v>
      </c>
      <c r="K15" s="9">
        <v>28</v>
      </c>
    </row>
    <row r="16" spans="1:11" x14ac:dyDescent="0.25">
      <c r="A16" s="35"/>
      <c r="B16" s="4" t="s">
        <v>3</v>
      </c>
      <c r="C16" s="8">
        <v>12.5</v>
      </c>
      <c r="D16" s="8">
        <v>8.4</v>
      </c>
      <c r="E16" s="8">
        <v>6.5</v>
      </c>
      <c r="F16" s="9">
        <v>12.5</v>
      </c>
      <c r="G16" s="9">
        <v>8.4</v>
      </c>
      <c r="H16" s="9">
        <v>6.5</v>
      </c>
      <c r="I16" s="9">
        <f>901/63</f>
        <v>14.301587301587302</v>
      </c>
      <c r="J16" s="9">
        <f>244/33</f>
        <v>7.3939393939393936</v>
      </c>
      <c r="K16" s="9">
        <f>44/18</f>
        <v>2.4444444444444446</v>
      </c>
    </row>
    <row r="17" spans="1:10" x14ac:dyDescent="0.25">
      <c r="A17" s="10"/>
      <c r="B17" s="10">
        <f>MATCH(Planilha1!G11,USP!A5:A16,0)</f>
        <v>9</v>
      </c>
      <c r="C17" s="10"/>
      <c r="D17" s="10"/>
      <c r="E17" s="10"/>
      <c r="F17" s="10" cm="1">
        <f t="array" ref="F17">INDEX(C5:C16,B17)</f>
        <v>42</v>
      </c>
      <c r="G17" s="10"/>
      <c r="H17" s="10"/>
      <c r="I17" s="10"/>
      <c r="J17" s="10"/>
    </row>
  </sheetData>
  <mergeCells count="13">
    <mergeCell ref="I3:K3"/>
    <mergeCell ref="C2:K2"/>
    <mergeCell ref="A1:K1"/>
    <mergeCell ref="A13:A14"/>
    <mergeCell ref="A15:A16"/>
    <mergeCell ref="C3:E3"/>
    <mergeCell ref="F3:H3"/>
    <mergeCell ref="A2:B2"/>
    <mergeCell ref="A5:A6"/>
    <mergeCell ref="A7:A8"/>
    <mergeCell ref="A9:A10"/>
    <mergeCell ref="A11:A12"/>
    <mergeCell ref="A3:A4"/>
  </mergeCells>
  <pageMargins left="0.51181102362204722" right="0.51181102362204722" top="0.78740157480314965" bottom="0.78740157480314965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USP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Felipe Lima</cp:lastModifiedBy>
  <dcterms:created xsi:type="dcterms:W3CDTF">2023-07-28T13:18:52Z</dcterms:created>
  <dcterms:modified xsi:type="dcterms:W3CDTF">2023-09-01T22:07:57Z</dcterms:modified>
</cp:coreProperties>
</file>