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Excel\"/>
    </mc:Choice>
  </mc:AlternateContent>
  <xr:revisionPtr revIDLastSave="0" documentId="13_ncr:1_{97CED800-1067-4373-9E21-70D095FFEC03}" xr6:coauthVersionLast="47" xr6:coauthVersionMax="47" xr10:uidLastSave="{00000000-0000-0000-0000-000000000000}"/>
  <bookViews>
    <workbookView xWindow="-120" yWindow="-120" windowWidth="24240" windowHeight="13140" activeTab="1" xr2:uid="{2CD2F317-A4A2-4140-B247-AA9BFE0257C1}"/>
  </bookViews>
  <sheets>
    <sheet name="Planilha1" sheetId="1" r:id="rId1"/>
    <sheet name="Computação" sheetId="3" r:id="rId2"/>
    <sheet name="US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F17" i="2" s="1" a="1"/>
  <c r="F17" i="2" s="1"/>
  <c r="C6" i="2"/>
  <c r="K16" i="2"/>
  <c r="J16" i="2"/>
  <c r="I16" i="2"/>
  <c r="J14" i="2"/>
  <c r="I12" i="2"/>
  <c r="J10" i="2"/>
  <c r="I10" i="2"/>
  <c r="K6" i="2"/>
  <c r="J6" i="2"/>
  <c r="I6" i="2"/>
  <c r="G19" i="1" l="1" a="1"/>
  <c r="G19" i="1" s="1"/>
  <c r="G15" i="1" a="1"/>
  <c r="G15" i="1" s="1"/>
  <c r="G17" i="1" a="1"/>
  <c r="G17" i="1" s="1"/>
  <c r="G14" i="1" a="1"/>
  <c r="G14" i="1" s="1"/>
  <c r="G16" i="1" a="1"/>
  <c r="G16" i="1" s="1"/>
  <c r="G18" i="1" a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<sst xmlns="http://schemas.openxmlformats.org/spreadsheetml/2006/main" count="164" uniqueCount="95">
  <si>
    <t>AC</t>
  </si>
  <si>
    <t>UNIVERSIDADE ESTADUAL DE SÃO PAULO (USP)</t>
  </si>
  <si>
    <t>Nota de corte</t>
  </si>
  <si>
    <t>Candidatos por vaga</t>
  </si>
  <si>
    <t>EP</t>
  </si>
  <si>
    <t>PPI</t>
  </si>
  <si>
    <t>Fuvest</t>
  </si>
  <si>
    <t>Computação (São Paulo, São Carlos, Ribeirão Preto)</t>
  </si>
  <si>
    <t>Sistemas de Informação (São Carlos)</t>
  </si>
  <si>
    <t>Ciência de Dados (São Carlos)</t>
  </si>
  <si>
    <t>Ciência da Informação (São Paulo)</t>
  </si>
  <si>
    <t>Informática Biomédica (Ribeirão Preto)</t>
  </si>
  <si>
    <t>Engenharia Elétrica e de Computação (São Carlos)</t>
  </si>
  <si>
    <t>Cursos da área de tecnologia</t>
  </si>
  <si>
    <t>Curso:</t>
  </si>
  <si>
    <t>Candidatos por vaga:</t>
  </si>
  <si>
    <t>Ano:</t>
  </si>
  <si>
    <t>Nota de corte EP:</t>
  </si>
  <si>
    <t>Nota de corte AC:</t>
  </si>
  <si>
    <t>Nota de Corte EP + PPI:</t>
  </si>
  <si>
    <t>AC = Ampla Concorrência</t>
  </si>
  <si>
    <t>EP = Escola pública</t>
  </si>
  <si>
    <t>PPI = Pretos, Pardos e Índigenas</t>
  </si>
  <si>
    <t>Computação</t>
  </si>
  <si>
    <t>Sistemas de Informação</t>
  </si>
  <si>
    <t>Ciência de Dados</t>
  </si>
  <si>
    <t>Ciência da Informação</t>
  </si>
  <si>
    <t>Informática Biomédica</t>
  </si>
  <si>
    <t>Eng. Elétrica e de Computação</t>
  </si>
  <si>
    <t>mais</t>
  </si>
  <si>
    <t>Clique abaixo para saber</t>
  </si>
  <si>
    <t>Carga Horária</t>
  </si>
  <si>
    <t>Aula</t>
  </si>
  <si>
    <t>Trabalho</t>
  </si>
  <si>
    <t>Subtotal</t>
  </si>
  <si>
    <t>Obrigatória</t>
  </si>
  <si>
    <t>Optativa Livre</t>
  </si>
  <si>
    <t>Optativa Eletiva    </t>
  </si>
  <si>
    <t>Total</t>
  </si>
  <si>
    <t>1º Período Ideal</t>
  </si>
  <si>
    <t>Créd.</t>
  </si>
  <si>
    <t>Trab.</t>
  </si>
  <si>
    <t>CH</t>
  </si>
  <si>
    <t>CE</t>
  </si>
  <si>
    <t>CP</t>
  </si>
  <si>
    <t>ATPA</t>
  </si>
  <si>
    <t>MAC0101</t>
  </si>
  <si>
    <t>Integração na Universidade e na Profissão</t>
  </si>
  <si>
    <t>MAC0105</t>
  </si>
  <si>
    <t>Fundamentos de Matemática para a Computação</t>
  </si>
  <si>
    <t>MAC0110</t>
  </si>
  <si>
    <t>Introdução à Computação</t>
  </si>
  <si>
    <t>MAC0329</t>
  </si>
  <si>
    <t>Álgebra Booleana e Aplicações no Projeto de Arquitetura de Computadores</t>
  </si>
  <si>
    <t>MAT0112</t>
  </si>
  <si>
    <t>Vetores e Geometria</t>
  </si>
  <si>
    <t>MAT2453</t>
  </si>
  <si>
    <t>Cálculo Diferencial e Integral I</t>
  </si>
  <si>
    <t>Subtotal:</t>
  </si>
  <si>
    <t>Informações básicas do currículo</t>
  </si>
  <si>
    <t xml:space="preserve">        Computação</t>
  </si>
  <si>
    <t>2º Período Ideal</t>
  </si>
  <si>
    <t>MAC0121</t>
  </si>
  <si>
    <t>Algoritmos e Estruturas de Dados I</t>
  </si>
  <si>
    <t>      MAC0110 - Introdução à Computação</t>
  </si>
  <si>
    <t>  Requisito</t>
  </si>
  <si>
    <t>MAC0216</t>
  </si>
  <si>
    <t>Técnicas de Programação I</t>
  </si>
  <si>
    <t>MAC0239</t>
  </si>
  <si>
    <t>Introdução à Lógica e Verificação de Programas</t>
  </si>
  <si>
    <t>MAE0119</t>
  </si>
  <si>
    <t>Introdução à Probabilidade e à Estatística</t>
  </si>
  <si>
    <t>MAT0122</t>
  </si>
  <si>
    <t>Álgebra Linear I</t>
  </si>
  <si>
    <t>º Período Ideal</t>
  </si>
  <si>
    <t>MAC0102</t>
  </si>
  <si>
    <t>Caminhos no Bacharelado em Ciência da Computação</t>
  </si>
  <si>
    <t>      MAC0121 - Algoritmos e Estruturas de Dados I</t>
  </si>
  <si>
    <t>MAC0209</t>
  </si>
  <si>
    <t>Modelagem e Simulação</t>
  </si>
  <si>
    <t>MAC0210</t>
  </si>
  <si>
    <t>Laboratório de Métodos Numéricos</t>
  </si>
  <si>
    <t>      MAT0122 - Álgebra Linear I</t>
  </si>
  <si>
    <t>MAC0323</t>
  </si>
  <si>
    <t>Algoritmos e Estruturas de Dados II</t>
  </si>
  <si>
    <t>MAT0236</t>
  </si>
  <si>
    <t>Funções Diferenciáveis e Séries</t>
  </si>
  <si>
    <t>      MAT2454 - Cálculo Diferencial e Integral II</t>
  </si>
  <si>
    <t>4º Período Ideal</t>
  </si>
  <si>
    <t>MAC0316</t>
  </si>
  <si>
    <t>Conceitos Fundamentais de Linguagens de Programação</t>
  </si>
  <si>
    <t>MAC0338</t>
  </si>
  <si>
    <t>Análise de Algoritmos</t>
  </si>
  <si>
    <t>      MAC0323 - Algoritmos e Estruturas de Dados II</t>
  </si>
  <si>
    <t>Disciplinas Obrigatórias: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</si>
</sst>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7.5"/>
      <color rgb="FF666666"/>
      <name val="Verdana"/>
      <family val="2"/>
    </font>
    <font>
      <sz val="8"/>
      <color rgb="FF666666"/>
      <name val="Verdana"/>
      <family val="2"/>
    </font>
    <font>
      <sz val="28"/>
      <color theme="1"/>
      <name val="Calibri"/>
      <family val="2"/>
      <scheme val="minor"/>
    </font>
    <font>
      <sz val="8"/>
      <color rgb="FF99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1" xfId="0" applyFill="1" applyBorder="1"/>
    <xf numFmtId="0" fontId="5" fillId="4" borderId="5" xfId="1" applyNumberFormat="1" applyFont="1" applyFill="1" applyBorder="1" applyAlignment="1">
      <alignment horizontal="center"/>
    </xf>
    <xf numFmtId="1" fontId="5" fillId="4" borderId="5" xfId="1" applyNumberFormat="1" applyFont="1" applyFill="1" applyBorder="1" applyAlignment="1">
      <alignment horizontal="center"/>
    </xf>
    <xf numFmtId="1" fontId="5" fillId="4" borderId="5" xfId="0" applyNumberFormat="1" applyFont="1" applyFill="1" applyBorder="1" applyAlignment="1">
      <alignment horizontal="center"/>
    </xf>
    <xf numFmtId="1" fontId="5" fillId="5" borderId="5" xfId="1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0" fontId="0" fillId="6" borderId="0" xfId="0" applyFill="1"/>
    <xf numFmtId="0" fontId="0" fillId="7" borderId="20" xfId="0" applyFill="1" applyBorder="1"/>
    <xf numFmtId="0" fontId="0" fillId="7" borderId="12" xfId="0" applyFill="1" applyBorder="1"/>
    <xf numFmtId="0" fontId="0" fillId="7" borderId="21" xfId="0" applyFill="1" applyBorder="1"/>
    <xf numFmtId="0" fontId="0" fillId="7" borderId="16" xfId="0" applyFill="1" applyBorder="1"/>
    <xf numFmtId="0" fontId="0" fillId="7" borderId="0" xfId="0" applyFill="1"/>
    <xf numFmtId="0" fontId="0" fillId="7" borderId="2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23" xfId="0" applyFill="1" applyBorder="1"/>
    <xf numFmtId="0" fontId="0" fillId="7" borderId="0" xfId="0" applyFill="1" applyAlignment="1">
      <alignment horizontal="right"/>
    </xf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3" fillId="0" borderId="0" xfId="0" applyFont="1"/>
    <xf numFmtId="0" fontId="3" fillId="5" borderId="0" xfId="0" applyFont="1" applyFill="1" applyAlignment="1">
      <alignment vertical="center"/>
    </xf>
    <xf numFmtId="0" fontId="0" fillId="5" borderId="0" xfId="0" applyFill="1"/>
    <xf numFmtId="0" fontId="0" fillId="8" borderId="6" xfId="0" applyFill="1" applyBorder="1" applyAlignment="1">
      <alignment horizontal="center"/>
    </xf>
    <xf numFmtId="1" fontId="0" fillId="8" borderId="6" xfId="0" applyNumberFormat="1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1" fontId="0" fillId="10" borderId="6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0" fontId="2" fillId="7" borderId="0" xfId="0" applyFont="1" applyFill="1" applyAlignment="1">
      <alignment horizontal="right"/>
    </xf>
    <xf numFmtId="0" fontId="0" fillId="7" borderId="15" xfId="0" applyFill="1" applyBorder="1"/>
    <xf numFmtId="0" fontId="8" fillId="6" borderId="0" xfId="0" applyFont="1" applyFill="1"/>
    <xf numFmtId="0" fontId="3" fillId="3" borderId="1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9" fillId="7" borderId="6" xfId="0" applyFont="1" applyFill="1" applyBorder="1"/>
    <xf numFmtId="0" fontId="0" fillId="7" borderId="6" xfId="0" applyFill="1" applyBorder="1" applyAlignment="1">
      <alignment horizontal="center"/>
    </xf>
    <xf numFmtId="0" fontId="8" fillId="7" borderId="6" xfId="2" applyFont="1" applyFill="1" applyBorder="1" applyAlignment="1">
      <alignment horizontal="center"/>
    </xf>
    <xf numFmtId="0" fontId="0" fillId="5" borderId="24" xfId="0" applyFill="1" applyBorder="1"/>
    <xf numFmtId="0" fontId="0" fillId="5" borderId="15" xfId="0" applyFill="1" applyBorder="1" applyAlignment="1">
      <alignment horizontal="center"/>
    </xf>
    <xf numFmtId="0" fontId="0" fillId="12" borderId="0" xfId="0" applyFill="1"/>
    <xf numFmtId="0" fontId="11" fillId="13" borderId="0" xfId="0" applyFont="1" applyFill="1" applyAlignment="1">
      <alignment vertical="center" wrapText="1"/>
    </xf>
    <xf numFmtId="0" fontId="10" fillId="12" borderId="0" xfId="2" applyFill="1" applyAlignment="1">
      <alignment vertical="center" wrapText="1"/>
    </xf>
    <xf numFmtId="0" fontId="14" fillId="12" borderId="0" xfId="0" applyFont="1" applyFill="1" applyAlignment="1">
      <alignment vertical="center" wrapText="1"/>
    </xf>
    <xf numFmtId="0" fontId="14" fillId="12" borderId="0" xfId="0" applyFont="1" applyFill="1" applyAlignment="1">
      <alignment horizontal="right" vertical="center" wrapText="1"/>
    </xf>
    <xf numFmtId="0" fontId="14" fillId="12" borderId="0" xfId="0" applyFont="1" applyFill="1" applyAlignment="1">
      <alignment horizontal="right" vertical="top" wrapText="1"/>
    </xf>
    <xf numFmtId="0" fontId="11" fillId="13" borderId="0" xfId="0" applyFont="1" applyFill="1" applyAlignment="1">
      <alignment vertical="center" wrapText="1"/>
    </xf>
    <xf numFmtId="0" fontId="11" fillId="13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right" vertical="top" wrapText="1"/>
    </xf>
    <xf numFmtId="0" fontId="13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2" fillId="12" borderId="25" xfId="0" applyFont="1" applyFill="1" applyBorder="1" applyAlignment="1">
      <alignment vertical="center" wrapText="1"/>
    </xf>
    <xf numFmtId="0" fontId="12" fillId="12" borderId="26" xfId="0" applyFont="1" applyFill="1" applyBorder="1" applyAlignment="1">
      <alignment horizontal="right" vertical="center" wrapText="1"/>
    </xf>
    <xf numFmtId="0" fontId="12" fillId="12" borderId="27" xfId="0" applyFont="1" applyFill="1" applyBorder="1" applyAlignment="1">
      <alignment horizontal="right" vertical="center" wrapText="1"/>
    </xf>
    <xf numFmtId="0" fontId="11" fillId="0" borderId="28" xfId="0" applyFont="1" applyBorder="1" applyAlignment="1">
      <alignment vertical="center" wrapText="1"/>
    </xf>
    <xf numFmtId="0" fontId="14" fillId="0" borderId="29" xfId="0" applyFont="1" applyBorder="1" applyAlignment="1">
      <alignment horizontal="right" vertical="center" wrapText="1"/>
    </xf>
    <xf numFmtId="0" fontId="13" fillId="0" borderId="29" xfId="0" applyFont="1" applyBorder="1" applyAlignment="1">
      <alignment horizontal="right" vertical="center" wrapText="1"/>
    </xf>
    <xf numFmtId="0" fontId="11" fillId="0" borderId="30" xfId="0" applyFont="1" applyBorder="1" applyAlignment="1">
      <alignment vertical="center" wrapText="1"/>
    </xf>
    <xf numFmtId="0" fontId="13" fillId="0" borderId="31" xfId="0" applyFont="1" applyBorder="1" applyAlignment="1">
      <alignment horizontal="right" vertical="center" wrapText="1"/>
    </xf>
    <xf numFmtId="0" fontId="14" fillId="0" borderId="31" xfId="0" applyFont="1" applyBorder="1" applyAlignment="1">
      <alignment horizontal="right" vertical="center" wrapText="1"/>
    </xf>
    <xf numFmtId="0" fontId="13" fillId="0" borderId="32" xfId="0" applyFont="1" applyBorder="1" applyAlignment="1">
      <alignment horizontal="right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/>
    <xf numFmtId="0" fontId="11" fillId="13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0" fillId="12" borderId="1" xfId="2" applyFill="1" applyBorder="1" applyAlignment="1">
      <alignment vertical="center" wrapText="1"/>
    </xf>
    <xf numFmtId="0" fontId="14" fillId="12" borderId="1" xfId="0" applyFont="1" applyFill="1" applyBorder="1" applyAlignment="1">
      <alignment vertical="center" wrapText="1"/>
    </xf>
    <xf numFmtId="0" fontId="14" fillId="12" borderId="1" xfId="0" applyFont="1" applyFill="1" applyBorder="1" applyAlignment="1">
      <alignment horizontal="right" vertical="center" wrapText="1"/>
    </xf>
    <xf numFmtId="0" fontId="14" fillId="12" borderId="1" xfId="0" applyFont="1" applyFill="1" applyBorder="1" applyAlignment="1">
      <alignment horizontal="right" vertical="top" wrapText="1"/>
    </xf>
    <xf numFmtId="0" fontId="14" fillId="12" borderId="1" xfId="0" applyFont="1" applyFill="1" applyBorder="1" applyAlignment="1">
      <alignment horizontal="right" vertical="top" wrapText="1"/>
    </xf>
    <xf numFmtId="0" fontId="0" fillId="12" borderId="1" xfId="0" applyFill="1" applyBorder="1"/>
    <xf numFmtId="0" fontId="16" fillId="12" borderId="0" xfId="0" applyFont="1" applyFill="1" applyAlignment="1">
      <alignment horizontal="left" vertical="center" wrapText="1"/>
    </xf>
    <xf numFmtId="0" fontId="0" fillId="0" borderId="8" xfId="0" applyBorder="1"/>
    <xf numFmtId="0" fontId="0" fillId="0" borderId="10" xfId="0" applyBorder="1"/>
    <xf numFmtId="0" fontId="11" fillId="0" borderId="0" xfId="0" applyFont="1" applyBorder="1" applyAlignment="1">
      <alignment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8789CF"/>
      <color rgb="FFFF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3</xdr:row>
      <xdr:rowOff>66676</xdr:rowOff>
    </xdr:from>
    <xdr:to>
      <xdr:col>5</xdr:col>
      <xdr:colOff>1368424</xdr:colOff>
      <xdr:row>10</xdr:row>
      <xdr:rowOff>0</xdr:rowOff>
    </xdr:to>
    <xdr:pic>
      <xdr:nvPicPr>
        <xdr:cNvPr id="2" name="Imagem 1" descr="Logotipos – USP – Identidade Visual">
          <a:extLst>
            <a:ext uri="{FF2B5EF4-FFF2-40B4-BE49-F238E27FC236}">
              <a16:creationId xmlns:a16="http://schemas.microsoft.com/office/drawing/2014/main" id="{2C62C6A4-0CE9-9C23-96ED-A8B1F65F3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1" y="638176"/>
          <a:ext cx="1625598" cy="1219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pdigital.usp.br/jupiterweb/obterDisciplina?sgldis=MAC0216&amp;codcur=45052&amp;codhab=1" TargetMode="External"/><Relationship Id="rId13" Type="http://schemas.openxmlformats.org/officeDocument/2006/relationships/hyperlink" Target="https://uspdigital.usp.br/jupiterweb/obterDisciplina?sgldis=MAC0209&amp;codcur=45052&amp;codhab=1" TargetMode="External"/><Relationship Id="rId18" Type="http://schemas.openxmlformats.org/officeDocument/2006/relationships/hyperlink" Target="https://uspdigital.usp.br/jupiterweb/obterDisciplina?sgldis=MAC0338&amp;codcur=45052&amp;codhab=1" TargetMode="External"/><Relationship Id="rId3" Type="http://schemas.openxmlformats.org/officeDocument/2006/relationships/hyperlink" Target="https://uspdigital.usp.br/jupiterweb/obterDisciplina?sgldis=MAC0110&amp;codcur=45052&amp;codhab=1" TargetMode="External"/><Relationship Id="rId7" Type="http://schemas.openxmlformats.org/officeDocument/2006/relationships/hyperlink" Target="https://uspdigital.usp.br/jupiterweb/obterDisciplina?sgldis=MAC0121&amp;codcur=45052&amp;codhab=1" TargetMode="External"/><Relationship Id="rId12" Type="http://schemas.openxmlformats.org/officeDocument/2006/relationships/hyperlink" Target="https://uspdigital.usp.br/jupiterweb/obterDisciplina?sgldis=MAC0102&amp;codcur=45052&amp;codhab=1" TargetMode="External"/><Relationship Id="rId17" Type="http://schemas.openxmlformats.org/officeDocument/2006/relationships/hyperlink" Target="https://uspdigital.usp.br/jupiterweb/obterDisciplina?sgldis=MAC0316&amp;codcur=45052&amp;codhab=1" TargetMode="External"/><Relationship Id="rId2" Type="http://schemas.openxmlformats.org/officeDocument/2006/relationships/hyperlink" Target="https://uspdigital.usp.br/jupiterweb/obterDisciplina?sgldis=MAC0105&amp;codcur=45052&amp;codhab=1" TargetMode="External"/><Relationship Id="rId16" Type="http://schemas.openxmlformats.org/officeDocument/2006/relationships/hyperlink" Target="https://uspdigital.usp.br/jupiterweb/obterDisciplina?sgldis=MAT0236&amp;codcur=45052&amp;codhab=1" TargetMode="External"/><Relationship Id="rId1" Type="http://schemas.openxmlformats.org/officeDocument/2006/relationships/hyperlink" Target="https://uspdigital.usp.br/jupiterweb/obterDisciplina?sgldis=MAC0101&amp;codcur=45052&amp;codhab=1" TargetMode="External"/><Relationship Id="rId6" Type="http://schemas.openxmlformats.org/officeDocument/2006/relationships/hyperlink" Target="https://uspdigital.usp.br/jupiterweb/obterDisciplina?sgldis=MAT2453&amp;codcur=45052&amp;codhab=1" TargetMode="External"/><Relationship Id="rId11" Type="http://schemas.openxmlformats.org/officeDocument/2006/relationships/hyperlink" Target="https://uspdigital.usp.br/jupiterweb/obterDisciplina?sgldis=MAT0122&amp;codcur=45052&amp;codhab=1" TargetMode="External"/><Relationship Id="rId5" Type="http://schemas.openxmlformats.org/officeDocument/2006/relationships/hyperlink" Target="https://uspdigital.usp.br/jupiterweb/obterDisciplina?sgldis=MAT0112&amp;codcur=45052&amp;codhab=1" TargetMode="External"/><Relationship Id="rId15" Type="http://schemas.openxmlformats.org/officeDocument/2006/relationships/hyperlink" Target="https://uspdigital.usp.br/jupiterweb/obterDisciplina?sgldis=MAC0323&amp;codcur=45052&amp;codhab=1" TargetMode="External"/><Relationship Id="rId10" Type="http://schemas.openxmlformats.org/officeDocument/2006/relationships/hyperlink" Target="https://uspdigital.usp.br/jupiterweb/obterDisciplina?sgldis=MAE0119&amp;codcur=45052&amp;codhab=1" TargetMode="External"/><Relationship Id="rId4" Type="http://schemas.openxmlformats.org/officeDocument/2006/relationships/hyperlink" Target="https://uspdigital.usp.br/jupiterweb/obterDisciplina?sgldis=MAC0329&amp;codcur=45052&amp;codhab=1" TargetMode="External"/><Relationship Id="rId9" Type="http://schemas.openxmlformats.org/officeDocument/2006/relationships/hyperlink" Target="https://uspdigital.usp.br/jupiterweb/obterDisciplina?sgldis=MAC0239&amp;codcur=45052&amp;codhab=1" TargetMode="External"/><Relationship Id="rId14" Type="http://schemas.openxmlformats.org/officeDocument/2006/relationships/hyperlink" Target="https://uspdigital.usp.br/jupiterweb/obterDisciplina?sgldis=MAC0210&amp;codcur=45052&amp;codhab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3DFF-5DB2-4F31-A7E8-AA1F6CB2DCED}">
  <dimension ref="B4:P101"/>
  <sheetViews>
    <sheetView showGridLines="0" topLeftCell="A4" workbookViewId="0">
      <selection activeCell="B9" sqref="B9"/>
    </sheetView>
  </sheetViews>
  <sheetFormatPr defaultRowHeight="15" x14ac:dyDescent="0.25"/>
  <cols>
    <col min="1" max="1" width="32.42578125" customWidth="1"/>
    <col min="2" max="2" width="24" customWidth="1"/>
    <col min="3" max="3" width="10.42578125" customWidth="1"/>
    <col min="4" max="4" width="1.85546875" customWidth="1"/>
    <col min="5" max="5" width="4.28515625" customWidth="1"/>
    <col min="6" max="6" width="33.5703125" bestFit="1" customWidth="1"/>
    <col min="7" max="7" width="46.140625" customWidth="1"/>
    <col min="8" max="8" width="4.5703125" customWidth="1"/>
    <col min="9" max="9" width="4.42578125" customWidth="1"/>
    <col min="10" max="10" width="4.7109375" customWidth="1"/>
    <col min="11" max="11" width="3.5703125" customWidth="1"/>
    <col min="12" max="12" width="6" customWidth="1"/>
    <col min="13" max="13" width="1.85546875" customWidth="1"/>
    <col min="15" max="15" width="17.28515625" customWidth="1"/>
    <col min="16" max="16" width="2.85546875" customWidth="1"/>
  </cols>
  <sheetData>
    <row r="4" spans="2:16" ht="15.75" thickBot="1" x14ac:dyDescent="0.3"/>
    <row r="5" spans="2:16" ht="15.75" thickBot="1" x14ac:dyDescent="0.3">
      <c r="E5" s="11"/>
      <c r="F5" s="12"/>
      <c r="G5" s="12"/>
      <c r="H5" s="12"/>
      <c r="I5" s="12"/>
      <c r="J5" s="12"/>
      <c r="K5" s="13"/>
      <c r="N5" s="11" t="s">
        <v>20</v>
      </c>
      <c r="O5" s="12"/>
      <c r="P5" s="13"/>
    </row>
    <row r="6" spans="2:16" x14ac:dyDescent="0.25">
      <c r="B6" s="54" t="s">
        <v>30</v>
      </c>
      <c r="D6" s="10"/>
      <c r="E6" s="14"/>
      <c r="F6" s="15"/>
      <c r="G6" s="15"/>
      <c r="H6" s="15"/>
      <c r="I6" s="15"/>
      <c r="J6" s="15"/>
      <c r="K6" s="16"/>
      <c r="M6" s="10"/>
      <c r="N6" s="14" t="s">
        <v>21</v>
      </c>
      <c r="O6" s="15"/>
      <c r="P6" s="16"/>
    </row>
    <row r="7" spans="2:16" ht="15.75" thickBot="1" x14ac:dyDescent="0.3">
      <c r="B7" s="55" t="s">
        <v>29</v>
      </c>
      <c r="D7" s="10"/>
      <c r="E7" s="14"/>
      <c r="F7" s="15"/>
      <c r="G7" s="15"/>
      <c r="H7" s="15"/>
      <c r="I7" s="15"/>
      <c r="J7" s="15"/>
      <c r="K7" s="16"/>
      <c r="M7" s="10"/>
      <c r="N7" s="33" t="s">
        <v>22</v>
      </c>
      <c r="O7" s="19"/>
      <c r="P7" s="19"/>
    </row>
    <row r="8" spans="2:16" ht="7.5" customHeight="1" thickBot="1" x14ac:dyDescent="0.3">
      <c r="D8" s="10"/>
      <c r="E8" s="14"/>
      <c r="F8" s="15"/>
      <c r="G8" s="15"/>
      <c r="H8" s="15"/>
      <c r="I8" s="15"/>
      <c r="J8" s="15"/>
      <c r="K8" s="16"/>
      <c r="M8" s="10">
        <v>2020</v>
      </c>
      <c r="N8" s="10">
        <v>2021</v>
      </c>
      <c r="O8" s="34">
        <v>2022</v>
      </c>
    </row>
    <row r="9" spans="2:16" ht="15.75" thickBot="1" x14ac:dyDescent="0.3">
      <c r="B9" s="53" t="s">
        <v>23</v>
      </c>
      <c r="D9" s="10"/>
      <c r="E9" s="14"/>
      <c r="F9" s="15"/>
      <c r="G9" s="15"/>
      <c r="H9" s="15"/>
      <c r="I9" s="15"/>
      <c r="J9" s="15"/>
      <c r="K9" s="16"/>
      <c r="O9" s="23"/>
    </row>
    <row r="10" spans="2:16" ht="15.75" thickBot="1" x14ac:dyDescent="0.3">
      <c r="D10" s="10"/>
      <c r="E10" s="14"/>
      <c r="F10" s="15"/>
      <c r="G10" s="15"/>
      <c r="H10" s="15"/>
      <c r="I10" s="15"/>
      <c r="J10" s="15"/>
      <c r="K10" s="16"/>
      <c r="O10" s="23"/>
    </row>
    <row r="11" spans="2:16" ht="15.75" thickBot="1" x14ac:dyDescent="0.3">
      <c r="B11" s="52" t="s">
        <v>24</v>
      </c>
      <c r="D11" s="10"/>
      <c r="E11" s="14"/>
      <c r="F11" s="20" t="s">
        <v>14</v>
      </c>
      <c r="G11" s="21" t="s">
        <v>11</v>
      </c>
      <c r="H11" s="15"/>
      <c r="I11" s="15"/>
      <c r="J11" s="15"/>
      <c r="K11" s="16"/>
    </row>
    <row r="12" spans="2:16" ht="15.75" thickBot="1" x14ac:dyDescent="0.3">
      <c r="D12" s="10"/>
      <c r="E12" s="14"/>
      <c r="F12" s="20" t="s">
        <v>16</v>
      </c>
      <c r="G12" s="22">
        <v>2022</v>
      </c>
      <c r="H12" s="15"/>
      <c r="I12" s="15"/>
      <c r="J12" s="15"/>
      <c r="K12" s="16"/>
    </row>
    <row r="13" spans="2:16" ht="15.75" thickBot="1" x14ac:dyDescent="0.3">
      <c r="B13" s="52" t="s">
        <v>25</v>
      </c>
      <c r="D13" s="10"/>
      <c r="E13" s="14"/>
      <c r="F13" s="20"/>
      <c r="G13" s="20"/>
      <c r="H13" s="15"/>
      <c r="I13" s="15"/>
      <c r="J13" s="15"/>
      <c r="K13" s="16"/>
    </row>
    <row r="14" spans="2:16" ht="15.75" thickBot="1" x14ac:dyDescent="0.3">
      <c r="D14" s="10"/>
      <c r="E14" s="14"/>
      <c r="F14" s="32" t="s">
        <v>18</v>
      </c>
      <c r="G14" s="26" cm="1">
        <f t="array" ref="G14">_xlfn.IFS(G12=2020,INDEX(USP!C5:C16,USP!B17),G12=2021,INDEX(USP!F5:F16,USP!B17),G12=2022,INDEX(USP!I5:I16,USP!B17))</f>
        <v>42</v>
      </c>
      <c r="H14" s="15"/>
      <c r="I14" s="15"/>
      <c r="J14" s="15"/>
      <c r="K14" s="16"/>
    </row>
    <row r="15" spans="2:16" ht="15.75" thickBot="1" x14ac:dyDescent="0.3">
      <c r="B15" s="52" t="s">
        <v>26</v>
      </c>
      <c r="D15" s="10"/>
      <c r="E15" s="14"/>
      <c r="F15" s="32" t="s">
        <v>15</v>
      </c>
      <c r="G15" s="27" cm="1">
        <f t="array" ref="G15">_xlfn.IFS(G12=2020,INDEX(USP!C5:C16,USP!B17 +1),G12=2021,INDEX(USP!F5:F16,USP!B17 + 1),G12=2022,INDEX(USP!I5:I16,USP!B17 +1))</f>
        <v>6</v>
      </c>
      <c r="H15" s="15"/>
      <c r="I15" s="15"/>
      <c r="J15" s="15"/>
      <c r="K15" s="16"/>
    </row>
    <row r="16" spans="2:16" ht="15.75" thickBot="1" x14ac:dyDescent="0.3">
      <c r="D16" s="10"/>
      <c r="E16" s="14"/>
      <c r="F16" s="32" t="s">
        <v>17</v>
      </c>
      <c r="G16" s="28" cm="1">
        <f t="array" ref="G16">_xlfn.IFS(G12=2020,INDEX(USP!D5:D16,USP!B17),G12=2021,INDEX(USP!G5:G16,USP!B17),G12=2022,INDEX(USP!J5:J16,USP!B17))</f>
        <v>34</v>
      </c>
      <c r="H16" s="15"/>
      <c r="I16" s="15"/>
      <c r="J16" s="15"/>
      <c r="K16" s="16"/>
    </row>
    <row r="17" spans="2:11" ht="15.75" thickBot="1" x14ac:dyDescent="0.3">
      <c r="B17" s="52" t="s">
        <v>27</v>
      </c>
      <c r="D17" s="10"/>
      <c r="E17" s="14"/>
      <c r="F17" s="32" t="s">
        <v>15</v>
      </c>
      <c r="G17" s="29" cm="1">
        <f t="array" ref="G17">_xlfn.IFS(G12=2020,INDEX(USP!D5:D16,USP!B17+1),G12=2021,INDEX(USP!G5:G16,USP!B17+1),G12=2022,INDEX(USP!J5:J16,USP!B17+1))</f>
        <v>5.5</v>
      </c>
      <c r="H17" s="15"/>
      <c r="I17" s="15"/>
      <c r="J17" s="15"/>
      <c r="K17" s="16"/>
    </row>
    <row r="18" spans="2:11" ht="15.75" thickBot="1" x14ac:dyDescent="0.3">
      <c r="D18" s="10"/>
      <c r="E18" s="14"/>
      <c r="F18" s="32" t="s">
        <v>19</v>
      </c>
      <c r="G18" s="30" cm="1">
        <f t="array" ref="G18">_xlfn.IFS(G12=2020,INDEX(USP!E5:E16,USP!B17),G12=2021,INDEX(USP!H5:H16,USP!B17),G12=2022,INDEX(USP!K5:K16,USP!B17))</f>
        <v>41</v>
      </c>
      <c r="H18" s="15"/>
      <c r="I18" s="15"/>
      <c r="J18" s="15"/>
      <c r="K18" s="16"/>
    </row>
    <row r="19" spans="2:11" ht="15.75" thickBot="1" x14ac:dyDescent="0.3">
      <c r="B19" s="51" t="s">
        <v>28</v>
      </c>
      <c r="D19" s="10"/>
      <c r="E19" s="14"/>
      <c r="F19" s="32" t="s">
        <v>15</v>
      </c>
      <c r="G19" s="31" cm="1">
        <f t="array" ref="G19">_xlfn.IFS(G12=2020,INDEX(USP!E5:E16,USP!B17+1),G12=2021,INDEX(USP!H5:H16,USP!B17+1),G12=2022,INDEX(USP!K5:K16,USP!B17+1))</f>
        <v>3.5</v>
      </c>
      <c r="H19" s="15"/>
      <c r="I19" s="15"/>
      <c r="J19" s="15"/>
      <c r="K19" s="16"/>
    </row>
    <row r="20" spans="2:11" ht="15.75" thickBot="1" x14ac:dyDescent="0.3">
      <c r="D20" s="10"/>
      <c r="E20" s="17"/>
      <c r="F20" s="18"/>
      <c r="G20" s="18"/>
      <c r="H20" s="18"/>
      <c r="I20" s="18"/>
      <c r="J20" s="18"/>
      <c r="K20" s="19"/>
    </row>
    <row r="21" spans="2:11" ht="9" customHeight="1" x14ac:dyDescent="0.25">
      <c r="D21" s="10"/>
      <c r="E21" s="10"/>
      <c r="F21" s="10"/>
      <c r="G21" s="10"/>
      <c r="H21" s="10"/>
      <c r="I21" s="10"/>
      <c r="J21" s="10"/>
    </row>
    <row r="96" spans="3:3" x14ac:dyDescent="0.25">
      <c r="C96" s="24" t="s">
        <v>7</v>
      </c>
    </row>
    <row r="97" spans="3:4" x14ac:dyDescent="0.25">
      <c r="C97" s="24" t="s">
        <v>8</v>
      </c>
      <c r="D97" s="25"/>
    </row>
    <row r="98" spans="3:4" x14ac:dyDescent="0.25">
      <c r="C98" s="24" t="s">
        <v>9</v>
      </c>
      <c r="D98" s="25"/>
    </row>
    <row r="99" spans="3:4" x14ac:dyDescent="0.25">
      <c r="C99" s="24" t="s">
        <v>10</v>
      </c>
      <c r="D99" s="25"/>
    </row>
    <row r="100" spans="3:4" x14ac:dyDescent="0.25">
      <c r="C100" s="24" t="s">
        <v>11</v>
      </c>
      <c r="D100" s="25"/>
    </row>
    <row r="101" spans="3:4" x14ac:dyDescent="0.25">
      <c r="C101" s="24" t="s">
        <v>12</v>
      </c>
      <c r="D101" s="25"/>
    </row>
  </sheetData>
  <dataValidations count="2">
    <dataValidation type="list" allowBlank="1" showInputMessage="1" showErrorMessage="1" sqref="G12" xr:uid="{F44800DB-E19D-43DB-8971-ABBC5F287C3A}">
      <formula1>$M$8:$O$8</formula1>
    </dataValidation>
    <dataValidation type="list" allowBlank="1" showInputMessage="1" showErrorMessage="1" sqref="G11" xr:uid="{44D13ECC-6545-4024-A44E-906F2ECB45C9}">
      <formula1>$C$96:$C$101</formula1>
    </dataValidation>
  </dataValidations>
  <hyperlinks>
    <hyperlink ref="B9" location="Computação!A1" display="Computação" xr:uid="{E7CEDFBF-9695-4A84-B832-013B993BA360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A466-715C-4609-9298-53363595B5D3}">
  <dimension ref="F1:N57"/>
  <sheetViews>
    <sheetView tabSelected="1" topLeftCell="A11" workbookViewId="0">
      <selection activeCell="P13" sqref="P13"/>
    </sheetView>
  </sheetViews>
  <sheetFormatPr defaultRowHeight="15" x14ac:dyDescent="0.25"/>
  <cols>
    <col min="7" max="7" width="21.140625" customWidth="1"/>
  </cols>
  <sheetData>
    <row r="1" spans="6:14" ht="36" x14ac:dyDescent="0.55000000000000004">
      <c r="F1" s="83" t="s">
        <v>60</v>
      </c>
      <c r="G1" s="83"/>
      <c r="H1" s="83"/>
      <c r="I1" s="83"/>
      <c r="J1" s="83"/>
      <c r="K1" s="83"/>
      <c r="L1" s="83"/>
      <c r="M1" s="83"/>
      <c r="N1" s="84"/>
    </row>
    <row r="2" spans="6:14" ht="36.75" thickBot="1" x14ac:dyDescent="0.6">
      <c r="F2" s="82"/>
      <c r="G2" s="82"/>
      <c r="H2" s="82"/>
      <c r="I2" s="82"/>
      <c r="J2" s="82"/>
      <c r="K2" s="82"/>
      <c r="L2" s="82"/>
      <c r="M2" s="82"/>
      <c r="N2" s="84"/>
    </row>
    <row r="3" spans="6:14" ht="15.75" thickBot="1" x14ac:dyDescent="0.3">
      <c r="H3" s="79" t="s">
        <v>59</v>
      </c>
      <c r="I3" s="80"/>
      <c r="J3" s="80"/>
      <c r="K3" s="81"/>
    </row>
    <row r="4" spans="6:14" ht="21" x14ac:dyDescent="0.25">
      <c r="H4" s="69" t="s">
        <v>31</v>
      </c>
      <c r="I4" s="70" t="s">
        <v>32</v>
      </c>
      <c r="J4" s="70" t="s">
        <v>33</v>
      </c>
      <c r="K4" s="71" t="s">
        <v>34</v>
      </c>
    </row>
    <row r="5" spans="6:14" ht="21" x14ac:dyDescent="0.25">
      <c r="H5" s="72" t="s">
        <v>35</v>
      </c>
      <c r="I5" s="67">
        <v>1305</v>
      </c>
      <c r="J5" s="68">
        <v>720</v>
      </c>
      <c r="K5" s="73">
        <v>2025</v>
      </c>
    </row>
    <row r="6" spans="6:14" ht="21" x14ac:dyDescent="0.25">
      <c r="H6" s="72" t="s">
        <v>36</v>
      </c>
      <c r="I6" s="67">
        <v>360</v>
      </c>
      <c r="J6" s="67">
        <v>0</v>
      </c>
      <c r="K6" s="74">
        <v>360</v>
      </c>
    </row>
    <row r="7" spans="6:14" ht="21" x14ac:dyDescent="0.25">
      <c r="H7" s="72" t="s">
        <v>37</v>
      </c>
      <c r="I7" s="67">
        <v>900</v>
      </c>
      <c r="J7" s="68">
        <v>0</v>
      </c>
      <c r="K7" s="74">
        <v>900</v>
      </c>
    </row>
    <row r="8" spans="6:14" ht="15.75" thickBot="1" x14ac:dyDescent="0.3">
      <c r="H8" s="75" t="s">
        <v>38</v>
      </c>
      <c r="I8" s="76">
        <v>2565</v>
      </c>
      <c r="J8" s="77">
        <v>720</v>
      </c>
      <c r="K8" s="78">
        <v>3285</v>
      </c>
    </row>
    <row r="9" spans="6:14" ht="15.75" thickBot="1" x14ac:dyDescent="0.3">
      <c r="H9" s="97"/>
      <c r="I9" s="65"/>
      <c r="J9" s="66"/>
      <c r="K9" s="65"/>
    </row>
    <row r="10" spans="6:14" ht="15.75" thickBot="1" x14ac:dyDescent="0.3">
      <c r="F10" s="95" t="s">
        <v>94</v>
      </c>
      <c r="G10" s="96"/>
    </row>
    <row r="11" spans="6:14" x14ac:dyDescent="0.25">
      <c r="F11" s="56"/>
      <c r="G11" s="56"/>
      <c r="H11" s="56"/>
      <c r="I11" s="56"/>
      <c r="J11" s="56"/>
      <c r="K11" s="56"/>
      <c r="L11" s="56"/>
      <c r="M11" s="56"/>
    </row>
    <row r="12" spans="6:14" x14ac:dyDescent="0.25">
      <c r="F12" s="85" t="s">
        <v>39</v>
      </c>
      <c r="G12" s="85"/>
      <c r="H12" s="86" t="s">
        <v>40</v>
      </c>
      <c r="I12" s="86" t="s">
        <v>40</v>
      </c>
      <c r="J12" s="87" t="s">
        <v>42</v>
      </c>
      <c r="K12" s="87" t="s">
        <v>43</v>
      </c>
      <c r="L12" s="87" t="s">
        <v>44</v>
      </c>
      <c r="M12" s="87" t="s">
        <v>45</v>
      </c>
    </row>
    <row r="13" spans="6:14" x14ac:dyDescent="0.25">
      <c r="F13" s="85"/>
      <c r="G13" s="85"/>
      <c r="H13" s="86" t="s">
        <v>32</v>
      </c>
      <c r="I13" s="86" t="s">
        <v>41</v>
      </c>
      <c r="J13" s="87"/>
      <c r="K13" s="87"/>
      <c r="L13" s="87"/>
      <c r="M13" s="87"/>
    </row>
    <row r="14" spans="6:14" ht="31.5" x14ac:dyDescent="0.25">
      <c r="F14" s="88" t="s">
        <v>46</v>
      </c>
      <c r="G14" s="89" t="s">
        <v>47</v>
      </c>
      <c r="H14" s="90">
        <v>2</v>
      </c>
      <c r="I14" s="90">
        <v>0</v>
      </c>
      <c r="J14" s="90">
        <v>30</v>
      </c>
      <c r="K14" s="89"/>
      <c r="L14" s="89"/>
      <c r="M14" s="89"/>
    </row>
    <row r="15" spans="6:14" ht="31.5" x14ac:dyDescent="0.25">
      <c r="F15" s="88" t="s">
        <v>48</v>
      </c>
      <c r="G15" s="89" t="s">
        <v>49</v>
      </c>
      <c r="H15" s="90">
        <v>4</v>
      </c>
      <c r="I15" s="90">
        <v>0</v>
      </c>
      <c r="J15" s="90">
        <v>60</v>
      </c>
      <c r="K15" s="89"/>
      <c r="L15" s="89"/>
      <c r="M15" s="89"/>
    </row>
    <row r="16" spans="6:14" ht="21" x14ac:dyDescent="0.25">
      <c r="F16" s="88" t="s">
        <v>50</v>
      </c>
      <c r="G16" s="89" t="s">
        <v>51</v>
      </c>
      <c r="H16" s="90">
        <v>4</v>
      </c>
      <c r="I16" s="90">
        <v>0</v>
      </c>
      <c r="J16" s="90">
        <v>60</v>
      </c>
      <c r="K16" s="89"/>
      <c r="L16" s="89"/>
      <c r="M16" s="89"/>
    </row>
    <row r="17" spans="6:13" ht="42" x14ac:dyDescent="0.25">
      <c r="F17" s="88" t="s">
        <v>52</v>
      </c>
      <c r="G17" s="89" t="s">
        <v>53</v>
      </c>
      <c r="H17" s="90">
        <v>4</v>
      </c>
      <c r="I17" s="90">
        <v>0</v>
      </c>
      <c r="J17" s="90">
        <v>60</v>
      </c>
      <c r="K17" s="89"/>
      <c r="L17" s="89"/>
      <c r="M17" s="89"/>
    </row>
    <row r="18" spans="6:13" x14ac:dyDescent="0.25">
      <c r="F18" s="88" t="s">
        <v>54</v>
      </c>
      <c r="G18" s="89" t="s">
        <v>55</v>
      </c>
      <c r="H18" s="90">
        <v>4</v>
      </c>
      <c r="I18" s="90">
        <v>0</v>
      </c>
      <c r="J18" s="90">
        <v>60</v>
      </c>
      <c r="K18" s="89"/>
      <c r="L18" s="89"/>
      <c r="M18" s="89"/>
    </row>
    <row r="19" spans="6:13" ht="21" x14ac:dyDescent="0.25">
      <c r="F19" s="88" t="s">
        <v>56</v>
      </c>
      <c r="G19" s="89" t="s">
        <v>57</v>
      </c>
      <c r="H19" s="90">
        <v>6</v>
      </c>
      <c r="I19" s="90">
        <v>0</v>
      </c>
      <c r="J19" s="90">
        <v>90</v>
      </c>
      <c r="K19" s="89"/>
      <c r="L19" s="89"/>
      <c r="M19" s="89"/>
    </row>
    <row r="20" spans="6:13" x14ac:dyDescent="0.25">
      <c r="F20" s="91" t="s">
        <v>58</v>
      </c>
      <c r="G20" s="91"/>
      <c r="H20" s="92">
        <v>24</v>
      </c>
      <c r="I20" s="92">
        <v>0</v>
      </c>
      <c r="J20" s="92">
        <v>360</v>
      </c>
      <c r="K20" s="92"/>
      <c r="L20" s="92"/>
      <c r="M20" s="93"/>
    </row>
    <row r="22" spans="6:13" x14ac:dyDescent="0.25">
      <c r="F22" s="56"/>
      <c r="G22" s="56"/>
      <c r="H22" s="56"/>
      <c r="I22" s="56"/>
      <c r="J22" s="56"/>
      <c r="K22" s="56"/>
      <c r="L22" s="56"/>
      <c r="M22" s="56"/>
    </row>
    <row r="23" spans="6:13" x14ac:dyDescent="0.25">
      <c r="F23" s="62" t="s">
        <v>61</v>
      </c>
      <c r="G23" s="62"/>
      <c r="H23" s="57" t="s">
        <v>40</v>
      </c>
      <c r="I23" s="57" t="s">
        <v>40</v>
      </c>
      <c r="J23" s="63" t="s">
        <v>42</v>
      </c>
      <c r="K23" s="63" t="s">
        <v>43</v>
      </c>
      <c r="L23" s="63" t="s">
        <v>44</v>
      </c>
      <c r="M23" s="63" t="s">
        <v>45</v>
      </c>
    </row>
    <row r="24" spans="6:13" x14ac:dyDescent="0.25">
      <c r="F24" s="62"/>
      <c r="G24" s="62"/>
      <c r="H24" s="57" t="s">
        <v>32</v>
      </c>
      <c r="I24" s="57" t="s">
        <v>41</v>
      </c>
      <c r="J24" s="63"/>
      <c r="K24" s="63"/>
      <c r="L24" s="63"/>
      <c r="M24" s="63"/>
    </row>
    <row r="25" spans="6:13" ht="21" x14ac:dyDescent="0.25">
      <c r="F25" s="58" t="s">
        <v>62</v>
      </c>
      <c r="G25" s="59" t="s">
        <v>63</v>
      </c>
      <c r="H25" s="60">
        <v>4</v>
      </c>
      <c r="I25" s="60">
        <v>0</v>
      </c>
      <c r="J25" s="60">
        <v>60</v>
      </c>
      <c r="K25" s="59"/>
      <c r="L25" s="59"/>
      <c r="M25" s="59"/>
    </row>
    <row r="26" spans="6:13" x14ac:dyDescent="0.25">
      <c r="F26" s="94" t="s">
        <v>64</v>
      </c>
      <c r="G26" s="94"/>
      <c r="H26" s="94"/>
      <c r="I26" s="94"/>
      <c r="J26" s="94" t="s">
        <v>65</v>
      </c>
      <c r="K26" s="94"/>
      <c r="L26" s="94"/>
      <c r="M26" s="94"/>
    </row>
    <row r="27" spans="6:13" ht="21" x14ac:dyDescent="0.25">
      <c r="F27" s="58" t="s">
        <v>66</v>
      </c>
      <c r="G27" s="59" t="s">
        <v>67</v>
      </c>
      <c r="H27" s="60">
        <v>4</v>
      </c>
      <c r="I27" s="60">
        <v>2</v>
      </c>
      <c r="J27" s="60">
        <v>120</v>
      </c>
      <c r="K27" s="59"/>
      <c r="L27" s="59"/>
      <c r="M27" s="59"/>
    </row>
    <row r="28" spans="6:13" x14ac:dyDescent="0.25">
      <c r="F28" s="94" t="s">
        <v>64</v>
      </c>
      <c r="G28" s="94"/>
      <c r="H28" s="94"/>
      <c r="I28" s="94"/>
      <c r="J28" s="94" t="s">
        <v>65</v>
      </c>
      <c r="K28" s="94"/>
      <c r="L28" s="94"/>
      <c r="M28" s="94"/>
    </row>
    <row r="29" spans="6:13" ht="31.5" x14ac:dyDescent="0.25">
      <c r="F29" s="58" t="s">
        <v>68</v>
      </c>
      <c r="G29" s="59" t="s">
        <v>69</v>
      </c>
      <c r="H29" s="60">
        <v>4</v>
      </c>
      <c r="I29" s="60">
        <v>0</v>
      </c>
      <c r="J29" s="60">
        <v>60</v>
      </c>
      <c r="K29" s="59"/>
      <c r="L29" s="59"/>
      <c r="M29" s="59"/>
    </row>
    <row r="30" spans="6:13" x14ac:dyDescent="0.25">
      <c r="F30" s="94" t="s">
        <v>64</v>
      </c>
      <c r="G30" s="94"/>
      <c r="H30" s="94"/>
      <c r="I30" s="94"/>
      <c r="J30" s="94" t="s">
        <v>65</v>
      </c>
      <c r="K30" s="94"/>
      <c r="L30" s="94"/>
      <c r="M30" s="94"/>
    </row>
    <row r="31" spans="6:13" ht="31.5" x14ac:dyDescent="0.25">
      <c r="F31" s="58" t="s">
        <v>70</v>
      </c>
      <c r="G31" s="59" t="s">
        <v>71</v>
      </c>
      <c r="H31" s="60">
        <v>6</v>
      </c>
      <c r="I31" s="60">
        <v>0</v>
      </c>
      <c r="J31" s="60">
        <v>90</v>
      </c>
      <c r="K31" s="60">
        <v>0</v>
      </c>
      <c r="L31" s="59"/>
      <c r="M31" s="59"/>
    </row>
    <row r="32" spans="6:13" x14ac:dyDescent="0.25">
      <c r="F32" s="58" t="s">
        <v>72</v>
      </c>
      <c r="G32" s="59" t="s">
        <v>73</v>
      </c>
      <c r="H32" s="60">
        <v>4</v>
      </c>
      <c r="I32" s="60">
        <v>0</v>
      </c>
      <c r="J32" s="60">
        <v>60</v>
      </c>
      <c r="K32" s="59"/>
      <c r="L32" s="59"/>
      <c r="M32" s="59"/>
    </row>
    <row r="34" spans="6:13" x14ac:dyDescent="0.25">
      <c r="F34" s="56"/>
      <c r="G34" s="56"/>
      <c r="H34" s="56"/>
      <c r="I34" s="56"/>
      <c r="J34" s="56"/>
      <c r="K34" s="56"/>
      <c r="L34" s="56"/>
      <c r="M34" s="56"/>
    </row>
    <row r="35" spans="6:13" x14ac:dyDescent="0.25">
      <c r="F35" s="62" t="s">
        <v>74</v>
      </c>
      <c r="G35" s="62"/>
      <c r="H35" s="57" t="s">
        <v>40</v>
      </c>
      <c r="I35" s="57" t="s">
        <v>40</v>
      </c>
      <c r="J35" s="63" t="s">
        <v>42</v>
      </c>
      <c r="K35" s="63" t="s">
        <v>43</v>
      </c>
      <c r="L35" s="63" t="s">
        <v>44</v>
      </c>
      <c r="M35" s="63" t="s">
        <v>45</v>
      </c>
    </row>
    <row r="36" spans="6:13" x14ac:dyDescent="0.25">
      <c r="F36" s="62"/>
      <c r="G36" s="62"/>
      <c r="H36" s="57" t="s">
        <v>32</v>
      </c>
      <c r="I36" s="57" t="s">
        <v>41</v>
      </c>
      <c r="J36" s="63"/>
      <c r="K36" s="63"/>
      <c r="L36" s="63"/>
      <c r="M36" s="63"/>
    </row>
    <row r="37" spans="6:13" ht="31.5" x14ac:dyDescent="0.25">
      <c r="F37" s="58" t="s">
        <v>75</v>
      </c>
      <c r="G37" s="59" t="s">
        <v>76</v>
      </c>
      <c r="H37" s="60">
        <v>2</v>
      </c>
      <c r="I37" s="60">
        <v>0</v>
      </c>
      <c r="J37" s="60">
        <v>30</v>
      </c>
      <c r="K37" s="59"/>
      <c r="L37" s="59"/>
      <c r="M37" s="59"/>
    </row>
    <row r="38" spans="6:13" x14ac:dyDescent="0.25">
      <c r="F38" s="94" t="s">
        <v>77</v>
      </c>
      <c r="G38" s="94"/>
      <c r="H38" s="94"/>
      <c r="I38" s="94"/>
      <c r="J38" s="94" t="s">
        <v>65</v>
      </c>
      <c r="K38" s="94"/>
      <c r="L38" s="94"/>
      <c r="M38" s="94"/>
    </row>
    <row r="39" spans="6:13" x14ac:dyDescent="0.25">
      <c r="F39" s="58" t="s">
        <v>78</v>
      </c>
      <c r="G39" s="59" t="s">
        <v>79</v>
      </c>
      <c r="H39" s="60">
        <v>4</v>
      </c>
      <c r="I39" s="60">
        <v>0</v>
      </c>
      <c r="J39" s="60">
        <v>60</v>
      </c>
      <c r="K39" s="59"/>
      <c r="L39" s="59"/>
      <c r="M39" s="59"/>
    </row>
    <row r="40" spans="6:13" x14ac:dyDescent="0.25">
      <c r="F40" s="94" t="s">
        <v>64</v>
      </c>
      <c r="G40" s="94"/>
      <c r="H40" s="94"/>
      <c r="I40" s="94"/>
      <c r="J40" s="94" t="s">
        <v>65</v>
      </c>
      <c r="K40" s="94"/>
      <c r="L40" s="94"/>
      <c r="M40" s="94"/>
    </row>
    <row r="41" spans="6:13" ht="21" x14ac:dyDescent="0.25">
      <c r="F41" s="58" t="s">
        <v>80</v>
      </c>
      <c r="G41" s="59" t="s">
        <v>81</v>
      </c>
      <c r="H41" s="60">
        <v>4</v>
      </c>
      <c r="I41" s="60">
        <v>0</v>
      </c>
      <c r="J41" s="60">
        <v>60</v>
      </c>
      <c r="K41" s="59"/>
      <c r="L41" s="59"/>
      <c r="M41" s="59"/>
    </row>
    <row r="42" spans="6:13" x14ac:dyDescent="0.25">
      <c r="F42" s="94" t="s">
        <v>64</v>
      </c>
      <c r="G42" s="94"/>
      <c r="H42" s="94"/>
      <c r="I42" s="94"/>
      <c r="J42" s="94" t="s">
        <v>65</v>
      </c>
      <c r="K42" s="94"/>
      <c r="L42" s="94"/>
      <c r="M42" s="94"/>
    </row>
    <row r="43" spans="6:13" x14ac:dyDescent="0.25">
      <c r="F43" s="94" t="s">
        <v>82</v>
      </c>
      <c r="G43" s="94"/>
      <c r="H43" s="94"/>
      <c r="I43" s="94"/>
      <c r="J43" s="94" t="s">
        <v>65</v>
      </c>
      <c r="K43" s="94"/>
      <c r="L43" s="94"/>
      <c r="M43" s="94"/>
    </row>
    <row r="44" spans="6:13" ht="21" x14ac:dyDescent="0.25">
      <c r="F44" s="58" t="s">
        <v>83</v>
      </c>
      <c r="G44" s="59" t="s">
        <v>84</v>
      </c>
      <c r="H44" s="60">
        <v>4</v>
      </c>
      <c r="I44" s="60">
        <v>2</v>
      </c>
      <c r="J44" s="60">
        <v>120</v>
      </c>
      <c r="K44" s="59"/>
      <c r="L44" s="59"/>
      <c r="M44" s="59"/>
    </row>
    <row r="45" spans="6:13" x14ac:dyDescent="0.25">
      <c r="F45" s="94" t="s">
        <v>77</v>
      </c>
      <c r="G45" s="94"/>
      <c r="H45" s="94"/>
      <c r="I45" s="94"/>
      <c r="J45" s="94" t="s">
        <v>65</v>
      </c>
      <c r="K45" s="94"/>
      <c r="L45" s="94"/>
      <c r="M45" s="94"/>
    </row>
    <row r="46" spans="6:13" ht="21" x14ac:dyDescent="0.25">
      <c r="F46" s="58" t="s">
        <v>85</v>
      </c>
      <c r="G46" s="59" t="s">
        <v>86</v>
      </c>
      <c r="H46" s="60">
        <v>4</v>
      </c>
      <c r="I46" s="60">
        <v>0</v>
      </c>
      <c r="J46" s="60">
        <v>60</v>
      </c>
      <c r="K46" s="59"/>
      <c r="L46" s="59"/>
      <c r="M46" s="59"/>
    </row>
    <row r="47" spans="6:13" x14ac:dyDescent="0.25">
      <c r="F47" s="94" t="s">
        <v>87</v>
      </c>
      <c r="G47" s="94"/>
      <c r="H47" s="94"/>
      <c r="I47" s="94"/>
      <c r="J47" s="94" t="s">
        <v>65</v>
      </c>
      <c r="K47" s="94"/>
      <c r="L47" s="94"/>
      <c r="M47" s="94"/>
    </row>
    <row r="48" spans="6:13" x14ac:dyDescent="0.25">
      <c r="F48" s="64" t="s">
        <v>58</v>
      </c>
      <c r="G48" s="64"/>
      <c r="H48" s="61">
        <v>18</v>
      </c>
      <c r="I48" s="61">
        <v>2</v>
      </c>
      <c r="J48" s="61">
        <v>330</v>
      </c>
      <c r="K48" s="61"/>
      <c r="L48" s="61"/>
      <c r="M48" s="56"/>
    </row>
    <row r="50" spans="6:13" x14ac:dyDescent="0.25">
      <c r="F50" s="56"/>
      <c r="G50" s="56"/>
      <c r="H50" s="56"/>
      <c r="I50" s="56"/>
      <c r="J50" s="56"/>
      <c r="K50" s="56"/>
      <c r="L50" s="56"/>
      <c r="M50" s="56"/>
    </row>
    <row r="51" spans="6:13" x14ac:dyDescent="0.25">
      <c r="F51" s="62" t="s">
        <v>88</v>
      </c>
      <c r="G51" s="62"/>
      <c r="H51" s="57" t="s">
        <v>40</v>
      </c>
      <c r="I51" s="57" t="s">
        <v>40</v>
      </c>
      <c r="J51" s="63" t="s">
        <v>42</v>
      </c>
      <c r="K51" s="63" t="s">
        <v>43</v>
      </c>
      <c r="L51" s="63" t="s">
        <v>44</v>
      </c>
      <c r="M51" s="63" t="s">
        <v>45</v>
      </c>
    </row>
    <row r="52" spans="6:13" x14ac:dyDescent="0.25">
      <c r="F52" s="62"/>
      <c r="G52" s="62"/>
      <c r="H52" s="57" t="s">
        <v>32</v>
      </c>
      <c r="I52" s="57" t="s">
        <v>41</v>
      </c>
      <c r="J52" s="63"/>
      <c r="K52" s="63"/>
      <c r="L52" s="63"/>
      <c r="M52" s="63"/>
    </row>
    <row r="53" spans="6:13" ht="31.5" x14ac:dyDescent="0.25">
      <c r="F53" s="58" t="s">
        <v>89</v>
      </c>
      <c r="G53" s="59" t="s">
        <v>90</v>
      </c>
      <c r="H53" s="60">
        <v>4</v>
      </c>
      <c r="I53" s="60">
        <v>0</v>
      </c>
      <c r="J53" s="60">
        <v>60</v>
      </c>
      <c r="K53" s="59"/>
      <c r="L53" s="59"/>
      <c r="M53" s="59"/>
    </row>
    <row r="54" spans="6:13" x14ac:dyDescent="0.25">
      <c r="F54" s="94" t="s">
        <v>77</v>
      </c>
      <c r="G54" s="94"/>
      <c r="H54" s="94"/>
      <c r="I54" s="94"/>
      <c r="J54" s="94" t="s">
        <v>65</v>
      </c>
      <c r="K54" s="94"/>
      <c r="L54" s="94"/>
      <c r="M54" s="94"/>
    </row>
    <row r="55" spans="6:13" x14ac:dyDescent="0.25">
      <c r="F55" s="58" t="s">
        <v>91</v>
      </c>
      <c r="G55" s="59" t="s">
        <v>92</v>
      </c>
      <c r="H55" s="60">
        <v>4</v>
      </c>
      <c r="I55" s="60">
        <v>0</v>
      </c>
      <c r="J55" s="60">
        <v>60</v>
      </c>
      <c r="K55" s="59"/>
      <c r="L55" s="59"/>
      <c r="M55" s="59"/>
    </row>
    <row r="56" spans="6:13" x14ac:dyDescent="0.25">
      <c r="F56" s="94" t="s">
        <v>93</v>
      </c>
      <c r="G56" s="94"/>
      <c r="H56" s="94"/>
      <c r="I56" s="94"/>
      <c r="J56" s="94" t="s">
        <v>65</v>
      </c>
      <c r="K56" s="94"/>
      <c r="L56" s="94"/>
      <c r="M56" s="94"/>
    </row>
    <row r="57" spans="6:13" x14ac:dyDescent="0.25">
      <c r="F57" s="64" t="s">
        <v>58</v>
      </c>
      <c r="G57" s="64"/>
      <c r="H57" s="61">
        <v>8</v>
      </c>
      <c r="I57" s="61">
        <v>0</v>
      </c>
      <c r="J57" s="61">
        <v>120</v>
      </c>
      <c r="K57" s="61"/>
      <c r="L57" s="61"/>
      <c r="M57" s="56"/>
    </row>
  </sheetData>
  <mergeCells count="47">
    <mergeCell ref="F54:I54"/>
    <mergeCell ref="J54:M54"/>
    <mergeCell ref="F56:I56"/>
    <mergeCell ref="J56:M56"/>
    <mergeCell ref="F57:G57"/>
    <mergeCell ref="F48:G48"/>
    <mergeCell ref="F51:G52"/>
    <mergeCell ref="J51:J52"/>
    <mergeCell ref="K51:K52"/>
    <mergeCell ref="L51:L52"/>
    <mergeCell ref="M51:M52"/>
    <mergeCell ref="F43:I43"/>
    <mergeCell ref="J43:M43"/>
    <mergeCell ref="F45:I45"/>
    <mergeCell ref="J45:M45"/>
    <mergeCell ref="F47:I47"/>
    <mergeCell ref="J47:M47"/>
    <mergeCell ref="F38:I38"/>
    <mergeCell ref="J38:M38"/>
    <mergeCell ref="F40:I40"/>
    <mergeCell ref="J40:M40"/>
    <mergeCell ref="F42:I42"/>
    <mergeCell ref="J42:M42"/>
    <mergeCell ref="F28:I28"/>
    <mergeCell ref="J28:M28"/>
    <mergeCell ref="F30:I30"/>
    <mergeCell ref="J30:M30"/>
    <mergeCell ref="F35:G36"/>
    <mergeCell ref="J35:J36"/>
    <mergeCell ref="K35:K36"/>
    <mergeCell ref="L35:L36"/>
    <mergeCell ref="M35:M36"/>
    <mergeCell ref="F23:G24"/>
    <mergeCell ref="J23:J24"/>
    <mergeCell ref="K23:K24"/>
    <mergeCell ref="L23:L24"/>
    <mergeCell ref="M23:M24"/>
    <mergeCell ref="F26:I26"/>
    <mergeCell ref="J26:M26"/>
    <mergeCell ref="F1:M1"/>
    <mergeCell ref="H3:K3"/>
    <mergeCell ref="F12:G13"/>
    <mergeCell ref="J12:J13"/>
    <mergeCell ref="K12:K13"/>
    <mergeCell ref="L12:L13"/>
    <mergeCell ref="M12:M13"/>
    <mergeCell ref="F20:G20"/>
  </mergeCells>
  <hyperlinks>
    <hyperlink ref="F14" r:id="rId1" display="https://uspdigital.usp.br/jupiterweb/obterDisciplina?sgldis=MAC0101&amp;codcur=45052&amp;codhab=1" xr:uid="{5A0B837F-D2F7-4EE0-8CF5-C7B8856F335D}"/>
    <hyperlink ref="F15" r:id="rId2" display="https://uspdigital.usp.br/jupiterweb/obterDisciplina?sgldis=MAC0105&amp;codcur=45052&amp;codhab=1" xr:uid="{B6F59B33-8EAC-48BF-9B54-7D9F10384414}"/>
    <hyperlink ref="F16" r:id="rId3" display="https://uspdigital.usp.br/jupiterweb/obterDisciplina?sgldis=MAC0110&amp;codcur=45052&amp;codhab=1" xr:uid="{45788011-1B09-409B-B641-165BAE2B45A9}"/>
    <hyperlink ref="F17" r:id="rId4" display="https://uspdigital.usp.br/jupiterweb/obterDisciplina?sgldis=MAC0329&amp;codcur=45052&amp;codhab=1" xr:uid="{4B490C17-5788-45FA-9CB5-F5CF98F41541}"/>
    <hyperlink ref="F18" r:id="rId5" display="https://uspdigital.usp.br/jupiterweb/obterDisciplina?sgldis=MAT0112&amp;codcur=45052&amp;codhab=1" xr:uid="{8B88C735-8684-48FA-9448-7EA349E8C0CD}"/>
    <hyperlink ref="F19" r:id="rId6" display="https://uspdigital.usp.br/jupiterweb/obterDisciplina?sgldis=MAT2453&amp;codcur=45052&amp;codhab=1" xr:uid="{8A872580-838D-49B3-BBCB-4CD6924F9658}"/>
    <hyperlink ref="F25" r:id="rId7" display="https://uspdigital.usp.br/jupiterweb/obterDisciplina?sgldis=MAC0121&amp;codcur=45052&amp;codhab=1" xr:uid="{5F230673-F940-46F7-B381-A8777AD39414}"/>
    <hyperlink ref="F27" r:id="rId8" display="https://uspdigital.usp.br/jupiterweb/obterDisciplina?sgldis=MAC0216&amp;codcur=45052&amp;codhab=1" xr:uid="{F3B1FBA9-EFB0-4412-B1BB-E4F25AF17768}"/>
    <hyperlink ref="F29" r:id="rId9" display="https://uspdigital.usp.br/jupiterweb/obterDisciplina?sgldis=MAC0239&amp;codcur=45052&amp;codhab=1" xr:uid="{C09D6FF9-BDA5-4B9F-AC99-FF3A52C9A1F2}"/>
    <hyperlink ref="F31" r:id="rId10" display="https://uspdigital.usp.br/jupiterweb/obterDisciplina?sgldis=MAE0119&amp;codcur=45052&amp;codhab=1" xr:uid="{0D80E630-92BB-4544-B384-83F1387FD561}"/>
    <hyperlink ref="F32" r:id="rId11" display="https://uspdigital.usp.br/jupiterweb/obterDisciplina?sgldis=MAT0122&amp;codcur=45052&amp;codhab=1" xr:uid="{086A0A9C-1A72-455F-B4FC-4D321FC86CE8}"/>
    <hyperlink ref="F37" r:id="rId12" display="https://uspdigital.usp.br/jupiterweb/obterDisciplina?sgldis=MAC0102&amp;codcur=45052&amp;codhab=1" xr:uid="{00F80AAC-10E7-47C0-8612-9E3E621A09C1}"/>
    <hyperlink ref="F39" r:id="rId13" display="https://uspdigital.usp.br/jupiterweb/obterDisciplina?sgldis=MAC0209&amp;codcur=45052&amp;codhab=1" xr:uid="{54444AFB-D1C9-410B-BCBE-01C95FAC7AA3}"/>
    <hyperlink ref="F41" r:id="rId14" display="https://uspdigital.usp.br/jupiterweb/obterDisciplina?sgldis=MAC0210&amp;codcur=45052&amp;codhab=1" xr:uid="{1490C476-C472-486E-A8C3-8BBF0431761F}"/>
    <hyperlink ref="F44" r:id="rId15" display="https://uspdigital.usp.br/jupiterweb/obterDisciplina?sgldis=MAC0323&amp;codcur=45052&amp;codhab=1" xr:uid="{6613F4D5-5961-47C6-8FF5-64D08313CE04}"/>
    <hyperlink ref="F46" r:id="rId16" display="https://uspdigital.usp.br/jupiterweb/obterDisciplina?sgldis=MAT0236&amp;codcur=45052&amp;codhab=1" xr:uid="{0249B4B3-A06F-47C7-96E1-8932881382EF}"/>
    <hyperlink ref="F53" r:id="rId17" display="https://uspdigital.usp.br/jupiterweb/obterDisciplina?sgldis=MAC0316&amp;codcur=45052&amp;codhab=1" xr:uid="{84520C43-5D6A-4A9E-9335-F61B03FA16AC}"/>
    <hyperlink ref="F55" r:id="rId18" display="https://uspdigital.usp.br/jupiterweb/obterDisciplina?sgldis=MAC0338&amp;codcur=45052&amp;codhab=1" xr:uid="{13C96788-4E88-4DD6-9D3A-E06150295C5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1F0-EAC8-45DF-8DE7-2FE805D2DDB7}">
  <dimension ref="A1:K17"/>
  <sheetViews>
    <sheetView showGridLines="0" workbookViewId="0">
      <selection activeCell="N8" sqref="N8"/>
    </sheetView>
  </sheetViews>
  <sheetFormatPr defaultRowHeight="15" x14ac:dyDescent="0.25"/>
  <cols>
    <col min="1" max="1" width="48.85546875" customWidth="1"/>
    <col min="2" max="2" width="19" customWidth="1"/>
    <col min="3" max="3" width="11.140625" customWidth="1"/>
    <col min="4" max="4" width="11" customWidth="1"/>
    <col min="5" max="5" width="12.85546875" customWidth="1"/>
    <col min="6" max="6" width="11.85546875" customWidth="1"/>
    <col min="7" max="7" width="11.42578125" customWidth="1"/>
  </cols>
  <sheetData>
    <row r="1" spans="1:11" ht="15.75" thickBot="1" x14ac:dyDescent="0.3">
      <c r="A1" s="42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spans="1:11" ht="29.25" thickBot="1" x14ac:dyDescent="0.5">
      <c r="A2" s="49" t="s">
        <v>6</v>
      </c>
      <c r="B2" s="50"/>
      <c r="C2" s="40"/>
      <c r="D2" s="40"/>
      <c r="E2" s="40"/>
      <c r="F2" s="40"/>
      <c r="G2" s="40"/>
      <c r="H2" s="40"/>
      <c r="I2" s="40"/>
      <c r="J2" s="40"/>
      <c r="K2" s="41"/>
    </row>
    <row r="3" spans="1:11" ht="15.75" thickBot="1" x14ac:dyDescent="0.3">
      <c r="A3" s="35" t="s">
        <v>13</v>
      </c>
      <c r="B3" s="1"/>
      <c r="C3" s="46">
        <v>2020</v>
      </c>
      <c r="D3" s="47"/>
      <c r="E3" s="48"/>
      <c r="F3" s="46">
        <v>2021</v>
      </c>
      <c r="G3" s="47"/>
      <c r="H3" s="48"/>
      <c r="I3" s="37">
        <v>2022</v>
      </c>
      <c r="J3" s="38"/>
      <c r="K3" s="39"/>
    </row>
    <row r="4" spans="1:11" ht="15.75" thickBot="1" x14ac:dyDescent="0.3">
      <c r="A4" s="36"/>
      <c r="B4" s="2"/>
      <c r="C4" s="3" t="s">
        <v>0</v>
      </c>
      <c r="D4" s="3" t="s">
        <v>4</v>
      </c>
      <c r="E4" s="3" t="s">
        <v>5</v>
      </c>
      <c r="F4" s="3" t="s">
        <v>0</v>
      </c>
      <c r="G4" s="3" t="s">
        <v>4</v>
      </c>
      <c r="H4" s="3" t="s">
        <v>5</v>
      </c>
      <c r="I4" s="3" t="s">
        <v>0</v>
      </c>
      <c r="J4" s="3" t="s">
        <v>4</v>
      </c>
      <c r="K4" s="3" t="s">
        <v>5</v>
      </c>
    </row>
    <row r="5" spans="1:11" x14ac:dyDescent="0.25">
      <c r="A5" s="45" t="s">
        <v>7</v>
      </c>
      <c r="B5" s="4" t="s">
        <v>2</v>
      </c>
      <c r="C5" s="6">
        <v>47</v>
      </c>
      <c r="D5" s="6">
        <v>43</v>
      </c>
      <c r="E5" s="6">
        <v>39</v>
      </c>
      <c r="F5" s="6">
        <v>48</v>
      </c>
      <c r="G5" s="6">
        <v>44</v>
      </c>
      <c r="H5" s="6">
        <v>40</v>
      </c>
      <c r="I5" s="5">
        <v>61</v>
      </c>
      <c r="J5" s="6">
        <v>56</v>
      </c>
      <c r="K5" s="6">
        <v>43</v>
      </c>
    </row>
    <row r="6" spans="1:11" x14ac:dyDescent="0.25">
      <c r="A6" s="45"/>
      <c r="B6" s="4" t="s">
        <v>3</v>
      </c>
      <c r="C6" s="6">
        <f>1104/80</f>
        <v>13.8</v>
      </c>
      <c r="D6" s="6">
        <v>9.3249999999999993</v>
      </c>
      <c r="E6" s="6">
        <v>7.2</v>
      </c>
      <c r="F6" s="7">
        <v>13.8</v>
      </c>
      <c r="G6" s="7">
        <v>9.3000000000000007</v>
      </c>
      <c r="H6" s="7">
        <v>7.2</v>
      </c>
      <c r="I6" s="7">
        <f>2520/147</f>
        <v>17.142857142857142</v>
      </c>
      <c r="J6" s="7">
        <f>1125/68</f>
        <v>16.544117647058822</v>
      </c>
      <c r="K6" s="7">
        <f>300/32</f>
        <v>9.375</v>
      </c>
    </row>
    <row r="7" spans="1:11" x14ac:dyDescent="0.25">
      <c r="A7" s="45" t="s">
        <v>8</v>
      </c>
      <c r="B7" s="4" t="s">
        <v>2</v>
      </c>
      <c r="C7" s="8">
        <v>43</v>
      </c>
      <c r="D7" s="8">
        <v>39</v>
      </c>
      <c r="E7" s="8">
        <v>35</v>
      </c>
      <c r="F7" s="9">
        <v>40</v>
      </c>
      <c r="G7" s="9">
        <v>42</v>
      </c>
      <c r="H7" s="9">
        <v>36</v>
      </c>
      <c r="I7" s="9">
        <v>52</v>
      </c>
      <c r="J7" s="9">
        <v>48</v>
      </c>
      <c r="K7" s="9">
        <v>29</v>
      </c>
    </row>
    <row r="8" spans="1:11" x14ac:dyDescent="0.25">
      <c r="A8" s="45"/>
      <c r="B8" s="4" t="s">
        <v>3</v>
      </c>
      <c r="C8" s="8">
        <v>10.324999999999999</v>
      </c>
      <c r="D8" s="8">
        <v>6.9</v>
      </c>
      <c r="E8" s="8">
        <v>5.4</v>
      </c>
      <c r="F8" s="9">
        <v>10.3</v>
      </c>
      <c r="G8" s="9">
        <v>6.9</v>
      </c>
      <c r="H8" s="9">
        <v>5.4</v>
      </c>
      <c r="I8" s="9">
        <v>14.058823529411764</v>
      </c>
      <c r="J8" s="9">
        <v>11.181818181818182</v>
      </c>
      <c r="K8" s="9">
        <v>4</v>
      </c>
    </row>
    <row r="9" spans="1:11" x14ac:dyDescent="0.25">
      <c r="A9" s="45" t="s">
        <v>9</v>
      </c>
      <c r="B9" s="4" t="s">
        <v>2</v>
      </c>
      <c r="C9" s="6">
        <v>44</v>
      </c>
      <c r="D9" s="6">
        <v>40</v>
      </c>
      <c r="E9" s="6">
        <v>36</v>
      </c>
      <c r="F9" s="7">
        <v>41</v>
      </c>
      <c r="G9" s="7">
        <v>43</v>
      </c>
      <c r="H9" s="7">
        <v>37</v>
      </c>
      <c r="I9" s="7">
        <v>58</v>
      </c>
      <c r="J9" s="7">
        <v>41</v>
      </c>
      <c r="K9" s="7">
        <v>33</v>
      </c>
    </row>
    <row r="10" spans="1:11" x14ac:dyDescent="0.25">
      <c r="A10" s="45"/>
      <c r="B10" s="4" t="s">
        <v>3</v>
      </c>
      <c r="C10" s="6">
        <v>11</v>
      </c>
      <c r="D10" s="6">
        <v>7.4</v>
      </c>
      <c r="E10" s="6">
        <v>5.8</v>
      </c>
      <c r="F10" s="7">
        <v>11</v>
      </c>
      <c r="G10" s="7">
        <v>7.4</v>
      </c>
      <c r="H10" s="7">
        <v>5.8</v>
      </c>
      <c r="I10" s="7">
        <f>75/7</f>
        <v>10.714285714285714</v>
      </c>
      <c r="J10" s="7">
        <f>27/4</f>
        <v>6.75</v>
      </c>
      <c r="K10" s="7">
        <v>2.6666666666666665</v>
      </c>
    </row>
    <row r="11" spans="1:11" x14ac:dyDescent="0.25">
      <c r="A11" s="45" t="s">
        <v>10</v>
      </c>
      <c r="B11" s="4" t="s">
        <v>2</v>
      </c>
      <c r="C11" s="8">
        <v>38</v>
      </c>
      <c r="D11" s="8">
        <v>34</v>
      </c>
      <c r="E11" s="8">
        <v>30</v>
      </c>
      <c r="F11" s="9">
        <v>40</v>
      </c>
      <c r="G11" s="9">
        <v>36</v>
      </c>
      <c r="H11" s="9">
        <v>32</v>
      </c>
      <c r="I11" s="9">
        <v>28</v>
      </c>
      <c r="J11" s="9">
        <v>39</v>
      </c>
      <c r="K11" s="9">
        <v>29</v>
      </c>
    </row>
    <row r="12" spans="1:11" x14ac:dyDescent="0.25">
      <c r="A12" s="45"/>
      <c r="B12" s="4" t="s">
        <v>3</v>
      </c>
      <c r="C12" s="8">
        <v>4</v>
      </c>
      <c r="D12" s="8">
        <v>2.7</v>
      </c>
      <c r="E12" s="8">
        <v>2.1</v>
      </c>
      <c r="F12" s="9">
        <v>4</v>
      </c>
      <c r="G12" s="9">
        <v>2.7</v>
      </c>
      <c r="H12" s="9">
        <v>2.1</v>
      </c>
      <c r="I12" s="9">
        <f>49/16</f>
        <v>3.0625</v>
      </c>
      <c r="J12" s="9">
        <v>1.5</v>
      </c>
      <c r="K12" s="9">
        <v>1.25</v>
      </c>
    </row>
    <row r="13" spans="1:11" x14ac:dyDescent="0.25">
      <c r="A13" s="45" t="s">
        <v>11</v>
      </c>
      <c r="B13" s="4" t="s">
        <v>2</v>
      </c>
      <c r="C13" s="6">
        <v>42</v>
      </c>
      <c r="D13" s="6">
        <v>38</v>
      </c>
      <c r="E13" s="6">
        <v>34</v>
      </c>
      <c r="F13" s="7">
        <v>43</v>
      </c>
      <c r="G13" s="7">
        <v>39</v>
      </c>
      <c r="H13" s="7">
        <v>35</v>
      </c>
      <c r="I13" s="7">
        <v>42</v>
      </c>
      <c r="J13" s="7">
        <v>34</v>
      </c>
      <c r="K13" s="7">
        <v>41</v>
      </c>
    </row>
    <row r="14" spans="1:11" x14ac:dyDescent="0.25">
      <c r="A14" s="45"/>
      <c r="B14" s="4" t="s">
        <v>3</v>
      </c>
      <c r="C14" s="6">
        <v>6.8</v>
      </c>
      <c r="D14" s="6">
        <v>4.5999999999999996</v>
      </c>
      <c r="E14" s="6">
        <v>3.6</v>
      </c>
      <c r="F14" s="7">
        <v>6.8</v>
      </c>
      <c r="G14" s="7">
        <v>4.5999999999999996</v>
      </c>
      <c r="H14" s="7">
        <v>3.6</v>
      </c>
      <c r="I14" s="7">
        <v>6</v>
      </c>
      <c r="J14" s="7">
        <f>11/2</f>
        <v>5.5</v>
      </c>
      <c r="K14" s="7">
        <v>3.5</v>
      </c>
    </row>
    <row r="15" spans="1:11" x14ac:dyDescent="0.25">
      <c r="A15" s="45" t="s">
        <v>12</v>
      </c>
      <c r="B15" s="4" t="s">
        <v>2</v>
      </c>
      <c r="C15" s="8">
        <v>48</v>
      </c>
      <c r="D15" s="8">
        <v>44</v>
      </c>
      <c r="E15" s="8">
        <v>40</v>
      </c>
      <c r="F15" s="9">
        <v>44</v>
      </c>
      <c r="G15" s="9">
        <v>46</v>
      </c>
      <c r="H15" s="9">
        <v>40</v>
      </c>
      <c r="I15" s="9">
        <v>62</v>
      </c>
      <c r="J15" s="9">
        <v>46</v>
      </c>
      <c r="K15" s="9">
        <v>28</v>
      </c>
    </row>
    <row r="16" spans="1:11" x14ac:dyDescent="0.25">
      <c r="A16" s="45"/>
      <c r="B16" s="4" t="s">
        <v>3</v>
      </c>
      <c r="C16" s="8">
        <v>12.5</v>
      </c>
      <c r="D16" s="8">
        <v>8.4</v>
      </c>
      <c r="E16" s="8">
        <v>6.5</v>
      </c>
      <c r="F16" s="9">
        <v>12.5</v>
      </c>
      <c r="G16" s="9">
        <v>8.4</v>
      </c>
      <c r="H16" s="9">
        <v>6.5</v>
      </c>
      <c r="I16" s="9">
        <f>901/63</f>
        <v>14.301587301587302</v>
      </c>
      <c r="J16" s="9">
        <f>244/33</f>
        <v>7.3939393939393936</v>
      </c>
      <c r="K16" s="9">
        <f>44/18</f>
        <v>2.4444444444444446</v>
      </c>
    </row>
    <row r="17" spans="1:10" x14ac:dyDescent="0.25">
      <c r="A17" s="10"/>
      <c r="B17" s="10">
        <f>MATCH(Planilha1!G11,USP!A5:A16,0)</f>
        <v>9</v>
      </c>
      <c r="C17" s="10"/>
      <c r="D17" s="10"/>
      <c r="E17" s="10"/>
      <c r="F17" s="10" cm="1">
        <f t="array" ref="F17">INDEX(C5:C16,B17)</f>
        <v>42</v>
      </c>
      <c r="G17" s="10"/>
      <c r="H17" s="10"/>
      <c r="I17" s="10"/>
      <c r="J17" s="10"/>
    </row>
  </sheetData>
  <mergeCells count="13">
    <mergeCell ref="A15:A16"/>
    <mergeCell ref="C3:E3"/>
    <mergeCell ref="F3:H3"/>
    <mergeCell ref="A2:B2"/>
    <mergeCell ref="A5:A6"/>
    <mergeCell ref="A7:A8"/>
    <mergeCell ref="A9:A10"/>
    <mergeCell ref="A11:A12"/>
    <mergeCell ref="A3:A4"/>
    <mergeCell ref="I3:K3"/>
    <mergeCell ref="C2:K2"/>
    <mergeCell ref="A1:K1"/>
    <mergeCell ref="A13:A14"/>
  </mergeCells>
  <pageMargins left="0.51181102362204722" right="0.51181102362204722" top="0.78740157480314965" bottom="0.78740157480314965" header="0.31496062992125984" footer="0.31496062992125984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Computação</vt:lpstr>
      <vt:lpstr>USP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2023-07-28T13:18:52Z</dcterms:created>
  <dcterms:modified xsi:type="dcterms:W3CDTF">2023-07-28T21:21:47Z</dcterms:modified>
</cp:coreProperties>
</file>