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URSOS\Excel\Dio\"/>
    </mc:Choice>
  </mc:AlternateContent>
  <xr:revisionPtr revIDLastSave="0" documentId="13_ncr:1_{E7B1FD1A-8DD6-4A72-B830-78910B1B0A8A}" xr6:coauthVersionLast="47" xr6:coauthVersionMax="47" xr10:uidLastSave="{00000000-0000-0000-0000-000000000000}"/>
  <bookViews>
    <workbookView xWindow="4480" yWindow="1240" windowWidth="29320" windowHeight="18630" xr2:uid="{2BA07EDC-70F7-49E9-A124-874CD1615855}"/>
  </bookViews>
  <sheets>
    <sheet name="Planilha1" sheetId="1" r:id="rId1"/>
    <sheet name="Planilha2" sheetId="2" r:id="rId2"/>
  </sheets>
  <definedNames>
    <definedName name="aporte">Planilha1!$D$10</definedName>
    <definedName name="patrimonio">Planilha1!$D$13</definedName>
    <definedName name="qtd_anos">Planilha1!$D$11</definedName>
    <definedName name="rendimento_carteira">Planilha1!$D$5</definedName>
    <definedName name="taxa_mensal">Planilha1!$D$12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29" i="1"/>
  <c r="G3" i="2"/>
  <c r="A15" i="2"/>
  <c r="A16" i="2"/>
  <c r="A17" i="2"/>
  <c r="A18" i="2"/>
  <c r="A19" i="2"/>
  <c r="A14" i="2"/>
  <c r="A9" i="2"/>
  <c r="A10" i="2"/>
  <c r="A11" i="2"/>
  <c r="A12" i="2"/>
  <c r="A13" i="2"/>
  <c r="A8" i="2"/>
  <c r="A3" i="2"/>
  <c r="A4" i="2"/>
  <c r="A5" i="2"/>
  <c r="A6" i="2"/>
  <c r="A7" i="2"/>
  <c r="A2" i="2"/>
  <c r="C27" i="1"/>
  <c r="C19" i="1"/>
  <c r="D19" i="1" s="1"/>
  <c r="C20" i="1"/>
  <c r="D20" i="1" s="1"/>
  <c r="C21" i="1"/>
  <c r="D21" i="1" s="1"/>
  <c r="C22" i="1"/>
  <c r="D22" i="1" s="1"/>
  <c r="C18" i="1"/>
  <c r="D18" i="1" s="1"/>
  <c r="D13" i="1"/>
  <c r="D14" i="1" s="1"/>
  <c r="D6" i="1"/>
  <c r="D33" i="1" l="1"/>
  <c r="D32" i="1"/>
  <c r="D34" i="1"/>
  <c r="D31" i="1"/>
  <c r="D29" i="1"/>
  <c r="D30" i="1"/>
  <c r="D35" i="1"/>
</calcChain>
</file>

<file path=xl/sharedStrings.xml><?xml version="1.0" encoding="utf-8"?>
<sst xmlns="http://schemas.openxmlformats.org/spreadsheetml/2006/main" count="72" uniqueCount="37">
  <si>
    <t>CONFIGURAÇÕES</t>
  </si>
  <si>
    <t>Salário</t>
  </si>
  <si>
    <t>Rendimento Carteira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</si>
  <si>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</si>
  <si>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</si>
  <si>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</si>
  <si>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</si>
  <si>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</si>
  <si>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</si>
  <si>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</si>
  <si>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</si>
  <si>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</si>
  <si>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</si>
  <si>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</si>
  <si>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</si>
  <si>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</si>
  <si>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Conservador</t>
  </si>
  <si>
    <t>VALOR A SER INVESTIDO POR MÊS</t>
  </si>
  <si>
    <t>TIPO DE FII</t>
  </si>
  <si>
    <t>Valores</t>
  </si>
  <si>
    <t>FOFs</t>
  </si>
  <si>
    <t>CENÁRIOS</t>
  </si>
  <si>
    <t>Seu Perfil</t>
  </si>
  <si>
    <t>Papel</t>
  </si>
  <si>
    <t>Tijolo</t>
  </si>
  <si>
    <t>Hibridos</t>
  </si>
  <si>
    <t>Desenvolvimento</t>
  </si>
  <si>
    <t>Hotelarias</t>
  </si>
  <si>
    <t>Total</t>
  </si>
  <si>
    <t>Descrição do Fii</t>
  </si>
  <si>
    <t>CHAVE</t>
  </si>
  <si>
    <t>%</t>
  </si>
  <si>
    <t>Moderado</t>
  </si>
  <si>
    <t>Agressivo</t>
  </si>
  <si>
    <t>Perct. Sugerido</t>
  </si>
  <si>
    <t>Conservador-Papel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</si>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</sst>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8" formatCode="&quot;R$&quot;\ #,##0.00;[Red]\-&quot;R$&quot;\ #,##0.00"/>
    <numFmt numFmtId="168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8"/>
      <color theme="0"/>
      <name val="Segoe UI"/>
      <family val="2"/>
    </font>
    <font>
      <b/>
      <sz val="11"/>
      <color theme="0"/>
      <name val="Segoe UI"/>
      <family val="2"/>
    </font>
    <font>
      <sz val="14"/>
      <color theme="0"/>
      <name val="Segoe UI"/>
      <family val="2"/>
    </font>
    <font>
      <b/>
      <sz val="11"/>
      <name val="Segoe UI"/>
      <family val="2"/>
    </font>
    <font>
      <sz val="11"/>
      <color theme="0"/>
      <name val="Segoe U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u/>
      <sz val="11"/>
      <name val="Segoe UI"/>
      <family val="2"/>
    </font>
    <font>
      <u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A00"/>
        <bgColor indexed="64"/>
      </patternFill>
    </fill>
    <fill>
      <patternFill patternType="solid">
        <fgColor rgb="FF34757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0" fillId="7" borderId="0" xfId="0" applyNumberFormat="1" applyFont="1" applyFill="1" applyBorder="1" applyAlignment="1" applyProtection="1"/>
    <xf numFmtId="0" fontId="10" fillId="7" borderId="0" xfId="0" applyNumberFormat="1" applyFont="1" applyFill="1" applyBorder="1" applyAlignment="1" applyProtection="1">
      <alignment horizontal="center"/>
    </xf>
    <xf numFmtId="0" fontId="9" fillId="8" borderId="0" xfId="0" applyNumberFormat="1" applyFont="1" applyFill="1" applyBorder="1" applyAlignment="1" applyProtection="1"/>
    <xf numFmtId="0" fontId="9" fillId="8" borderId="0" xfId="0" applyNumberFormat="1" applyFont="1" applyFill="1" applyBorder="1" applyAlignment="1" applyProtection="1">
      <alignment horizontal="center"/>
    </xf>
    <xf numFmtId="9" fontId="9" fillId="8" borderId="0" xfId="0" applyNumberFormat="1" applyFont="1" applyFill="1" applyBorder="1" applyAlignment="1" applyProtection="1">
      <alignment horizontal="center"/>
    </xf>
    <xf numFmtId="0" fontId="9" fillId="9" borderId="0" xfId="0" applyNumberFormat="1" applyFont="1" applyFill="1" applyBorder="1" applyAlignment="1" applyProtection="1"/>
    <xf numFmtId="0" fontId="9" fillId="9" borderId="0" xfId="0" applyNumberFormat="1" applyFont="1" applyFill="1" applyBorder="1" applyAlignment="1" applyProtection="1">
      <alignment horizontal="center"/>
    </xf>
    <xf numFmtId="9" fontId="9" fillId="9" borderId="0" xfId="0" applyNumberFormat="1" applyFont="1" applyFill="1" applyBorder="1" applyAlignment="1" applyProtection="1">
      <alignment horizontal="center"/>
    </xf>
    <xf numFmtId="0" fontId="9" fillId="10" borderId="0" xfId="0" applyNumberFormat="1" applyFont="1" applyFill="1" applyBorder="1" applyAlignment="1" applyProtection="1"/>
    <xf numFmtId="0" fontId="9" fillId="10" borderId="0" xfId="0" applyNumberFormat="1" applyFont="1" applyFill="1" applyBorder="1" applyAlignment="1" applyProtection="1">
      <alignment horizontal="center"/>
    </xf>
    <xf numFmtId="9" fontId="9" fillId="10" borderId="0" xfId="0" applyNumberFormat="1" applyFont="1" applyFill="1" applyBorder="1" applyAlignment="1" applyProtection="1">
      <alignment horizontal="center"/>
    </xf>
    <xf numFmtId="9" fontId="2" fillId="4" borderId="4" xfId="1" applyFont="1" applyFill="1" applyBorder="1" applyAlignment="1">
      <alignment horizontal="center"/>
    </xf>
    <xf numFmtId="0" fontId="9" fillId="8" borderId="2" xfId="0" applyNumberFormat="1" applyFont="1" applyFill="1" applyBorder="1" applyAlignment="1" applyProtection="1"/>
    <xf numFmtId="0" fontId="9" fillId="8" borderId="2" xfId="0" applyNumberFormat="1" applyFont="1" applyFill="1" applyBorder="1" applyAlignment="1" applyProtection="1">
      <alignment horizontal="center"/>
    </xf>
    <xf numFmtId="9" fontId="9" fillId="8" borderId="2" xfId="0" applyNumberFormat="1" applyFont="1" applyFill="1" applyBorder="1" applyAlignment="1" applyProtection="1">
      <alignment horizontal="center"/>
    </xf>
    <xf numFmtId="0" fontId="9" fillId="9" borderId="1" xfId="0" applyNumberFormat="1" applyFont="1" applyFill="1" applyBorder="1" applyAlignment="1" applyProtection="1"/>
    <xf numFmtId="0" fontId="9" fillId="9" borderId="1" xfId="0" applyNumberFormat="1" applyFont="1" applyFill="1" applyBorder="1" applyAlignment="1" applyProtection="1">
      <alignment horizontal="center"/>
    </xf>
    <xf numFmtId="9" fontId="9" fillId="9" borderId="1" xfId="0" applyNumberFormat="1" applyFont="1" applyFill="1" applyBorder="1" applyAlignment="1" applyProtection="1">
      <alignment horizontal="center"/>
    </xf>
    <xf numFmtId="0" fontId="9" fillId="9" borderId="2" xfId="0" applyNumberFormat="1" applyFont="1" applyFill="1" applyBorder="1" applyAlignment="1" applyProtection="1"/>
    <xf numFmtId="0" fontId="9" fillId="9" borderId="2" xfId="0" applyNumberFormat="1" applyFont="1" applyFill="1" applyBorder="1" applyAlignment="1" applyProtection="1">
      <alignment horizontal="center"/>
    </xf>
    <xf numFmtId="9" fontId="9" fillId="9" borderId="2" xfId="0" applyNumberFormat="1" applyFont="1" applyFill="1" applyBorder="1" applyAlignment="1" applyProtection="1">
      <alignment horizontal="center"/>
    </xf>
    <xf numFmtId="0" fontId="9" fillId="8" borderId="1" xfId="0" applyNumberFormat="1" applyFont="1" applyFill="1" applyBorder="1" applyAlignment="1" applyProtection="1"/>
    <xf numFmtId="0" fontId="9" fillId="8" borderId="1" xfId="0" applyNumberFormat="1" applyFont="1" applyFill="1" applyBorder="1" applyAlignment="1" applyProtection="1">
      <alignment horizontal="center"/>
    </xf>
    <xf numFmtId="9" fontId="9" fillId="8" borderId="1" xfId="0" applyNumberFormat="1" applyFont="1" applyFill="1" applyBorder="1" applyAlignment="1" applyProtection="1">
      <alignment horizontal="center"/>
    </xf>
    <xf numFmtId="0" fontId="9" fillId="10" borderId="1" xfId="0" applyNumberFormat="1" applyFont="1" applyFill="1" applyBorder="1" applyAlignment="1" applyProtection="1"/>
    <xf numFmtId="0" fontId="9" fillId="10" borderId="1" xfId="0" applyNumberFormat="1" applyFont="1" applyFill="1" applyBorder="1" applyAlignment="1" applyProtection="1">
      <alignment horizontal="center"/>
    </xf>
    <xf numFmtId="9" fontId="9" fillId="10" borderId="1" xfId="0" applyNumberFormat="1" applyFont="1" applyFill="1" applyBorder="1" applyAlignment="1" applyProtection="1">
      <alignment horizontal="center"/>
    </xf>
    <xf numFmtId="0" fontId="9" fillId="10" borderId="2" xfId="0" applyNumberFormat="1" applyFont="1" applyFill="1" applyBorder="1" applyAlignment="1" applyProtection="1"/>
    <xf numFmtId="0" fontId="9" fillId="10" borderId="2" xfId="0" applyNumberFormat="1" applyFont="1" applyFill="1" applyBorder="1" applyAlignment="1" applyProtection="1">
      <alignment horizontal="center"/>
    </xf>
    <xf numFmtId="9" fontId="9" fillId="10" borderId="2" xfId="0" applyNumberFormat="1" applyFont="1" applyFill="1" applyBorder="1" applyAlignment="1" applyProtection="1">
      <alignment horizontal="center"/>
    </xf>
    <xf numFmtId="9" fontId="0" fillId="0" borderId="0" xfId="1" applyFont="1"/>
    <xf numFmtId="0" fontId="2" fillId="0" borderId="0" xfId="0" applyFont="1" applyBorder="1" applyAlignment="1">
      <alignment horizontal="left" indent="3"/>
    </xf>
    <xf numFmtId="6" fontId="2" fillId="0" borderId="0" xfId="0" applyNumberFormat="1" applyFont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8" fontId="7" fillId="4" borderId="8" xfId="0" applyNumberFormat="1" applyFont="1" applyFill="1" applyBorder="1" applyAlignment="1">
      <alignment horizontal="center"/>
    </xf>
    <xf numFmtId="8" fontId="7" fillId="4" borderId="9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6" fontId="2" fillId="0" borderId="14" xfId="0" applyNumberFormat="1" applyFont="1" applyBorder="1" applyAlignment="1">
      <alignment horizontal="center"/>
    </xf>
    <xf numFmtId="10" fontId="2" fillId="0" borderId="16" xfId="1" applyNumberFormat="1" applyFont="1" applyBorder="1" applyAlignment="1">
      <alignment horizontal="center"/>
    </xf>
    <xf numFmtId="6" fontId="2" fillId="0" borderId="19" xfId="0" applyNumberFormat="1" applyFont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left" indent="3"/>
    </xf>
    <xf numFmtId="8" fontId="3" fillId="4" borderId="21" xfId="0" applyNumberFormat="1" applyFont="1" applyFill="1" applyBorder="1" applyAlignment="1">
      <alignment horizontal="center"/>
    </xf>
    <xf numFmtId="0" fontId="3" fillId="4" borderId="22" xfId="0" applyFont="1" applyFill="1" applyBorder="1" applyAlignment="1">
      <alignment horizontal="left" indent="3"/>
    </xf>
    <xf numFmtId="8" fontId="3" fillId="4" borderId="23" xfId="0" applyNumberFormat="1" applyFont="1" applyFill="1" applyBorder="1" applyAlignment="1">
      <alignment horizontal="center"/>
    </xf>
    <xf numFmtId="0" fontId="3" fillId="4" borderId="24" xfId="0" applyFont="1" applyFill="1" applyBorder="1" applyAlignment="1">
      <alignment horizontal="left" indent="3"/>
    </xf>
    <xf numFmtId="8" fontId="7" fillId="4" borderId="25" xfId="0" applyNumberFormat="1" applyFont="1" applyFill="1" applyBorder="1" applyAlignment="1">
      <alignment horizontal="center"/>
    </xf>
    <xf numFmtId="8" fontId="3" fillId="4" borderId="26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indent="3"/>
    </xf>
    <xf numFmtId="0" fontId="2" fillId="2" borderId="14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left" indent="3"/>
    </xf>
    <xf numFmtId="0" fontId="3" fillId="4" borderId="16" xfId="0" applyFont="1" applyFill="1" applyBorder="1" applyAlignment="1">
      <alignment horizontal="center"/>
    </xf>
    <xf numFmtId="168" fontId="3" fillId="4" borderId="16" xfId="0" applyNumberFormat="1" applyFont="1" applyFill="1" applyBorder="1" applyAlignment="1">
      <alignment horizontal="center"/>
    </xf>
    <xf numFmtId="0" fontId="3" fillId="6" borderId="29" xfId="0" applyFont="1" applyFill="1" applyBorder="1" applyAlignment="1">
      <alignment horizontal="left" indent="3"/>
    </xf>
    <xf numFmtId="0" fontId="2" fillId="6" borderId="30" xfId="0" applyFont="1" applyFill="1" applyBorder="1" applyAlignment="1">
      <alignment horizontal="center"/>
    </xf>
    <xf numFmtId="168" fontId="3" fillId="6" borderId="19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10" fontId="2" fillId="0" borderId="33" xfId="0" applyNumberFormat="1" applyFont="1" applyBorder="1" applyAlignment="1">
      <alignment horizontal="center"/>
    </xf>
    <xf numFmtId="0" fontId="0" fillId="5" borderId="0" xfId="0" applyFill="1"/>
    <xf numFmtId="0" fontId="7" fillId="5" borderId="0" xfId="0" applyFont="1" applyFill="1" applyBorder="1" applyAlignment="1">
      <alignment horizontal="left" indent="3"/>
    </xf>
    <xf numFmtId="8" fontId="7" fillId="5" borderId="0" xfId="0" applyNumberFormat="1" applyFont="1" applyFill="1" applyBorder="1" applyAlignment="1">
      <alignment horizontal="center"/>
    </xf>
    <xf numFmtId="168" fontId="2" fillId="0" borderId="36" xfId="0" applyNumberFormat="1" applyFont="1" applyBorder="1" applyAlignment="1">
      <alignment horizontal="center"/>
    </xf>
    <xf numFmtId="0" fontId="7" fillId="4" borderId="37" xfId="0" applyFont="1" applyFill="1" applyBorder="1" applyAlignment="1">
      <alignment horizontal="left" indent="3"/>
    </xf>
    <xf numFmtId="0" fontId="7" fillId="4" borderId="38" xfId="0" applyFont="1" applyFill="1" applyBorder="1" applyAlignment="1">
      <alignment horizontal="left" indent="3"/>
    </xf>
    <xf numFmtId="8" fontId="7" fillId="4" borderId="39" xfId="0" applyNumberFormat="1" applyFont="1" applyFill="1" applyBorder="1" applyAlignment="1">
      <alignment horizontal="center"/>
    </xf>
    <xf numFmtId="0" fontId="7" fillId="4" borderId="40" xfId="0" applyFont="1" applyFill="1" applyBorder="1" applyAlignment="1">
      <alignment horizontal="left" indent="3"/>
    </xf>
    <xf numFmtId="0" fontId="7" fillId="4" borderId="41" xfId="0" applyFont="1" applyFill="1" applyBorder="1" applyAlignment="1">
      <alignment horizontal="left" indent="3"/>
    </xf>
    <xf numFmtId="8" fontId="7" fillId="4" borderId="42" xfId="0" applyNumberFormat="1" applyFont="1" applyFill="1" applyBorder="1" applyAlignment="1">
      <alignment horizontal="center"/>
    </xf>
    <xf numFmtId="8" fontId="11" fillId="4" borderId="8" xfId="0" applyNumberFormat="1" applyFont="1" applyFill="1" applyBorder="1" applyAlignment="1">
      <alignment horizontal="center"/>
    </xf>
    <xf numFmtId="0" fontId="12" fillId="0" borderId="13" xfId="0" applyFont="1" applyBorder="1" applyAlignment="1">
      <alignment horizontal="left" indent="3"/>
    </xf>
    <xf numFmtId="0" fontId="12" fillId="0" borderId="6" xfId="0" applyFont="1" applyBorder="1" applyAlignment="1">
      <alignment horizontal="left" indent="3"/>
    </xf>
    <xf numFmtId="0" fontId="12" fillId="0" borderId="15" xfId="0" applyFont="1" applyBorder="1" applyAlignment="1">
      <alignment horizontal="left" indent="3"/>
    </xf>
    <xf numFmtId="0" fontId="12" fillId="0" borderId="5" xfId="0" applyFont="1" applyBorder="1" applyAlignment="1">
      <alignment horizontal="left" indent="3"/>
    </xf>
    <xf numFmtId="0" fontId="12" fillId="0" borderId="17" xfId="0" applyFont="1" applyBorder="1" applyAlignment="1">
      <alignment horizontal="left" indent="3"/>
    </xf>
    <xf numFmtId="0" fontId="12" fillId="0" borderId="18" xfId="0" applyFont="1" applyBorder="1" applyAlignment="1">
      <alignment horizontal="left" indent="3"/>
    </xf>
    <xf numFmtId="0" fontId="12" fillId="0" borderId="34" xfId="0" applyFont="1" applyBorder="1" applyAlignment="1">
      <alignment horizontal="left" indent="3"/>
    </xf>
    <xf numFmtId="0" fontId="12" fillId="0" borderId="35" xfId="0" applyFont="1" applyBorder="1" applyAlignment="1">
      <alignment horizontal="left" indent="3"/>
    </xf>
    <xf numFmtId="0" fontId="12" fillId="0" borderId="31" xfId="0" applyFont="1" applyBorder="1" applyAlignment="1">
      <alignment horizontal="left" indent="3"/>
    </xf>
    <xf numFmtId="0" fontId="12" fillId="0" borderId="32" xfId="0" applyFont="1" applyBorder="1" applyAlignment="1">
      <alignment horizontal="left" indent="3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CA00"/>
      <color rgb="FF347571"/>
      <color rgb="FF35B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7470</xdr:rowOff>
    </xdr:from>
    <xdr:to>
      <xdr:col>5</xdr:col>
      <xdr:colOff>0</xdr:colOff>
      <xdr:row>0</xdr:row>
      <xdr:rowOff>1963167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3DFFB9C-E246-3946-48BF-6028BB5B6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70"/>
          <a:ext cx="6985000" cy="195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DD29-66DE-4784-ADE7-D00E438C3715}">
  <dimension ref="A1:E56"/>
  <sheetViews>
    <sheetView showGridLines="0" tabSelected="1" zoomScale="85" zoomScaleNormal="85" workbookViewId="0">
      <selection activeCell="B10" activeCellId="1" sqref="B4:C6 B10:C12"/>
    </sheetView>
  </sheetViews>
  <sheetFormatPr defaultColWidth="0" defaultRowHeight="14.5" zeroHeight="1" x14ac:dyDescent="0.35"/>
  <cols>
    <col min="1" max="1" width="8.08984375" customWidth="1"/>
    <col min="2" max="2" width="39" customWidth="1"/>
    <col min="3" max="3" width="29.1796875" style="3" bestFit="1" customWidth="1"/>
    <col min="4" max="4" width="15.453125" style="3" customWidth="1"/>
    <col min="5" max="5" width="8.08984375" customWidth="1"/>
    <col min="6" max="16384" width="26.453125" hidden="1"/>
  </cols>
  <sheetData>
    <row r="1" spans="2:4" ht="156.5" customHeight="1" x14ac:dyDescent="0.35"/>
    <row r="2" spans="2:4" ht="18" customHeight="1" thickBot="1" x14ac:dyDescent="0.4"/>
    <row r="3" spans="2:4" ht="30.5" customHeight="1" x14ac:dyDescent="0.35">
      <c r="B3" s="45" t="s">
        <v>0</v>
      </c>
      <c r="C3" s="46"/>
      <c r="D3" s="47"/>
    </row>
    <row r="4" spans="2:4" ht="18" customHeight="1" x14ac:dyDescent="0.45">
      <c r="B4" s="81" t="s">
        <v>1</v>
      </c>
      <c r="C4" s="82"/>
      <c r="D4" s="48">
        <v>4200</v>
      </c>
    </row>
    <row r="5" spans="2:4" ht="18" customHeight="1" x14ac:dyDescent="0.45">
      <c r="B5" s="83" t="s">
        <v>2</v>
      </c>
      <c r="C5" s="84"/>
      <c r="D5" s="49">
        <v>6.0000000000000001E-3</v>
      </c>
    </row>
    <row r="6" spans="2:4" ht="18" customHeight="1" thickBot="1" x14ac:dyDescent="0.5">
      <c r="B6" s="85" t="s">
        <v>36</v>
      </c>
      <c r="C6" s="86"/>
      <c r="D6" s="50">
        <f>D4*30%</f>
        <v>1260</v>
      </c>
    </row>
    <row r="7" spans="2:4" ht="18" customHeight="1" x14ac:dyDescent="0.45">
      <c r="B7" s="40"/>
      <c r="C7" s="40"/>
      <c r="D7" s="41"/>
    </row>
    <row r="8" spans="2:4" ht="18" customHeight="1" thickBot="1" x14ac:dyDescent="0.5">
      <c r="B8" s="2"/>
      <c r="C8" s="4"/>
      <c r="D8" s="4"/>
    </row>
    <row r="9" spans="2:4" ht="30.5" customHeight="1" thickBot="1" x14ac:dyDescent="0.4">
      <c r="B9" s="45" t="s">
        <v>3</v>
      </c>
      <c r="C9" s="46"/>
      <c r="D9" s="47"/>
    </row>
    <row r="10" spans="2:4" ht="18" customHeight="1" x14ac:dyDescent="0.45">
      <c r="B10" s="87" t="s">
        <v>4</v>
      </c>
      <c r="C10" s="88"/>
      <c r="D10" s="73">
        <v>1260</v>
      </c>
    </row>
    <row r="11" spans="2:4" ht="18" customHeight="1" x14ac:dyDescent="0.45">
      <c r="B11" s="89" t="s">
        <v>5</v>
      </c>
      <c r="C11" s="90"/>
      <c r="D11" s="68">
        <v>10</v>
      </c>
    </row>
    <row r="12" spans="2:4" ht="18" customHeight="1" x14ac:dyDescent="0.45">
      <c r="B12" s="89" t="s">
        <v>6</v>
      </c>
      <c r="C12" s="90"/>
      <c r="D12" s="69">
        <v>1.0800000000000001E-2</v>
      </c>
    </row>
    <row r="13" spans="2:4" ht="18" customHeight="1" thickBot="1" x14ac:dyDescent="0.5">
      <c r="B13" s="74" t="s">
        <v>7</v>
      </c>
      <c r="C13" s="75"/>
      <c r="D13" s="76">
        <f>FV(taxa_mensal,qtd_anos*12,aporte*-1)</f>
        <v>306756.65948104812</v>
      </c>
    </row>
    <row r="14" spans="2:4" ht="18" customHeight="1" thickBot="1" x14ac:dyDescent="0.5">
      <c r="B14" s="77" t="s">
        <v>8</v>
      </c>
      <c r="C14" s="78"/>
      <c r="D14" s="79">
        <f>patrimonio*rendimento_carteira</f>
        <v>1840.5399568862888</v>
      </c>
    </row>
    <row r="15" spans="2:4" s="70" customFormat="1" ht="18" customHeight="1" x14ac:dyDescent="0.45">
      <c r="B15" s="71"/>
      <c r="C15" s="71"/>
      <c r="D15" s="72"/>
    </row>
    <row r="16" spans="2:4" ht="18" customHeight="1" thickBot="1" x14ac:dyDescent="0.5">
      <c r="B16" s="2"/>
      <c r="C16" s="4"/>
      <c r="D16" s="4"/>
    </row>
    <row r="17" spans="1:4" ht="30.5" customHeight="1" x14ac:dyDescent="0.35">
      <c r="B17" s="45" t="s">
        <v>21</v>
      </c>
      <c r="C17" s="46"/>
      <c r="D17" s="51" t="s">
        <v>9</v>
      </c>
    </row>
    <row r="18" spans="1:4" ht="18" customHeight="1" x14ac:dyDescent="0.45">
      <c r="A18" s="42">
        <v>2</v>
      </c>
      <c r="B18" s="52" t="s">
        <v>10</v>
      </c>
      <c r="C18" s="44">
        <f>FV(taxa_mensal,A18*12,aporte*-1)</f>
        <v>34310.888212332808</v>
      </c>
      <c r="D18" s="53">
        <f>C18*rendimento_carteira</f>
        <v>205.86532927399685</v>
      </c>
    </row>
    <row r="19" spans="1:4" ht="18" customHeight="1" x14ac:dyDescent="0.45">
      <c r="A19" s="7">
        <v>5</v>
      </c>
      <c r="B19" s="54" t="s">
        <v>11</v>
      </c>
      <c r="C19" s="43">
        <f>FV(taxa_mensal,A19*12,aporte*-1)</f>
        <v>105593.06439266562</v>
      </c>
      <c r="D19" s="55">
        <f>C19*rendimento_carteira</f>
        <v>633.55838635599378</v>
      </c>
    </row>
    <row r="20" spans="1:4" ht="18" customHeight="1" x14ac:dyDescent="0.45">
      <c r="A20" s="7">
        <v>10</v>
      </c>
      <c r="B20" s="54" t="s">
        <v>12</v>
      </c>
      <c r="C20" s="80">
        <f>FV(taxa_mensal,A20*12,aporte*-1)</f>
        <v>306756.65948104812</v>
      </c>
      <c r="D20" s="55">
        <f>C20*rendimento_carteira</f>
        <v>1840.5399568862888</v>
      </c>
    </row>
    <row r="21" spans="1:4" ht="18" customHeight="1" x14ac:dyDescent="0.45">
      <c r="A21" s="7">
        <v>20</v>
      </c>
      <c r="B21" s="54" t="s">
        <v>13</v>
      </c>
      <c r="C21" s="43">
        <f>FV(taxa_mensal,A21*12,aporte*-1)</f>
        <v>1420081.7315561394</v>
      </c>
      <c r="D21" s="55">
        <f>C21*rendimento_carteira</f>
        <v>8520.4903893368373</v>
      </c>
    </row>
    <row r="22" spans="1:4" ht="18" customHeight="1" x14ac:dyDescent="0.45">
      <c r="A22" s="7">
        <v>30</v>
      </c>
      <c r="B22" s="54" t="s">
        <v>14</v>
      </c>
      <c r="C22" s="43">
        <f>FV(taxa_mensal,A22*12,aporte*-1)</f>
        <v>5460720.0609991066</v>
      </c>
      <c r="D22" s="55">
        <f>C22*rendimento_carteira</f>
        <v>32764.320365994641</v>
      </c>
    </row>
    <row r="23" spans="1:4" ht="18" customHeight="1" thickBot="1" x14ac:dyDescent="0.5">
      <c r="A23" s="7"/>
      <c r="B23" s="56"/>
      <c r="C23" s="57"/>
      <c r="D23" s="58"/>
    </row>
    <row r="24" spans="1:4" ht="18" customHeight="1" thickBot="1" x14ac:dyDescent="0.5">
      <c r="B24" s="2"/>
      <c r="C24" s="4"/>
      <c r="D24" s="4"/>
    </row>
    <row r="25" spans="1:4" ht="30.5" customHeight="1" x14ac:dyDescent="0.35">
      <c r="B25" s="45" t="s">
        <v>15</v>
      </c>
      <c r="C25" s="59"/>
      <c r="D25" s="47"/>
    </row>
    <row r="26" spans="1:4" ht="18" customHeight="1" x14ac:dyDescent="0.45">
      <c r="B26" s="60" t="s">
        <v>22</v>
      </c>
      <c r="C26" s="5" t="s">
        <v>16</v>
      </c>
      <c r="D26" s="61"/>
    </row>
    <row r="27" spans="1:4" ht="18" customHeight="1" x14ac:dyDescent="0.45">
      <c r="B27" s="60" t="s">
        <v>17</v>
      </c>
      <c r="C27" s="5">
        <f>aporte</f>
        <v>1260</v>
      </c>
      <c r="D27" s="61"/>
    </row>
    <row r="28" spans="1:4" ht="18" customHeight="1" x14ac:dyDescent="0.45">
      <c r="B28" s="62" t="s">
        <v>29</v>
      </c>
      <c r="C28" s="8" t="s">
        <v>34</v>
      </c>
      <c r="D28" s="63" t="s">
        <v>19</v>
      </c>
    </row>
    <row r="29" spans="1:4" ht="18" customHeight="1" x14ac:dyDescent="0.45">
      <c r="B29" s="62" t="s">
        <v>23</v>
      </c>
      <c r="C29" s="20">
        <f>VLOOKUP($C$26&amp;"-"&amp;B29,Planilha2!$A:$D,4,FALSE)</f>
        <v>0.3</v>
      </c>
      <c r="D29" s="64">
        <f>C29*$C$27</f>
        <v>378</v>
      </c>
    </row>
    <row r="30" spans="1:4" ht="18" customHeight="1" x14ac:dyDescent="0.45">
      <c r="B30" s="62" t="s">
        <v>24</v>
      </c>
      <c r="C30" s="20">
        <f>VLOOKUP($C$26&amp;"-"&amp;B30,Planilha2!$A:$D,4,FALSE)</f>
        <v>0.5</v>
      </c>
      <c r="D30" s="64">
        <f t="shared" ref="D30:D34" si="0">C30*$C$27</f>
        <v>630</v>
      </c>
    </row>
    <row r="31" spans="1:4" ht="18" customHeight="1" x14ac:dyDescent="0.45">
      <c r="B31" s="62" t="s">
        <v>25</v>
      </c>
      <c r="C31" s="20">
        <f>VLOOKUP($C$26&amp;"-"&amp;B31,Planilha2!$A:$D,4,FALSE)</f>
        <v>0.1</v>
      </c>
      <c r="D31" s="64">
        <f t="shared" si="0"/>
        <v>126</v>
      </c>
    </row>
    <row r="32" spans="1:4" ht="16.5" x14ac:dyDescent="0.45">
      <c r="B32" s="62" t="s">
        <v>20</v>
      </c>
      <c r="C32" s="20">
        <f>VLOOKUP($C$26&amp;"-"&amp;B32,Planilha2!$A:$D,4,FALSE)</f>
        <v>0.1</v>
      </c>
      <c r="D32" s="64">
        <f t="shared" si="0"/>
        <v>126</v>
      </c>
    </row>
    <row r="33" spans="2:4" ht="16.5" x14ac:dyDescent="0.45">
      <c r="B33" s="62" t="s">
        <v>26</v>
      </c>
      <c r="C33" s="20">
        <f>VLOOKUP($C$26&amp;"-"&amp;B33,Planilha2!$A:$D,4,FALSE)</f>
        <v>0</v>
      </c>
      <c r="D33" s="64">
        <f t="shared" si="0"/>
        <v>0</v>
      </c>
    </row>
    <row r="34" spans="2:4" ht="16.5" x14ac:dyDescent="0.45">
      <c r="B34" s="62" t="s">
        <v>27</v>
      </c>
      <c r="C34" s="20">
        <f>VLOOKUP($C$26&amp;"-"&amp;B34,Planilha2!$A:$D,4,FALSE)</f>
        <v>0</v>
      </c>
      <c r="D34" s="64">
        <f t="shared" si="0"/>
        <v>0</v>
      </c>
    </row>
    <row r="35" spans="2:4" ht="17" thickBot="1" x14ac:dyDescent="0.5">
      <c r="B35" s="65" t="s">
        <v>28</v>
      </c>
      <c r="C35" s="66"/>
      <c r="D35" s="67">
        <f>SUM(D29:D34)</f>
        <v>1260</v>
      </c>
    </row>
    <row r="36" spans="2:4" x14ac:dyDescent="0.35">
      <c r="B36" s="1"/>
      <c r="C36" s="6"/>
      <c r="D36" s="6"/>
    </row>
    <row r="37" spans="2:4" x14ac:dyDescent="0.35">
      <c r="B37" s="1"/>
      <c r="C37" s="6"/>
      <c r="D37" s="6"/>
    </row>
    <row r="41" spans="2:4" ht="172.5" hidden="1" x14ac:dyDescent="0.35"/>
    <row r="42" spans="2:4" ht="172.5" hidden="1" x14ac:dyDescent="0.35"/>
    <row r="43" spans="2:4" ht="172.5" hidden="1" x14ac:dyDescent="0.35"/>
    <row r="44" spans="2:4" ht="172.5" hidden="1" x14ac:dyDescent="0.35"/>
    <row r="45" spans="2:4" ht="172.5" hidden="1" x14ac:dyDescent="0.35"/>
    <row r="46" spans="2:4" ht="172.5" hidden="1" x14ac:dyDescent="0.35"/>
    <row r="47" spans="2:4" ht="172.5" hidden="1" x14ac:dyDescent="0.35"/>
    <row r="48" spans="2:4" ht="172.5" hidden="1" x14ac:dyDescent="0.35"/>
    <row r="49" ht="172.5" hidden="1" x14ac:dyDescent="0.35"/>
    <row r="50" ht="172.5" hidden="1" x14ac:dyDescent="0.35"/>
    <row r="51" ht="172.5" hidden="1" x14ac:dyDescent="0.35"/>
    <row r="52" ht="172.5" hidden="1" x14ac:dyDescent="0.35"/>
    <row r="53" ht="172.5" hidden="1" x14ac:dyDescent="0.35"/>
    <row r="54" ht="172.5" hidden="1" x14ac:dyDescent="0.35"/>
    <row r="55" ht="172.5" hidden="1" x14ac:dyDescent="0.35"/>
    <row r="56" x14ac:dyDescent="0.35"/>
  </sheetData>
  <mergeCells count="8">
    <mergeCell ref="B4:C4"/>
    <mergeCell ref="B5:C5"/>
    <mergeCell ref="B6:C6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C26" xr:uid="{96EB6020-775E-4653-BF59-63319D8756A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5DD0-D51E-4AFC-872C-84AD13B1A5B6}">
  <dimension ref="A1:XFD19"/>
  <sheetViews>
    <sheetView workbookViewId="0">
      <selection activeCell="G3" sqref="G3"/>
    </sheetView>
  </sheetViews>
  <sheetFormatPr defaultColWidth="10" defaultRowHeight="14.5" zeroHeight="1" x14ac:dyDescent="0.35"/>
  <cols>
    <col min="1" max="1" width="26.90625" bestFit="1" customWidth="1"/>
    <col min="2" max="2" width="11.453125" bestFit="1" customWidth="1"/>
    <col min="3" max="3" width="15.36328125" bestFit="1" customWidth="1"/>
    <col min="4" max="4" width="4.26953125" bestFit="1" customWidth="1"/>
    <col min="6" max="6" width="23.08984375" customWidth="1"/>
    <col min="7" max="7" width="10" customWidth="1"/>
  </cols>
  <sheetData>
    <row r="1" spans="1:7" x14ac:dyDescent="0.35">
      <c r="A1" s="9" t="s">
        <v>30</v>
      </c>
      <c r="B1" s="9" t="s">
        <v>15</v>
      </c>
      <c r="C1" s="10" t="s">
        <v>18</v>
      </c>
      <c r="D1" s="10" t="s">
        <v>31</v>
      </c>
    </row>
    <row r="2" spans="1:7" x14ac:dyDescent="0.35">
      <c r="A2" s="30" t="str">
        <f>B2&amp;"-"&amp;C2</f>
        <v>Conservador-Papel</v>
      </c>
      <c r="B2" s="30" t="s">
        <v>16</v>
      </c>
      <c r="C2" s="31" t="s">
        <v>23</v>
      </c>
      <c r="D2" s="32">
        <v>0.3</v>
      </c>
    </row>
    <row r="3" spans="1:7" x14ac:dyDescent="0.35">
      <c r="A3" s="11" t="str">
        <f t="shared" ref="A3:A7" si="0">B3&amp;"-"&amp;C3</f>
        <v>Conservador-Tijolo</v>
      </c>
      <c r="B3" s="11" t="s">
        <v>16</v>
      </c>
      <c r="C3" s="12" t="s">
        <v>24</v>
      </c>
      <c r="D3" s="13">
        <v>0.5</v>
      </c>
      <c r="F3" t="s">
        <v>35</v>
      </c>
      <c r="G3" s="39">
        <f>VLOOKUP(F3,$A:$D,4,)</f>
        <v>0.3</v>
      </c>
    </row>
    <row r="4" spans="1:7" x14ac:dyDescent="0.35">
      <c r="A4" s="11" t="str">
        <f t="shared" si="0"/>
        <v>Conservador-Hibridos</v>
      </c>
      <c r="B4" s="11" t="s">
        <v>16</v>
      </c>
      <c r="C4" s="12" t="s">
        <v>25</v>
      </c>
      <c r="D4" s="13">
        <v>0.1</v>
      </c>
    </row>
    <row r="5" spans="1:7" x14ac:dyDescent="0.35">
      <c r="A5" s="11" t="str">
        <f t="shared" si="0"/>
        <v>Conservador-FOFs</v>
      </c>
      <c r="B5" s="11" t="s">
        <v>16</v>
      </c>
      <c r="C5" s="12" t="s">
        <v>20</v>
      </c>
      <c r="D5" s="13">
        <v>0.1</v>
      </c>
    </row>
    <row r="6" spans="1:7" x14ac:dyDescent="0.35">
      <c r="A6" s="11" t="str">
        <f t="shared" si="0"/>
        <v>Conservador-Desenvolvimento</v>
      </c>
      <c r="B6" s="11" t="s">
        <v>16</v>
      </c>
      <c r="C6" s="12" t="s">
        <v>26</v>
      </c>
      <c r="D6" s="13">
        <v>0</v>
      </c>
    </row>
    <row r="7" spans="1:7" x14ac:dyDescent="0.35">
      <c r="A7" s="21" t="str">
        <f t="shared" si="0"/>
        <v>Conservador-Hotelarias</v>
      </c>
      <c r="B7" s="21" t="s">
        <v>16</v>
      </c>
      <c r="C7" s="22" t="s">
        <v>27</v>
      </c>
      <c r="D7" s="23">
        <v>0</v>
      </c>
    </row>
    <row r="8" spans="1:7" x14ac:dyDescent="0.35">
      <c r="A8" s="24" t="str">
        <f>B8&amp;"-"&amp;C8</f>
        <v>Moderado-Papel</v>
      </c>
      <c r="B8" s="24" t="s">
        <v>32</v>
      </c>
      <c r="C8" s="25" t="s">
        <v>23</v>
      </c>
      <c r="D8" s="26">
        <v>0.32</v>
      </c>
    </row>
    <row r="9" spans="1:7" x14ac:dyDescent="0.35">
      <c r="A9" s="14" t="str">
        <f t="shared" ref="A9:A13" si="1">B9&amp;"-"&amp;C9</f>
        <v>Moderado-Tijolo</v>
      </c>
      <c r="B9" s="14" t="s">
        <v>32</v>
      </c>
      <c r="C9" s="15" t="s">
        <v>24</v>
      </c>
      <c r="D9" s="16">
        <v>0.35</v>
      </c>
    </row>
    <row r="10" spans="1:7" x14ac:dyDescent="0.35">
      <c r="A10" s="14" t="str">
        <f t="shared" si="1"/>
        <v>Moderado-Hibridos</v>
      </c>
      <c r="B10" s="14" t="s">
        <v>32</v>
      </c>
      <c r="C10" s="15" t="s">
        <v>25</v>
      </c>
      <c r="D10" s="16">
        <v>0.08</v>
      </c>
    </row>
    <row r="11" spans="1:7" x14ac:dyDescent="0.35">
      <c r="A11" s="14" t="str">
        <f t="shared" si="1"/>
        <v>Moderado-FOFs</v>
      </c>
      <c r="B11" s="14" t="s">
        <v>32</v>
      </c>
      <c r="C11" s="15" t="s">
        <v>20</v>
      </c>
      <c r="D11" s="16">
        <v>0.05</v>
      </c>
    </row>
    <row r="12" spans="1:7" x14ac:dyDescent="0.35">
      <c r="A12" s="14" t="str">
        <f t="shared" si="1"/>
        <v>Moderado-Desenvolvimento</v>
      </c>
      <c r="B12" s="14" t="s">
        <v>32</v>
      </c>
      <c r="C12" s="15" t="s">
        <v>26</v>
      </c>
      <c r="D12" s="16">
        <v>0.1</v>
      </c>
    </row>
    <row r="13" spans="1:7" x14ac:dyDescent="0.35">
      <c r="A13" s="27" t="str">
        <f t="shared" si="1"/>
        <v>Moderado-Hotelarias</v>
      </c>
      <c r="B13" s="27" t="s">
        <v>32</v>
      </c>
      <c r="C13" s="28" t="s">
        <v>27</v>
      </c>
      <c r="D13" s="29">
        <v>0.1</v>
      </c>
    </row>
    <row r="14" spans="1:7" x14ac:dyDescent="0.35">
      <c r="A14" s="33" t="str">
        <f>B14&amp;"-"&amp;C14</f>
        <v>Agressivo-Papel</v>
      </c>
      <c r="B14" s="33" t="s">
        <v>33</v>
      </c>
      <c r="C14" s="34" t="s">
        <v>23</v>
      </c>
      <c r="D14" s="35">
        <v>0.5</v>
      </c>
    </row>
    <row r="15" spans="1:7" x14ac:dyDescent="0.35">
      <c r="A15" s="17" t="str">
        <f t="shared" ref="A15:A19" si="2">B15&amp;"-"&amp;C15</f>
        <v>Agressivo-Tijolo</v>
      </c>
      <c r="B15" s="17" t="s">
        <v>33</v>
      </c>
      <c r="C15" s="18" t="s">
        <v>24</v>
      </c>
      <c r="D15" s="19">
        <v>0.1</v>
      </c>
    </row>
    <row r="16" spans="1:7" x14ac:dyDescent="0.35">
      <c r="A16" s="17" t="str">
        <f t="shared" si="2"/>
        <v>Agressivo-Hibridos</v>
      </c>
      <c r="B16" s="17" t="s">
        <v>33</v>
      </c>
      <c r="C16" s="18" t="s">
        <v>25</v>
      </c>
      <c r="D16" s="19">
        <v>0.05</v>
      </c>
    </row>
    <row r="17" spans="1:4" x14ac:dyDescent="0.35">
      <c r="A17" s="17" t="str">
        <f t="shared" si="2"/>
        <v>Agressivo-FOFs</v>
      </c>
      <c r="B17" s="17" t="s">
        <v>33</v>
      </c>
      <c r="C17" s="18" t="s">
        <v>20</v>
      </c>
      <c r="D17" s="19">
        <v>0.05</v>
      </c>
    </row>
    <row r="18" spans="1:4" x14ac:dyDescent="0.35">
      <c r="A18" s="17" t="str">
        <f t="shared" si="2"/>
        <v>Agressivo-Desenvolvimento</v>
      </c>
      <c r="B18" s="17" t="s">
        <v>33</v>
      </c>
      <c r="C18" s="18" t="s">
        <v>26</v>
      </c>
      <c r="D18" s="19">
        <v>0.2</v>
      </c>
    </row>
    <row r="19" spans="1:4" x14ac:dyDescent="0.35">
      <c r="A19" s="36" t="str">
        <f t="shared" si="2"/>
        <v>Agressivo-Hotelarias</v>
      </c>
      <c r="B19" s="36" t="s">
        <v>33</v>
      </c>
      <c r="C19" s="37" t="s">
        <v>27</v>
      </c>
      <c r="D19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 Claudionor De Sa Barreto De Araujo</dc:creator>
  <cp:lastModifiedBy>Felippe Claudionor De Sa Barreto De Araujo</cp:lastModifiedBy>
  <dcterms:created xsi:type="dcterms:W3CDTF">2025-06-02T01:55:49Z</dcterms:created>
  <dcterms:modified xsi:type="dcterms:W3CDTF">2025-06-02T04:18:11Z</dcterms:modified>
</cp:coreProperties>
</file>