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oogleDrive2\Drive1\LAB\AVC\MultiAVC\MotoAVC_SOLO\"/>
    </mc:Choice>
  </mc:AlternateContent>
  <bookViews>
    <workbookView xWindow="0" yWindow="0" windowWidth="14160" windowHeight="87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K2" i="1"/>
  <c r="K3" i="1"/>
  <c r="J3" i="1"/>
  <c r="J4" i="1"/>
  <c r="J5" i="1"/>
  <c r="J6" i="1"/>
  <c r="J7" i="1"/>
  <c r="J8" i="1"/>
  <c r="J2" i="1"/>
  <c r="H3" i="1"/>
  <c r="H4" i="1"/>
  <c r="H5" i="1"/>
  <c r="H6" i="1"/>
  <c r="H7" i="1"/>
  <c r="H8" i="1"/>
  <c r="H2" i="1"/>
  <c r="N4" i="1"/>
  <c r="G3" i="1"/>
  <c r="G4" i="1"/>
  <c r="G5" i="1"/>
  <c r="G6" i="1"/>
  <c r="G7" i="1"/>
  <c r="G8" i="1"/>
  <c r="G2" i="1"/>
  <c r="L7" i="1" l="1"/>
  <c r="L8" i="1"/>
  <c r="L6" i="1"/>
  <c r="L5" i="1"/>
  <c r="L3" i="1"/>
  <c r="L4" i="1"/>
  <c r="L2" i="1"/>
  <c r="P5" i="1"/>
  <c r="P3" i="1"/>
  <c r="P4" i="1"/>
  <c r="P2" i="1"/>
  <c r="K4" i="1" l="1"/>
  <c r="M2" i="1" l="1"/>
  <c r="P6" i="1"/>
  <c r="P7" i="1"/>
  <c r="M8" i="1"/>
  <c r="P8" i="1"/>
  <c r="M6" i="1"/>
  <c r="M7" i="1"/>
  <c r="M3" i="1"/>
  <c r="M5" i="1"/>
  <c r="M4" i="1"/>
</calcChain>
</file>

<file path=xl/sharedStrings.xml><?xml version="1.0" encoding="utf-8"?>
<sst xmlns="http://schemas.openxmlformats.org/spreadsheetml/2006/main" count="7" uniqueCount="5">
  <si>
    <t>Tensão Display</t>
  </si>
  <si>
    <t>ENTRADA PLACA</t>
  </si>
  <si>
    <t>Entrada ISO</t>
  </si>
  <si>
    <t>ln</t>
  </si>
  <si>
    <t>LNeper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</si>
</sst>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Planilha1!$I$1</c:f>
              <c:strCache>
                <c:ptCount val="1"/>
                <c:pt idx="0">
                  <c:v>Tensão Display</c:v>
                </c:pt>
              </c:strCache>
            </c:strRef>
          </c:tx>
          <c:spPr>
            <a:ln w="25400">
              <a:noFill/>
            </a:ln>
          </c:spPr>
          <c:xVal>
            <c:numRef>
              <c:f>Planilha1!$I$2:$I$6</c:f>
              <c:numCache>
                <c:formatCode>General</c:formatCode>
                <c:ptCount val="5"/>
                <c:pt idx="0">
                  <c:v>0.08</c:v>
                </c:pt>
                <c:pt idx="1">
                  <c:v>1.25</c:v>
                </c:pt>
                <c:pt idx="2">
                  <c:v>2.67</c:v>
                </c:pt>
                <c:pt idx="3">
                  <c:v>3.82</c:v>
                </c:pt>
                <c:pt idx="4">
                  <c:v>4.2300000000000004</c:v>
                </c:pt>
              </c:numCache>
            </c:numRef>
          </c:xVal>
          <c:yVal>
            <c:numRef>
              <c:f>Planilha1!$O$2:$O$6</c:f>
              <c:numCache>
                <c:formatCode>General</c:formatCode>
                <c:ptCount val="5"/>
                <c:pt idx="0">
                  <c:v>7.8508448499846561E-2</c:v>
                </c:pt>
                <c:pt idx="1">
                  <c:v>1.2391358848919281</c:v>
                </c:pt>
                <c:pt idx="2">
                  <c:v>2.6541786333563904</c:v>
                </c:pt>
                <c:pt idx="3">
                  <c:v>3.8023604323584208</c:v>
                </c:pt>
                <c:pt idx="4">
                  <c:v>4.2120433024531057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51-4B30-891A-F8B5365FBD9F}"/>
            </c:ext>
          </c:extLst>
        </c:ser>
        <c:ser>
          <c:idx val="0"/>
          <c:order val="1"/>
          <c:tx>
            <c:strRef>
              <c:f>Planilha1!$I$1</c:f>
              <c:strCache>
                <c:ptCount val="1"/>
                <c:pt idx="0">
                  <c:v>Tensão Display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25509428692305"/>
                  <c:y val="-0.558846799491347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Planilha1!$I$2:$I$6</c:f>
              <c:numCache>
                <c:formatCode>General</c:formatCode>
                <c:ptCount val="5"/>
                <c:pt idx="0">
                  <c:v>0.08</c:v>
                </c:pt>
                <c:pt idx="1">
                  <c:v>1.25</c:v>
                </c:pt>
                <c:pt idx="2">
                  <c:v>2.67</c:v>
                </c:pt>
                <c:pt idx="3">
                  <c:v>3.82</c:v>
                </c:pt>
                <c:pt idx="4">
                  <c:v>4.2300000000000004</c:v>
                </c:pt>
              </c:numCache>
            </c:numRef>
          </c:xVal>
          <c:yVal>
            <c:numRef>
              <c:f>Planilha1!$L$2:$L$6</c:f>
              <c:numCache>
                <c:formatCode>General</c:formatCode>
                <c:ptCount val="5"/>
                <c:pt idx="0">
                  <c:v>7.8508380509942216E-2</c:v>
                </c:pt>
                <c:pt idx="1">
                  <c:v>1.2391360772869737</c:v>
                </c:pt>
                <c:pt idx="2">
                  <c:v>2.654179793848237</c:v>
                </c:pt>
                <c:pt idx="3">
                  <c:v>3.8023626008574425</c:v>
                </c:pt>
                <c:pt idx="4">
                  <c:v>4.2120458641394309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1-4B30-891A-F8B5365F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48128"/>
        <c:axId val="948644800"/>
      </c:scatterChart>
      <c:valAx>
        <c:axId val="9486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644800"/>
        <c:crosses val="autoZero"/>
        <c:crossBetween val="midCat"/>
      </c:valAx>
      <c:valAx>
        <c:axId val="948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648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11</xdr:row>
      <xdr:rowOff>47624</xdr:rowOff>
    </xdr:from>
    <xdr:to>
      <xdr:col>16</xdr:col>
      <xdr:colOff>9524</xdr:colOff>
      <xdr:row>34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9"/>
  <sheetViews>
    <sheetView tabSelected="1" topLeftCell="B1" workbookViewId="0">
      <selection activeCell="R9" sqref="R9"/>
    </sheetView>
  </sheetViews>
  <sheetFormatPr defaultRowHeight="15" x14ac:dyDescent="0.25"/>
  <cols>
    <col min="3" max="3" width="14.5703125" bestFit="1" customWidth="1"/>
    <col min="4" max="4" width="14.28515625" bestFit="1" customWidth="1"/>
    <col min="6" max="6" width="14.5703125" bestFit="1" customWidth="1"/>
    <col min="7" max="8" width="14.5703125" customWidth="1"/>
    <col min="9" max="9" width="14.28515625" bestFit="1" customWidth="1"/>
    <col min="11" max="11" width="12" bestFit="1" customWidth="1"/>
    <col min="14" max="14" width="10.42578125" customWidth="1"/>
  </cols>
  <sheetData>
    <row r="1" spans="3:16" x14ac:dyDescent="0.25">
      <c r="C1" t="s">
        <v>1</v>
      </c>
      <c r="D1" t="s">
        <v>0</v>
      </c>
      <c r="F1" t="s">
        <v>2</v>
      </c>
      <c r="G1" t="s">
        <v>3</v>
      </c>
      <c r="H1" t="s">
        <v>4</v>
      </c>
      <c r="I1" t="s">
        <v>0</v>
      </c>
      <c r="J1" t="s">
        <v>4</v>
      </c>
    </row>
    <row r="2" spans="3:16" x14ac:dyDescent="0.25">
      <c r="C2">
        <v>0.1</v>
      </c>
      <c r="D2">
        <v>0.08</v>
      </c>
      <c r="F2">
        <v>0.08</v>
      </c>
      <c r="G2">
        <f>LN(F2)</f>
        <v>-2.5257286443082556</v>
      </c>
      <c r="H2">
        <f>LOG(F2,1/EXP(1))</f>
        <v>2.5257286443082556</v>
      </c>
      <c r="I2">
        <v>0.08</v>
      </c>
      <c r="J2">
        <f>LOG(I2,1/EXP(1))</f>
        <v>2.5257286443082556</v>
      </c>
      <c r="K2" s="1">
        <f>SLOPE(G2:G6,J2:J6)</f>
        <v>-1.0036713715291257</v>
      </c>
      <c r="L2">
        <f>$K$3*1/I2^$K$2</f>
        <v>7.8508380509942216E-2</v>
      </c>
      <c r="M2">
        <f>L2-F2</f>
        <v>-1.4916194900577856E-3</v>
      </c>
      <c r="N2" s="1">
        <v>-1.003671</v>
      </c>
      <c r="O2" s="2">
        <f>N$3*1/I2^$N$2</f>
        <v>7.8508448499846561E-2</v>
      </c>
      <c r="P2" s="4">
        <f>O2-F2</f>
        <v>-1.4915515001534402E-3</v>
      </c>
    </row>
    <row r="3" spans="3:16" x14ac:dyDescent="0.25">
      <c r="C3">
        <v>1.19</v>
      </c>
      <c r="D3">
        <v>1.1499999999999999</v>
      </c>
      <c r="F3">
        <v>1.17</v>
      </c>
      <c r="G3">
        <f t="shared" ref="G3:G8" si="0">LN(F3)</f>
        <v>0.15700374880966469</v>
      </c>
      <c r="H3">
        <f t="shared" ref="H3:H8" si="1">LOG(F3,1/EXP(1))</f>
        <v>-0.15700374880966469</v>
      </c>
      <c r="I3">
        <v>1.25</v>
      </c>
      <c r="J3">
        <f t="shared" ref="J3:J8" si="2">LOG(I3,1/EXP(1))</f>
        <v>-0.22314355131420976</v>
      </c>
      <c r="K3" s="1">
        <f>EXP(INTERCEPT(G2:G6,J2:J6))</f>
        <v>0.9904970716735082</v>
      </c>
      <c r="L3">
        <f t="shared" ref="L3:L8" si="3">$K$3*1/I3^$K$2</f>
        <v>1.2391360772869737</v>
      </c>
      <c r="M3">
        <f>L3-F3</f>
        <v>6.9136077286973796E-2</v>
      </c>
      <c r="N3" s="1">
        <v>0.99049699999999996</v>
      </c>
      <c r="O3" s="2">
        <f t="shared" ref="O3:O8" si="4">N$3*1/I3^$N$2</f>
        <v>1.2391358848919281</v>
      </c>
      <c r="P3" s="4">
        <f>O3-F3</f>
        <v>6.9135884891928123E-2</v>
      </c>
    </row>
    <row r="4" spans="3:16" x14ac:dyDescent="0.25">
      <c r="C4">
        <v>1.92</v>
      </c>
      <c r="D4">
        <v>1.85</v>
      </c>
      <c r="F4">
        <v>2.62</v>
      </c>
      <c r="G4">
        <f t="shared" si="0"/>
        <v>0.96317431777300555</v>
      </c>
      <c r="H4">
        <f t="shared" si="1"/>
        <v>-0.96317431777300555</v>
      </c>
      <c r="I4">
        <v>2.67</v>
      </c>
      <c r="J4">
        <f t="shared" si="2"/>
        <v>-0.98207847241215818</v>
      </c>
      <c r="K4" s="2">
        <f>RSQ(G3:G7,J3:J7)</f>
        <v>0.99838721388598684</v>
      </c>
      <c r="L4">
        <f t="shared" si="3"/>
        <v>2.654179793848237</v>
      </c>
      <c r="M4">
        <f>L4-F4</f>
        <v>3.4179793848236883E-2</v>
      </c>
      <c r="N4" s="3">
        <f>RSQ(F2:F5,I2:I5)</f>
        <v>0.9991955078677397</v>
      </c>
      <c r="O4" s="2">
        <f t="shared" si="4"/>
        <v>2.6541786333563904</v>
      </c>
      <c r="P4" s="4">
        <f>O4-F4</f>
        <v>3.4178633356390264E-2</v>
      </c>
    </row>
    <row r="5" spans="3:16" x14ac:dyDescent="0.25">
      <c r="C5">
        <v>2.5499999999999998</v>
      </c>
      <c r="D5">
        <v>2.4900000000000002</v>
      </c>
      <c r="F5">
        <v>3.85</v>
      </c>
      <c r="G5">
        <f t="shared" si="0"/>
        <v>1.3480731482996928</v>
      </c>
      <c r="H5">
        <f t="shared" si="1"/>
        <v>-1.3480731482996928</v>
      </c>
      <c r="I5">
        <v>3.82</v>
      </c>
      <c r="J5">
        <f t="shared" si="2"/>
        <v>-1.3402504226184837</v>
      </c>
      <c r="L5">
        <f t="shared" si="3"/>
        <v>3.8023626008574425</v>
      </c>
      <c r="M5">
        <f>L5-F5</f>
        <v>-4.7637399142557602E-2</v>
      </c>
      <c r="N5" s="1"/>
      <c r="O5" s="2">
        <f t="shared" si="4"/>
        <v>3.8023604323584208</v>
      </c>
      <c r="P5" s="4">
        <f>O5-F5</f>
        <v>-4.7639567641579283E-2</v>
      </c>
    </row>
    <row r="6" spans="3:16" x14ac:dyDescent="0.25">
      <c r="C6">
        <v>3.58</v>
      </c>
      <c r="D6">
        <v>3.48</v>
      </c>
      <c r="F6">
        <v>4.38</v>
      </c>
      <c r="G6">
        <f t="shared" si="0"/>
        <v>1.4770487243883548</v>
      </c>
      <c r="H6">
        <f t="shared" si="1"/>
        <v>-1.4770487243883548</v>
      </c>
      <c r="I6">
        <v>4.2300000000000004</v>
      </c>
      <c r="J6">
        <f t="shared" si="2"/>
        <v>-1.4422019930581866</v>
      </c>
      <c r="K6" s="3"/>
      <c r="L6">
        <f t="shared" si="3"/>
        <v>4.2120458641394309</v>
      </c>
      <c r="M6">
        <f>L6-F6</f>
        <v>-0.16795413586056895</v>
      </c>
      <c r="N6" s="1"/>
      <c r="O6" s="2">
        <f t="shared" si="4"/>
        <v>4.2120433024531057</v>
      </c>
      <c r="P6" s="2">
        <f>O6-F6</f>
        <v>-0.16795669754689424</v>
      </c>
    </row>
    <row r="7" spans="3:16" x14ac:dyDescent="0.25">
      <c r="C7">
        <v>4.37</v>
      </c>
      <c r="D7">
        <v>4.13</v>
      </c>
      <c r="F7">
        <v>4.74</v>
      </c>
      <c r="G7">
        <f t="shared" si="0"/>
        <v>1.5560371357069851</v>
      </c>
      <c r="H7">
        <f t="shared" si="1"/>
        <v>-1.5560371357069851</v>
      </c>
      <c r="I7">
        <v>4.38</v>
      </c>
      <c r="J7">
        <f t="shared" si="2"/>
        <v>-1.4770487243883548</v>
      </c>
      <c r="L7">
        <f t="shared" si="3"/>
        <v>4.361967206530748</v>
      </c>
      <c r="M7">
        <f>L7-F7</f>
        <v>-0.37803279346925223</v>
      </c>
      <c r="N7" s="3"/>
      <c r="O7" s="2">
        <f t="shared" si="4"/>
        <v>4.3619644971926048</v>
      </c>
      <c r="P7" s="2">
        <f>O7-F7</f>
        <v>-0.3780355028073954</v>
      </c>
    </row>
    <row r="8" spans="3:16" x14ac:dyDescent="0.25">
      <c r="C8">
        <v>4.78</v>
      </c>
      <c r="D8">
        <v>4.3499999999999996</v>
      </c>
      <c r="F8">
        <v>5</v>
      </c>
      <c r="G8">
        <f t="shared" si="0"/>
        <v>1.6094379124341003</v>
      </c>
      <c r="H8">
        <f t="shared" si="1"/>
        <v>-1.6094379124341003</v>
      </c>
      <c r="I8">
        <v>4.38</v>
      </c>
      <c r="J8">
        <f t="shared" si="2"/>
        <v>-1.4770487243883548</v>
      </c>
      <c r="L8">
        <f t="shared" si="3"/>
        <v>4.361967206530748</v>
      </c>
      <c r="M8">
        <f>L8-F8</f>
        <v>-0.63803279346925201</v>
      </c>
      <c r="O8" s="2">
        <f t="shared" si="4"/>
        <v>4.3619644971926048</v>
      </c>
      <c r="P8" s="2">
        <f>O8-F8</f>
        <v>-0.63803550280739518</v>
      </c>
    </row>
    <row r="9" spans="3:16" x14ac:dyDescent="0.25">
      <c r="C9">
        <v>5</v>
      </c>
      <c r="D9">
        <v>4.38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 Kalil Mendonça</dc:creator>
  <cp:lastModifiedBy>Felippe Kalil Mendonça</cp:lastModifiedBy>
  <dcterms:created xsi:type="dcterms:W3CDTF">2021-03-04T03:38:03Z</dcterms:created>
  <dcterms:modified xsi:type="dcterms:W3CDTF">2021-03-04T05:52:57Z</dcterms:modified>
</cp:coreProperties>
</file>