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autoCompressPictures="0"/>
  <mc:AlternateContent xmlns:mc="http://schemas.openxmlformats.org/markup-compatibility/2006">
    <mc:Choice Requires="x15">
      <x15ac:absPath xmlns:x15ac="http://schemas.microsoft.com/office/spreadsheetml/2010/11/ac" url="D:\SSS\Prodesa\Felipe\Excel\"/>
    </mc:Choice>
  </mc:AlternateContent>
  <xr:revisionPtr revIDLastSave="0" documentId="8_{B7491FB3-FE0C-41F5-83AE-F83FBB611EA1}" xr6:coauthVersionLast="43" xr6:coauthVersionMax="43" xr10:uidLastSave="{00000000-0000-0000-0000-000000000000}"/>
  <bookViews>
    <workbookView xWindow="6765" yWindow="3045" windowWidth="20295" windowHeight="11235" xr2:uid="{00000000-000D-0000-FFFF-FFFF00000000}"/>
  </bookViews>
  <sheets>
    <sheet name="FormatoEntradaDatos" sheetId="2" r:id="rId1"/>
    <sheet name="ParametrosEvaluaciónDeCabida" sheetId="5" r:id="rId2"/>
    <sheet name="TipologiasTorres" sheetId="3" state="hidden" r:id="rId3"/>
    <sheet name="Aux" sheetId="4" state="hidden" r:id="rId4"/>
  </sheets>
  <definedNames>
    <definedName name="_xlnm.Print_Area" localSheetId="0">FormatoEntradaDatos!$A$1:$G$17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5" l="1"/>
  <c r="D14" i="5"/>
  <c r="E13" i="5"/>
  <c r="D13" i="5"/>
  <c r="E12" i="5"/>
  <c r="D12" i="5"/>
  <c r="E11" i="5"/>
  <c r="D11" i="5"/>
  <c r="E10" i="5"/>
  <c r="D10" i="5"/>
  <c r="E9" i="5"/>
  <c r="D9" i="5"/>
  <c r="C8" i="5"/>
  <c r="E8" i="5"/>
  <c r="D8" i="5"/>
  <c r="C7" i="5"/>
  <c r="E7" i="5"/>
  <c r="D7" i="5"/>
  <c r="E6" i="5"/>
  <c r="D6" i="5"/>
  <c r="E5" i="5"/>
  <c r="D5" i="5"/>
  <c r="E4" i="5"/>
  <c r="D4" i="5"/>
</calcChain>
</file>

<file path=xl/sharedStrings.xml><?xml version="1.0" encoding="utf-8"?>
<sst xmlns="http://schemas.openxmlformats.org/spreadsheetml/2006/main" count="68" uniqueCount="62">
  <si>
    <t>Indice de Construcción</t>
  </si>
  <si>
    <t>Indice de Ocupación</t>
  </si>
  <si>
    <t>Area de Equipamento Comunal</t>
  </si>
  <si>
    <t>Rangos de Referencia de Variables de Medición de Eficiencia de un Proyecto</t>
  </si>
  <si>
    <t>Parqueaderos en Superficie, Edificación o Sotanos</t>
  </si>
  <si>
    <t>Aislamiento de Equipamento Comunal</t>
  </si>
  <si>
    <t>VALOR</t>
  </si>
  <si>
    <t>PARÁMETROS DE ENTRADA</t>
  </si>
  <si>
    <t>NOMBRE</t>
  </si>
  <si>
    <t>DESCRIPCION</t>
  </si>
  <si>
    <t>TIPOLOGIA_1</t>
  </si>
  <si>
    <t>TIPOLOGIA_2</t>
  </si>
  <si>
    <t>TIPOLOGIA_3</t>
  </si>
  <si>
    <t>TIPOLOGIA_4</t>
  </si>
  <si>
    <t>TIPOLOGIA_5</t>
  </si>
  <si>
    <t>TIPOLOGIA_6</t>
  </si>
  <si>
    <t>TIPOLOGIA_7</t>
  </si>
  <si>
    <t>TIPOLOGIA_8</t>
  </si>
  <si>
    <t>TIPOLOGIA_9</t>
  </si>
  <si>
    <t>TIPOLOGIA_10</t>
  </si>
  <si>
    <t>X</t>
  </si>
  <si>
    <t>m2</t>
  </si>
  <si>
    <t>MÍNIMO</t>
  </si>
  <si>
    <t>MÁXIMO</t>
  </si>
  <si>
    <t>UNIDAD(ES) DE VIVIENDA</t>
  </si>
  <si>
    <t>EN SUPERFICIE</t>
  </si>
  <si>
    <t>SÓTANO</t>
  </si>
  <si>
    <t>SEMISÓTANO</t>
  </si>
  <si>
    <t>EN EDIFICACIÓN</t>
  </si>
  <si>
    <t>Aislamientos entre Torres en Metros</t>
  </si>
  <si>
    <t>CONTRA TORRES DE VIVIENDA</t>
  </si>
  <si>
    <t>CONTRA PARQUEADEROS</t>
  </si>
  <si>
    <t>PARÁMETROS DE EVALUACIÓN DE CABIDA</t>
  </si>
  <si>
    <t xml:space="preserve">NUMERO DE VIV/Ha UTIL = (No. TOTAL DE APARTAMENTOS/AREA UTIL LOTE) </t>
  </si>
  <si>
    <t>RANGO - VIS</t>
  </si>
  <si>
    <t>RANGO - NO VIS</t>
  </si>
  <si>
    <t>RELACION PARQUEADEROS POR VIVIENDA=(TOTAL PARQUEADEROS / No. TOTAL DE VIVIENDAS, Incl visit)</t>
  </si>
  <si>
    <t>AREA PROMEDIO PARQUEADERO (AREA PARQUEABLE/TOTAL PARQUEADEROS)</t>
  </si>
  <si>
    <t>M2 DOTACION COMUNAL POR UNIDAD DE VIVIENDA (No Incluye Espacios Tecnicos)</t>
  </si>
  <si>
    <t>RELACION M2 VENDIBLES /M2 CONSTRUIDOS = (AREA TOTAL VENDIBLE/AREA CONSTRUIDA )</t>
  </si>
  <si>
    <t>RELACION M2 DE PUNTO FIJO/AREA VENDIBLE=(AREA PUNTOS FIJOS/AREA VENDIBLE)</t>
  </si>
  <si>
    <t>M2 PUNTO FIJO POR  UNIDAD DE VIVIENDA = (AREA PUNTOS FIJOS/No. TOTAL DE APARTAMENTOS)</t>
  </si>
  <si>
    <t>INDICE DE OCUPACION (AREA CONSTRUIDA EN PRIMER PISO/AREA UTIL LOTE)</t>
  </si>
  <si>
    <t>INDICE DE CONSTRUCCION (AREA CONSTRUIDA VENDIBLE/AREA UTIL)</t>
  </si>
  <si>
    <t>% DE OCUPACION TOTAL (AREA TOTAL OCUPADA/AREA UTIL LOTE)</t>
  </si>
  <si>
    <t>% DE AREA LIBRE = (AREA UTIL LOTE - AREA DE OCUPACION TOTAL / AREA UTIL LOTE)</t>
  </si>
  <si>
    <t>PROMEDIO</t>
  </si>
  <si>
    <t>FORMATO DE ENTRADA DE PÁRÁMETROS 
PARA PROCESO DE DISEÑO GENERATIVO DE CABIDAS</t>
  </si>
  <si>
    <t>Número de Pisos por Torre</t>
  </si>
  <si>
    <t>PISOS</t>
  </si>
  <si>
    <t>Relación de Parqueaderos/Vivienda</t>
  </si>
  <si>
    <t>EN SERVIDUMBRE VISUAL m</t>
  </si>
  <si>
    <t>EN CULATA m</t>
  </si>
  <si>
    <t xml:space="preserve"> </t>
  </si>
  <si>
    <t>m</t>
  </si>
  <si>
    <t>Área bruta del Lote (Se coteja con el plano)</t>
  </si>
  <si>
    <t>Área neta urbanizable (Se coteja con el plano)</t>
  </si>
  <si>
    <t>Área vendible</t>
  </si>
  <si>
    <t>Ocupación</t>
  </si>
  <si>
    <t>Parqueaderos privados</t>
  </si>
  <si>
    <t>Parqueaderos visitantes</t>
  </si>
  <si>
    <t>Parqueaderos movidilidad reducida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</si>
</sst>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dotted">
        <color auto="1"/>
      </left>
      <right style="thick">
        <color auto="1"/>
      </right>
      <top style="dotted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thick">
        <color auto="1"/>
      </right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dotted">
        <color auto="1"/>
      </left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dotted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indexed="64"/>
      </left>
      <right/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ck">
        <color auto="1"/>
      </left>
      <right style="medium">
        <color indexed="64"/>
      </right>
      <top style="medium">
        <color auto="1"/>
      </top>
      <bottom/>
      <diagonal/>
    </border>
    <border>
      <left style="thick">
        <color auto="1"/>
      </left>
      <right style="medium">
        <color indexed="64"/>
      </right>
      <top/>
      <bottom style="medium">
        <color auto="1"/>
      </bottom>
      <diagonal/>
    </border>
    <border>
      <left style="thick">
        <color indexed="64"/>
      </left>
      <right/>
      <top/>
      <bottom style="thick">
        <color auto="1"/>
      </bottom>
      <diagonal/>
    </border>
    <border>
      <left style="medium">
        <color indexed="64"/>
      </left>
      <right/>
      <top style="dotted">
        <color auto="1"/>
      </top>
      <bottom style="thick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auto="1"/>
      </top>
      <bottom style="medium">
        <color auto="1"/>
      </bottom>
      <diagonal/>
    </border>
    <border>
      <left/>
      <right style="dotted">
        <color auto="1"/>
      </right>
      <top style="thick">
        <color auto="1"/>
      </top>
      <bottom style="medium">
        <color auto="1"/>
      </bottom>
      <diagonal/>
    </border>
    <border>
      <left style="dotted">
        <color indexed="64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0" borderId="3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3" fillId="0" borderId="37" xfId="0" applyFont="1" applyBorder="1" applyAlignment="1">
      <alignment vertical="center" wrapText="1"/>
    </xf>
    <xf numFmtId="0" fontId="3" fillId="0" borderId="32" xfId="0" applyFont="1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0" fillId="3" borderId="39" xfId="0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9" fontId="6" fillId="0" borderId="29" xfId="1" applyFont="1" applyBorder="1" applyAlignment="1">
      <alignment horizontal="center" vertical="center" wrapText="1"/>
    </xf>
    <xf numFmtId="164" fontId="0" fillId="0" borderId="40" xfId="0" applyNumberFormat="1" applyBorder="1" applyAlignment="1">
      <alignment horizontal="center" vertical="center" wrapText="1"/>
    </xf>
    <xf numFmtId="164" fontId="0" fillId="0" borderId="26" xfId="0" applyNumberFormat="1" applyBorder="1" applyAlignment="1">
      <alignment horizontal="center" vertical="center" wrapText="1"/>
    </xf>
    <xf numFmtId="9" fontId="0" fillId="0" borderId="40" xfId="0" applyNumberFormat="1" applyBorder="1" applyAlignment="1">
      <alignment horizontal="center" vertical="center" wrapText="1"/>
    </xf>
    <xf numFmtId="9" fontId="0" fillId="0" borderId="26" xfId="0" applyNumberFormat="1" applyBorder="1" applyAlignment="1">
      <alignment horizontal="center" vertical="center" wrapText="1"/>
    </xf>
    <xf numFmtId="164" fontId="6" fillId="0" borderId="29" xfId="1" applyNumberFormat="1" applyFont="1" applyBorder="1" applyAlignment="1">
      <alignment horizontal="center" vertical="center" wrapText="1"/>
    </xf>
    <xf numFmtId="0" fontId="3" fillId="5" borderId="32" xfId="0" applyFont="1" applyFill="1" applyBorder="1" applyAlignment="1">
      <alignment vertical="center" wrapText="1"/>
    </xf>
    <xf numFmtId="164" fontId="6" fillId="0" borderId="30" xfId="1" applyNumberFormat="1" applyFont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0" fillId="5" borderId="40" xfId="0" applyFill="1" applyBorder="1" applyAlignment="1">
      <alignment horizontal="center" vertical="center" wrapText="1"/>
    </xf>
    <xf numFmtId="2" fontId="0" fillId="5" borderId="26" xfId="0" applyNumberFormat="1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164" fontId="0" fillId="0" borderId="39" xfId="0" applyNumberFormat="1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 wrapText="1"/>
    </xf>
    <xf numFmtId="164" fontId="0" fillId="0" borderId="40" xfId="1" applyNumberFormat="1" applyFont="1" applyBorder="1" applyAlignment="1">
      <alignment horizontal="center" vertical="center" wrapText="1"/>
    </xf>
    <xf numFmtId="164" fontId="0" fillId="0" borderId="26" xfId="1" applyNumberFormat="1" applyFont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3" borderId="10" xfId="0" applyFont="1" applyFill="1" applyBorder="1" applyAlignment="1">
      <alignment horizontal="left" vertical="center" indent="1"/>
    </xf>
    <xf numFmtId="0" fontId="0" fillId="0" borderId="0" xfId="0" applyBorder="1" applyAlignment="1">
      <alignment vertical="center"/>
    </xf>
    <xf numFmtId="0" fontId="0" fillId="3" borderId="8" xfId="0" applyFont="1" applyFill="1" applyBorder="1" applyAlignment="1">
      <alignment horizontal="left" vertical="center" indent="1"/>
    </xf>
    <xf numFmtId="0" fontId="4" fillId="0" borderId="48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54" xfId="0" applyFont="1" applyBorder="1" applyAlignment="1">
      <alignment horizontal="left" vertical="center" wrapText="1"/>
    </xf>
    <xf numFmtId="0" fontId="3" fillId="3" borderId="51" xfId="0" applyFont="1" applyFill="1" applyBorder="1" applyAlignment="1">
      <alignment horizontal="center" vertical="center" wrapText="1"/>
    </xf>
    <xf numFmtId="0" fontId="1" fillId="0" borderId="56" xfId="0" applyFont="1" applyBorder="1" applyAlignment="1">
      <alignment vertical="center"/>
    </xf>
    <xf numFmtId="0" fontId="4" fillId="0" borderId="55" xfId="0" applyFont="1" applyBorder="1" applyAlignment="1">
      <alignment vertical="center" wrapText="1"/>
    </xf>
    <xf numFmtId="0" fontId="4" fillId="0" borderId="6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3" borderId="12" xfId="0" applyFont="1" applyFill="1" applyBorder="1" applyAlignment="1">
      <alignment horizontal="left" vertical="center" indent="1"/>
    </xf>
    <xf numFmtId="0" fontId="0" fillId="3" borderId="65" xfId="0" applyFont="1" applyFill="1" applyBorder="1" applyAlignment="1">
      <alignment horizontal="left" vertical="center" indent="1"/>
    </xf>
    <xf numFmtId="0" fontId="4" fillId="0" borderId="62" xfId="0" applyFont="1" applyBorder="1" applyAlignment="1">
      <alignment horizontal="left" vertical="center" wrapText="1"/>
    </xf>
    <xf numFmtId="0" fontId="4" fillId="0" borderId="55" xfId="0" applyFont="1" applyBorder="1" applyAlignment="1">
      <alignment horizontal="left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0" fillId="0" borderId="66" xfId="0" applyBorder="1"/>
    <xf numFmtId="0" fontId="1" fillId="0" borderId="4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indent="1"/>
    </xf>
    <xf numFmtId="0" fontId="0" fillId="3" borderId="10" xfId="0" applyFont="1" applyFill="1" applyBorder="1" applyAlignment="1">
      <alignment horizontal="left" vertical="center" indent="1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47" xfId="0" applyFont="1" applyBorder="1" applyAlignment="1">
      <alignment horizontal="left" vertical="center" wrapText="1"/>
    </xf>
    <xf numFmtId="0" fontId="3" fillId="3" borderId="50" xfId="0" applyFont="1" applyFill="1" applyBorder="1" applyAlignment="1">
      <alignment horizontal="center" vertical="center" wrapText="1"/>
    </xf>
    <xf numFmtId="0" fontId="3" fillId="3" borderId="5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0" borderId="52" xfId="0" applyFont="1" applyFill="1" applyBorder="1" applyAlignment="1">
      <alignment horizontal="center" vertical="center" wrapText="1"/>
    </xf>
    <xf numFmtId="0" fontId="1" fillId="0" borderId="53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4" fillId="0" borderId="54" xfId="0" applyFont="1" applyBorder="1" applyAlignment="1">
      <alignment horizontal="left" vertical="center" wrapText="1"/>
    </xf>
    <xf numFmtId="0" fontId="4" fillId="0" borderId="59" xfId="0" applyFont="1" applyBorder="1" applyAlignment="1">
      <alignment horizontal="left" vertical="center" wrapText="1"/>
    </xf>
    <xf numFmtId="0" fontId="1" fillId="0" borderId="60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619397</xdr:colOff>
      <xdr:row>1</xdr:row>
      <xdr:rowOff>37756</xdr:rowOff>
    </xdr:from>
    <xdr:to>
      <xdr:col>5</xdr:col>
      <xdr:colOff>457201</xdr:colOff>
      <xdr:row>1</xdr:row>
      <xdr:rowOff>941088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1911" y="233699"/>
          <a:ext cx="915490" cy="9033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1343893</xdr:colOff>
      <xdr:row>15</xdr:row>
      <xdr:rowOff>41563</xdr:rowOff>
    </xdr:from>
    <xdr:to>
      <xdr:col>2</xdr:col>
      <xdr:colOff>755075</xdr:colOff>
      <xdr:row>20</xdr:row>
      <xdr:rowOff>6926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537857" y="5105399"/>
          <a:ext cx="4606636" cy="865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400"/>
            <a:t>En</a:t>
          </a:r>
          <a:r>
            <a:rPr lang="es-CO" sz="1400" baseline="0"/>
            <a:t> AMARILLO los parametros que deben ser comparados de acuerdo a la norma/requerimientos especificos del proyecto. En este caso los indices solo son referencia.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POLOGIAS" displayName="TIPOLOGIAS" ref="A1:B11" totalsRowShown="0">
  <autoFilter ref="A1:B11" xr:uid="{00000000-0009-0000-0100-000001000000}"/>
  <tableColumns count="2">
    <tableColumn id="1" xr3:uid="{00000000-0010-0000-0000-000001000000}" name="NOMBRE"/>
    <tableColumn id="2" xr3:uid="{00000000-0010-0000-0000-000002000000}" name="DESCRIPC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0"/>
  <sheetViews>
    <sheetView tabSelected="1" topLeftCell="A4" zoomScale="70" zoomScaleNormal="70" workbookViewId="0">
      <selection activeCell="G12" sqref="G12"/>
    </sheetView>
  </sheetViews>
  <sheetFormatPr baseColWidth="10" defaultRowHeight="15" x14ac:dyDescent="0.25"/>
  <cols>
    <col min="1" max="1" width="2.85546875" customWidth="1"/>
    <col min="2" max="2" width="75.85546875" customWidth="1"/>
    <col min="3" max="6" width="15.85546875" customWidth="1"/>
    <col min="7" max="10" width="10.85546875" customWidth="1"/>
  </cols>
  <sheetData>
    <row r="1" spans="1:6" ht="15.75" thickBot="1" x14ac:dyDescent="0.3"/>
    <row r="2" spans="1:6" ht="75" customHeight="1" thickTop="1" thickBot="1" x14ac:dyDescent="0.3">
      <c r="B2" s="74" t="s">
        <v>47</v>
      </c>
      <c r="C2" s="75"/>
      <c r="D2" s="75"/>
      <c r="E2" s="5"/>
      <c r="F2" s="6"/>
    </row>
    <row r="3" spans="1:6" s="1" customFormat="1" ht="30" customHeight="1" thickTop="1" thickBot="1" x14ac:dyDescent="0.3">
      <c r="B3" s="10" t="s">
        <v>7</v>
      </c>
      <c r="C3" s="72" t="s">
        <v>6</v>
      </c>
      <c r="D3" s="72"/>
      <c r="E3" s="72"/>
      <c r="F3" s="73"/>
    </row>
    <row r="4" spans="1:6" s="1" customFormat="1" ht="30" customHeight="1" thickTop="1" thickBot="1" x14ac:dyDescent="0.3">
      <c r="A4" s="7"/>
      <c r="B4" s="55" t="s">
        <v>55</v>
      </c>
      <c r="C4" s="78">
        <v>9543.5945709999996</v>
      </c>
      <c r="D4" s="79"/>
      <c r="E4" s="76" t="s">
        <v>21</v>
      </c>
      <c r="F4" s="77"/>
    </row>
    <row r="5" spans="1:6" s="1" customFormat="1" ht="30" customHeight="1" thickBot="1" x14ac:dyDescent="0.3">
      <c r="A5" s="7"/>
      <c r="B5" s="61" t="s">
        <v>56</v>
      </c>
      <c r="C5" s="68">
        <v>8132.2269399999996</v>
      </c>
      <c r="D5" s="69"/>
      <c r="E5" s="76" t="s">
        <v>21</v>
      </c>
      <c r="F5" s="77"/>
    </row>
    <row r="6" spans="1:6" s="1" customFormat="1" ht="30" customHeight="1" thickBot="1" x14ac:dyDescent="0.3">
      <c r="A6" s="52"/>
      <c r="B6" s="60" t="s">
        <v>57</v>
      </c>
      <c r="C6" s="68">
        <v>17776.185556</v>
      </c>
      <c r="D6" s="69"/>
      <c r="E6" s="62" t="s">
        <v>21</v>
      </c>
      <c r="F6" s="51"/>
    </row>
    <row r="7" spans="1:6" s="1" customFormat="1" ht="30" customHeight="1" thickBot="1" x14ac:dyDescent="0.3">
      <c r="A7" s="7"/>
      <c r="B7" s="54" t="s">
        <v>58</v>
      </c>
      <c r="C7" s="68">
        <v>2900.951681</v>
      </c>
      <c r="D7" s="69"/>
      <c r="E7" s="63" t="s">
        <v>21</v>
      </c>
      <c r="F7" s="53"/>
    </row>
    <row r="8" spans="1:6" s="1" customFormat="1" ht="29.25" customHeight="1" thickBot="1" x14ac:dyDescent="0.3">
      <c r="A8" s="7"/>
      <c r="B8" s="54" t="s">
        <v>0</v>
      </c>
      <c r="C8" s="68">
        <v>1.87</v>
      </c>
      <c r="D8" s="70"/>
      <c r="E8" s="70"/>
      <c r="F8" s="71"/>
    </row>
    <row r="9" spans="1:6" s="1" customFormat="1" ht="24.95" customHeight="1" thickBot="1" x14ac:dyDescent="0.3">
      <c r="A9" s="7"/>
      <c r="B9" s="55" t="s">
        <v>1</v>
      </c>
      <c r="C9" s="68">
        <v>0.3</v>
      </c>
      <c r="D9" s="70"/>
      <c r="E9" s="70"/>
      <c r="F9" s="71"/>
    </row>
    <row r="10" spans="1:6" s="50" customFormat="1" ht="20.100000000000001" customHeight="1" x14ac:dyDescent="0.25">
      <c r="A10" s="49"/>
      <c r="B10" s="84" t="s">
        <v>29</v>
      </c>
      <c r="C10" s="86" t="s">
        <v>51</v>
      </c>
      <c r="D10" s="87"/>
      <c r="E10" s="88" t="s">
        <v>52</v>
      </c>
      <c r="F10" s="89"/>
    </row>
    <row r="11" spans="1:6" s="1" customFormat="1" ht="20.100000000000001" customHeight="1" thickBot="1" x14ac:dyDescent="0.3">
      <c r="A11" s="7"/>
      <c r="B11" s="85"/>
      <c r="C11" s="90">
        <v>7</v>
      </c>
      <c r="D11" s="91"/>
      <c r="E11" s="92">
        <v>4</v>
      </c>
      <c r="F11" s="93"/>
    </row>
    <row r="12" spans="1:6" s="1" customFormat="1" ht="30" customHeight="1" thickBot="1" x14ac:dyDescent="0.3">
      <c r="A12" s="7"/>
      <c r="B12" s="56" t="s">
        <v>48</v>
      </c>
      <c r="C12" s="82">
        <v>8</v>
      </c>
      <c r="D12" s="83"/>
      <c r="E12" s="80" t="s">
        <v>49</v>
      </c>
      <c r="F12" s="81"/>
    </row>
    <row r="13" spans="1:6" s="1" customFormat="1" ht="30" customHeight="1" x14ac:dyDescent="0.25">
      <c r="A13" s="7"/>
      <c r="B13" s="94" t="s">
        <v>4</v>
      </c>
      <c r="C13" s="57" t="s">
        <v>26</v>
      </c>
      <c r="D13" s="9" t="s">
        <v>27</v>
      </c>
      <c r="E13" s="9" t="s">
        <v>25</v>
      </c>
      <c r="F13" s="8" t="s">
        <v>28</v>
      </c>
    </row>
    <row r="14" spans="1:6" s="1" customFormat="1" ht="30" customHeight="1" thickBot="1" x14ac:dyDescent="0.3">
      <c r="A14" s="7"/>
      <c r="B14" s="95"/>
      <c r="C14" s="58" t="s">
        <v>53</v>
      </c>
      <c r="D14" s="3">
        <v>90</v>
      </c>
      <c r="E14" s="3">
        <v>90</v>
      </c>
      <c r="F14" s="4"/>
    </row>
    <row r="15" spans="1:6" s="1" customFormat="1" ht="31.5" customHeight="1" thickBot="1" x14ac:dyDescent="0.3">
      <c r="A15" s="7"/>
      <c r="B15" s="56" t="s">
        <v>59</v>
      </c>
      <c r="C15" s="68">
        <v>159</v>
      </c>
      <c r="D15" s="70"/>
      <c r="E15" s="70"/>
      <c r="F15" s="71"/>
    </row>
    <row r="16" spans="1:6" s="1" customFormat="1" ht="27" customHeight="1" thickBot="1" x14ac:dyDescent="0.3">
      <c r="A16" s="52"/>
      <c r="B16" s="64" t="s">
        <v>60</v>
      </c>
      <c r="C16" s="68">
        <v>32</v>
      </c>
      <c r="D16" s="70"/>
      <c r="E16" s="70"/>
      <c r="F16" s="71"/>
    </row>
    <row r="17" spans="2:7" ht="27.75" customHeight="1" thickBot="1" x14ac:dyDescent="0.3">
      <c r="B17" s="64" t="s">
        <v>61</v>
      </c>
      <c r="C17" s="68">
        <v>11</v>
      </c>
      <c r="D17" s="70"/>
      <c r="E17" s="70"/>
      <c r="F17" s="71"/>
    </row>
    <row r="18" spans="2:7" ht="30.75" customHeight="1" thickBot="1" x14ac:dyDescent="0.3">
      <c r="B18" s="65" t="s">
        <v>50</v>
      </c>
      <c r="C18" s="102">
        <v>0.63</v>
      </c>
      <c r="D18" s="103"/>
      <c r="E18" s="66">
        <v>320</v>
      </c>
      <c r="F18" s="48" t="s">
        <v>24</v>
      </c>
    </row>
    <row r="19" spans="2:7" ht="26.25" customHeight="1" thickBot="1" x14ac:dyDescent="0.3">
      <c r="B19" s="59" t="s">
        <v>2</v>
      </c>
      <c r="C19" s="70">
        <v>191.16729699999999</v>
      </c>
      <c r="D19" s="69"/>
      <c r="E19" s="76" t="s">
        <v>54</v>
      </c>
      <c r="F19" s="77"/>
    </row>
    <row r="20" spans="2:7" ht="22.5" customHeight="1" x14ac:dyDescent="0.25">
      <c r="B20" s="98" t="s">
        <v>5</v>
      </c>
      <c r="C20" s="86" t="s">
        <v>30</v>
      </c>
      <c r="D20" s="87"/>
      <c r="E20" s="88" t="s">
        <v>31</v>
      </c>
      <c r="F20" s="89"/>
      <c r="G20" s="67"/>
    </row>
    <row r="21" spans="2:7" ht="24" customHeight="1" thickBot="1" x14ac:dyDescent="0.3">
      <c r="B21" s="99"/>
      <c r="C21" s="100">
        <v>4</v>
      </c>
      <c r="D21" s="101"/>
      <c r="E21" s="96">
        <v>4</v>
      </c>
      <c r="F21" s="97"/>
    </row>
    <row r="22" spans="2:7" ht="15.75" thickTop="1" x14ac:dyDescent="0.25"/>
    <row r="30" spans="2:7" x14ac:dyDescent="0.25">
      <c r="B30" t="s">
        <v>3</v>
      </c>
    </row>
  </sheetData>
  <mergeCells count="29">
    <mergeCell ref="B13:B14"/>
    <mergeCell ref="E21:F21"/>
    <mergeCell ref="B20:B21"/>
    <mergeCell ref="C20:D20"/>
    <mergeCell ref="E20:F20"/>
    <mergeCell ref="C21:D21"/>
    <mergeCell ref="E19:F19"/>
    <mergeCell ref="C19:D19"/>
    <mergeCell ref="C18:D18"/>
    <mergeCell ref="B10:B11"/>
    <mergeCell ref="C10:D10"/>
    <mergeCell ref="E10:F10"/>
    <mergeCell ref="C11:D11"/>
    <mergeCell ref="E11:F11"/>
    <mergeCell ref="C3:F3"/>
    <mergeCell ref="B2:D2"/>
    <mergeCell ref="E4:F4"/>
    <mergeCell ref="C4:D4"/>
    <mergeCell ref="E5:F5"/>
    <mergeCell ref="C5:D5"/>
    <mergeCell ref="C6:D6"/>
    <mergeCell ref="C7:D7"/>
    <mergeCell ref="C17:F17"/>
    <mergeCell ref="C16:F16"/>
    <mergeCell ref="C15:F15"/>
    <mergeCell ref="E12:F12"/>
    <mergeCell ref="C12:D12"/>
    <mergeCell ref="C8:F8"/>
    <mergeCell ref="C9:F9"/>
  </mergeCells>
  <dataValidations count="3">
    <dataValidation type="decimal" operator="greaterThan" allowBlank="1" showInputMessage="1" showErrorMessage="1" sqref="C8:F9 C11:D11 C21:D21 C19:D19 D4:D5 C4:C7" xr:uid="{00000000-0002-0000-0000-000000000000}">
      <formula1>0</formula1>
    </dataValidation>
    <dataValidation type="decimal" operator="greaterThanOrEqual" allowBlank="1" showInputMessage="1" showErrorMessage="1" sqref="E11:F11 E21:F21" xr:uid="{00000000-0002-0000-0000-000001000000}">
      <formula1>0</formula1>
    </dataValidation>
    <dataValidation type="whole" operator="greaterThan" allowBlank="1" showInputMessage="1" showErrorMessage="1" sqref="E18" xr:uid="{00000000-0002-0000-0000-000002000000}">
      <formula1>0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Aux!$A$1:$A$2</xm:f>
          </x14:formula1>
          <xm:sqref>C14:C17 D14 F14 E14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4"/>
  <sheetViews>
    <sheetView zoomScaleNormal="100" zoomScalePageLayoutView="110" workbookViewId="0">
      <selection activeCell="J20" sqref="J20"/>
    </sheetView>
  </sheetViews>
  <sheetFormatPr baseColWidth="10" defaultRowHeight="15" x14ac:dyDescent="0.25"/>
  <cols>
    <col min="1" max="1" width="2.85546875" customWidth="1"/>
    <col min="2" max="2" width="75.85546875" customWidth="1"/>
    <col min="6" max="8" width="0" hidden="1" customWidth="1"/>
  </cols>
  <sheetData>
    <row r="1" spans="2:8" ht="15" customHeight="1" thickBot="1" x14ac:dyDescent="0.3"/>
    <row r="2" spans="2:8" ht="20.100000000000001" customHeight="1" x14ac:dyDescent="0.25">
      <c r="B2" s="104" t="s">
        <v>32</v>
      </c>
      <c r="C2" s="106" t="s">
        <v>34</v>
      </c>
      <c r="D2" s="107"/>
      <c r="E2" s="108"/>
      <c r="F2" s="109" t="s">
        <v>35</v>
      </c>
      <c r="G2" s="107"/>
      <c r="H2" s="110"/>
    </row>
    <row r="3" spans="2:8" ht="20.100000000000001" customHeight="1" thickBot="1" x14ac:dyDescent="0.3">
      <c r="B3" s="105"/>
      <c r="C3" s="12" t="s">
        <v>46</v>
      </c>
      <c r="D3" s="18" t="s">
        <v>22</v>
      </c>
      <c r="E3" s="13" t="s">
        <v>23</v>
      </c>
      <c r="F3" s="12" t="s">
        <v>46</v>
      </c>
      <c r="G3" s="14" t="s">
        <v>22</v>
      </c>
      <c r="H3" s="13" t="s">
        <v>23</v>
      </c>
    </row>
    <row r="4" spans="2:8" s="11" customFormat="1" ht="30" customHeight="1" x14ac:dyDescent="0.25">
      <c r="B4" s="15" t="s">
        <v>33</v>
      </c>
      <c r="C4" s="30">
        <v>257</v>
      </c>
      <c r="D4" s="20">
        <f>C4-87</f>
        <v>170</v>
      </c>
      <c r="E4" s="21">
        <f>C4+87</f>
        <v>344</v>
      </c>
      <c r="F4" s="22"/>
      <c r="G4" s="19"/>
      <c r="H4" s="21"/>
    </row>
    <row r="5" spans="2:8" s="11" customFormat="1" ht="30" customHeight="1" x14ac:dyDescent="0.25">
      <c r="B5" s="38" t="s">
        <v>36</v>
      </c>
      <c r="C5" s="40">
        <v>0.43</v>
      </c>
      <c r="D5" s="41">
        <f>C5-0.07</f>
        <v>0.36</v>
      </c>
      <c r="E5" s="42">
        <f>C5+0.07</f>
        <v>0.5</v>
      </c>
      <c r="F5" s="26"/>
      <c r="G5" s="23"/>
      <c r="H5" s="25"/>
    </row>
    <row r="6" spans="2:8" s="11" customFormat="1" ht="30" customHeight="1" x14ac:dyDescent="0.25">
      <c r="B6" s="16" t="s">
        <v>37</v>
      </c>
      <c r="C6" s="31">
        <v>23.53</v>
      </c>
      <c r="D6" s="24">
        <f>C6-3.35</f>
        <v>20.18</v>
      </c>
      <c r="E6" s="25">
        <f>C6+3.35</f>
        <v>26.880000000000003</v>
      </c>
      <c r="F6" s="26"/>
      <c r="G6" s="23"/>
      <c r="H6" s="25"/>
    </row>
    <row r="7" spans="2:8" s="11" customFormat="1" ht="30" customHeight="1" x14ac:dyDescent="0.25">
      <c r="B7" s="16" t="s">
        <v>38</v>
      </c>
      <c r="C7" s="31">
        <f>2.09</f>
        <v>2.09</v>
      </c>
      <c r="D7" s="24">
        <f>C7-0.73</f>
        <v>1.3599999999999999</v>
      </c>
      <c r="E7" s="25">
        <f>C7+0.73</f>
        <v>2.82</v>
      </c>
      <c r="F7" s="26"/>
      <c r="G7" s="23"/>
      <c r="H7" s="25"/>
    </row>
    <row r="8" spans="2:8" s="11" customFormat="1" ht="30" customHeight="1" x14ac:dyDescent="0.25">
      <c r="B8" s="16" t="s">
        <v>39</v>
      </c>
      <c r="C8" s="32">
        <f>80%</f>
        <v>0.8</v>
      </c>
      <c r="D8" s="35">
        <f>C8-0.04</f>
        <v>0.76</v>
      </c>
      <c r="E8" s="36">
        <f>C8+0.04</f>
        <v>0.84000000000000008</v>
      </c>
      <c r="F8" s="26"/>
      <c r="G8" s="23"/>
      <c r="H8" s="25"/>
    </row>
    <row r="9" spans="2:8" s="11" customFormat="1" ht="30" customHeight="1" x14ac:dyDescent="0.25">
      <c r="B9" s="16" t="s">
        <v>40</v>
      </c>
      <c r="C9" s="37">
        <v>9.1999999999999998E-2</v>
      </c>
      <c r="D9" s="33">
        <f>C9-0.01</f>
        <v>8.2000000000000003E-2</v>
      </c>
      <c r="E9" s="34">
        <f>C9+0.01</f>
        <v>0.10199999999999999</v>
      </c>
      <c r="F9" s="26"/>
      <c r="G9" s="23"/>
      <c r="H9" s="25"/>
    </row>
    <row r="10" spans="2:8" s="11" customFormat="1" ht="30" customHeight="1" x14ac:dyDescent="0.25">
      <c r="B10" s="16" t="s">
        <v>41</v>
      </c>
      <c r="C10" s="31">
        <v>5.41</v>
      </c>
      <c r="D10" s="24">
        <f>C10-0.72</f>
        <v>4.6900000000000004</v>
      </c>
      <c r="E10" s="25">
        <f>C10+0.72</f>
        <v>6.13</v>
      </c>
      <c r="F10" s="26"/>
      <c r="G10" s="23"/>
      <c r="H10" s="25"/>
    </row>
    <row r="11" spans="2:8" s="11" customFormat="1" ht="30" customHeight="1" x14ac:dyDescent="0.25">
      <c r="B11" s="38" t="s">
        <v>42</v>
      </c>
      <c r="C11" s="40">
        <v>0.39</v>
      </c>
      <c r="D11" s="41">
        <f>C11-0.18</f>
        <v>0.21000000000000002</v>
      </c>
      <c r="E11" s="43">
        <f>C11+0.18</f>
        <v>0.57000000000000006</v>
      </c>
      <c r="F11" s="26"/>
      <c r="G11" s="23"/>
      <c r="H11" s="25"/>
    </row>
    <row r="12" spans="2:8" s="11" customFormat="1" ht="30" customHeight="1" x14ac:dyDescent="0.25">
      <c r="B12" s="38" t="s">
        <v>43</v>
      </c>
      <c r="C12" s="40">
        <v>1.58</v>
      </c>
      <c r="D12" s="41">
        <f>C12-0.5</f>
        <v>1.08</v>
      </c>
      <c r="E12" s="43">
        <f>C12+0.5</f>
        <v>2.08</v>
      </c>
      <c r="F12" s="26"/>
      <c r="G12" s="23"/>
      <c r="H12" s="25"/>
    </row>
    <row r="13" spans="2:8" s="11" customFormat="1" ht="30" customHeight="1" x14ac:dyDescent="0.25">
      <c r="B13" s="16" t="s">
        <v>44</v>
      </c>
      <c r="C13" s="37">
        <v>0.53700000000000003</v>
      </c>
      <c r="D13" s="46">
        <f>C13-0.15</f>
        <v>0.38700000000000001</v>
      </c>
      <c r="E13" s="47">
        <f>C13+0.15</f>
        <v>0.68700000000000006</v>
      </c>
      <c r="F13" s="26"/>
      <c r="G13" s="23"/>
      <c r="H13" s="25"/>
    </row>
    <row r="14" spans="2:8" s="11" customFormat="1" ht="30" customHeight="1" thickBot="1" x14ac:dyDescent="0.3">
      <c r="B14" s="17" t="s">
        <v>45</v>
      </c>
      <c r="C14" s="39">
        <v>0.46300000000000002</v>
      </c>
      <c r="D14" s="44">
        <f>C14-0.15</f>
        <v>0.31300000000000006</v>
      </c>
      <c r="E14" s="45">
        <f>C14+0.15</f>
        <v>0.61299999999999999</v>
      </c>
      <c r="F14" s="29"/>
      <c r="G14" s="27"/>
      <c r="H14" s="28"/>
    </row>
  </sheetData>
  <mergeCells count="3">
    <mergeCell ref="B2:B3"/>
    <mergeCell ref="C2:E2"/>
    <mergeCell ref="F2:H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baseColWidth="10" defaultRowHeight="15" x14ac:dyDescent="0.25"/>
  <cols>
    <col min="1" max="1" width="20.85546875" customWidth="1"/>
    <col min="2" max="2" width="60.85546875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10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13</v>
      </c>
    </row>
    <row r="6" spans="1:2" x14ac:dyDescent="0.25">
      <c r="A6" t="s">
        <v>14</v>
      </c>
    </row>
    <row r="7" spans="1:2" x14ac:dyDescent="0.25">
      <c r="A7" t="s">
        <v>15</v>
      </c>
    </row>
    <row r="8" spans="1:2" x14ac:dyDescent="0.25">
      <c r="A8" t="s">
        <v>16</v>
      </c>
    </row>
    <row r="9" spans="1:2" x14ac:dyDescent="0.25">
      <c r="A9" t="s">
        <v>17</v>
      </c>
    </row>
    <row r="10" spans="1:2" x14ac:dyDescent="0.25">
      <c r="A10" t="s">
        <v>18</v>
      </c>
    </row>
    <row r="11" spans="1:2" x14ac:dyDescent="0.25">
      <c r="A11" t="s">
        <v>19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"/>
  <sheetViews>
    <sheetView workbookViewId="0">
      <selection activeCell="A2" sqref="A2"/>
    </sheetView>
  </sheetViews>
  <sheetFormatPr baseColWidth="10" defaultRowHeight="15" x14ac:dyDescent="0.25"/>
  <sheetData>
    <row r="2" spans="1:1" x14ac:dyDescent="0.25">
      <c r="A2" s="2" t="s"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FormatoEntradaDatos</vt:lpstr>
      <vt:lpstr>ParametrosEvaluaciónDeCabida</vt:lpstr>
      <vt:lpstr>TipologiasTorres</vt:lpstr>
      <vt:lpstr>Aux</vt:lpstr>
      <vt:lpstr>FormatoEntradaDatos!Área_de_impresión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Andrés Rojas Mahecha</dc:creator>
  <cp:lastModifiedBy>Felipe Gutierrez</cp:lastModifiedBy>
  <cp:lastPrinted>2019-06-27T14:07:10Z</cp:lastPrinted>
  <dcterms:created xsi:type="dcterms:W3CDTF">2019-06-26T20:02:20Z</dcterms:created>
  <dcterms:modified xsi:type="dcterms:W3CDTF">2019-07-15T13:48:05Z</dcterms:modified>
</cp:coreProperties>
</file>