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LLETOS ING ECON I Y II EVAL PROY TEOR DECIS 3 01 2017\TEORÍA DE LAS DECISIONES 20 10 2015\"/>
    </mc:Choice>
  </mc:AlternateContent>
  <xr:revisionPtr revIDLastSave="0" documentId="13_ncr:1_{76DD7E20-E9C0-4DA7-81BA-60D789B67A97}" xr6:coauthVersionLast="28" xr6:coauthVersionMax="28" xr10:uidLastSave="{00000000-0000-0000-0000-000000000000}"/>
  <bookViews>
    <workbookView xWindow="0" yWindow="0" windowWidth="11496" windowHeight="8556" xr2:uid="{27B4C6C4-5D0E-4FDD-BC1A-EB425420DDDA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52" i="1"/>
  <c r="C88" i="1"/>
  <c r="D88" i="1" s="1"/>
  <c r="C89" i="1"/>
  <c r="C87" i="1"/>
  <c r="D89" i="1" l="1"/>
  <c r="H25" i="1"/>
  <c r="H42" i="1" s="1"/>
  <c r="K8" i="1"/>
  <c r="I25" i="1" s="1"/>
  <c r="I8" i="1"/>
  <c r="K9" i="1"/>
  <c r="I26" i="1" s="1"/>
  <c r="J9" i="1"/>
  <c r="I9" i="1"/>
  <c r="I10" i="1" s="1"/>
  <c r="I11" i="1" s="1"/>
  <c r="I12" i="1" s="1"/>
  <c r="I13" i="1" s="1"/>
  <c r="I14" i="1" s="1"/>
  <c r="I15" i="1" s="1"/>
  <c r="I16" i="1" s="1"/>
  <c r="H9" i="1"/>
  <c r="D23" i="1"/>
  <c r="D24" i="1" s="1"/>
  <c r="D25" i="1" s="1"/>
  <c r="D26" i="1" s="1"/>
  <c r="D27" i="1" s="1"/>
  <c r="D28" i="1" s="1"/>
  <c r="D30" i="1" s="1"/>
  <c r="D80" i="1" s="1"/>
  <c r="C23" i="1"/>
  <c r="C73" i="1" s="1"/>
  <c r="D22" i="1"/>
  <c r="D72" i="1" s="1"/>
  <c r="G72" i="1" s="1"/>
  <c r="C22" i="1"/>
  <c r="C72" i="1" s="1"/>
  <c r="E72" i="1" s="1"/>
  <c r="E73" i="1" s="1"/>
  <c r="E89" i="1" l="1"/>
  <c r="I17" i="1"/>
  <c r="H10" i="1"/>
  <c r="H11" i="1" s="1"/>
  <c r="H12" i="1" s="1"/>
  <c r="H13" i="1" s="1"/>
  <c r="H14" i="1" s="1"/>
  <c r="H15" i="1" s="1"/>
  <c r="H16" i="1" s="1"/>
  <c r="K10" i="1"/>
  <c r="H26" i="1"/>
  <c r="H43" i="1" s="1"/>
  <c r="D78" i="1"/>
  <c r="D77" i="1"/>
  <c r="D76" i="1"/>
  <c r="D75" i="1"/>
  <c r="D74" i="1"/>
  <c r="D73" i="1"/>
  <c r="G73" i="1" s="1"/>
  <c r="G74" i="1" s="1"/>
  <c r="J10" i="1"/>
  <c r="C52" i="1"/>
  <c r="C53" i="1"/>
  <c r="D53" i="1" s="1"/>
  <c r="D29" i="1"/>
  <c r="C24" i="1"/>
  <c r="G75" i="1" l="1"/>
  <c r="H74" i="1"/>
  <c r="I27" i="1"/>
  <c r="K11" i="1"/>
  <c r="H17" i="1"/>
  <c r="H18" i="1" s="1"/>
  <c r="D45" i="1"/>
  <c r="D79" i="1"/>
  <c r="C25" i="1"/>
  <c r="C74" i="1"/>
  <c r="E74" i="1" s="1"/>
  <c r="H27" i="1"/>
  <c r="J11" i="1"/>
  <c r="C54" i="1"/>
  <c r="D54" i="1" s="1"/>
  <c r="D31" i="1"/>
  <c r="D39" i="1" s="1"/>
  <c r="C26" i="1"/>
  <c r="C76" i="1" s="1"/>
  <c r="C91" i="1" s="1"/>
  <c r="I28" i="1" l="1"/>
  <c r="K12" i="1"/>
  <c r="H44" i="1"/>
  <c r="C55" i="1"/>
  <c r="C75" i="1"/>
  <c r="H28" i="1"/>
  <c r="H45" i="1" s="1"/>
  <c r="J12" i="1"/>
  <c r="F75" i="1"/>
  <c r="C27" i="1"/>
  <c r="C77" i="1" s="1"/>
  <c r="C92" i="1" s="1"/>
  <c r="C56" i="1"/>
  <c r="E75" i="1" l="1"/>
  <c r="C90" i="1"/>
  <c r="D90" i="1" s="1"/>
  <c r="D91" i="1" s="1"/>
  <c r="D92" i="1" s="1"/>
  <c r="H29" i="1"/>
  <c r="J13" i="1"/>
  <c r="I29" i="1"/>
  <c r="K13" i="1"/>
  <c r="C28" i="1"/>
  <c r="C78" i="1" s="1"/>
  <c r="C93" i="1" s="1"/>
  <c r="C57" i="1"/>
  <c r="D93" i="1" l="1"/>
  <c r="H30" i="1"/>
  <c r="H47" i="1" s="1"/>
  <c r="J14" i="1"/>
  <c r="I30" i="1"/>
  <c r="K14" i="1"/>
  <c r="H46" i="1"/>
  <c r="C58" i="1"/>
  <c r="C30" i="1"/>
  <c r="C29" i="1"/>
  <c r="C79" i="1" s="1"/>
  <c r="C94" i="1" s="1"/>
  <c r="D94" i="1" l="1"/>
  <c r="I31" i="1"/>
  <c r="K15" i="1"/>
  <c r="H31" i="1"/>
  <c r="J15" i="1"/>
  <c r="C60" i="1"/>
  <c r="C80" i="1"/>
  <c r="C95" i="1" s="1"/>
  <c r="C59" i="1"/>
  <c r="C61" i="1" s="1"/>
  <c r="C31" i="1"/>
  <c r="C39" i="1" s="1"/>
  <c r="C45" i="1"/>
  <c r="D95" i="1" l="1"/>
  <c r="H48" i="1"/>
  <c r="I32" i="1"/>
  <c r="K16" i="1"/>
  <c r="H32" i="1"/>
  <c r="H49" i="1" s="1"/>
  <c r="J16" i="1"/>
  <c r="H33" i="1" l="1"/>
  <c r="H50" i="1" s="1"/>
  <c r="J17" i="1"/>
  <c r="I33" i="1"/>
  <c r="I34" i="1" s="1"/>
  <c r="K17" i="1"/>
  <c r="H34" i="1"/>
  <c r="H35" i="1" s="1"/>
  <c r="J18" i="1" l="1"/>
</calcChain>
</file>

<file path=xl/sharedStrings.xml><?xml version="1.0" encoding="utf-8"?>
<sst xmlns="http://schemas.openxmlformats.org/spreadsheetml/2006/main" count="113" uniqueCount="63">
  <si>
    <t>EJERCICIOS PARA LA CLASE DEL 20 3 2018</t>
  </si>
  <si>
    <t>ALTERNATIVAS</t>
  </si>
  <si>
    <t>A</t>
  </si>
  <si>
    <t>B</t>
  </si>
  <si>
    <t>RUBROS</t>
  </si>
  <si>
    <t>P (Inv. Inicial)</t>
  </si>
  <si>
    <t>L (Salvamento)</t>
  </si>
  <si>
    <t>n (Vida, años)</t>
  </si>
  <si>
    <t>B (Ingresos/año)</t>
  </si>
  <si>
    <t>C (costos anuales)</t>
  </si>
  <si>
    <t>FLUJO DE EFECTIVO</t>
  </si>
  <si>
    <t>Año</t>
  </si>
  <si>
    <t>Interés mercado</t>
  </si>
  <si>
    <t>Seleccionar la mejor alternativa empleando:</t>
  </si>
  <si>
    <t>Comparar con estándar</t>
  </si>
  <si>
    <t>&gt; 0</t>
  </si>
  <si>
    <t>&gt; 1</t>
  </si>
  <si>
    <t>Seleccionar la mejor alt.</t>
  </si>
  <si>
    <t>Seleccionar</t>
  </si>
  <si>
    <t>VPN, VAE, TIR, B/C, PR</t>
  </si>
  <si>
    <t>VPN</t>
  </si>
  <si>
    <t>VPN Y VAE</t>
  </si>
  <si>
    <t>VAE</t>
  </si>
  <si>
    <t>VAE= VPN* (A/P, I, n)</t>
  </si>
  <si>
    <t>TIR</t>
  </si>
  <si>
    <t>VPN B &gt; VPN A</t>
  </si>
  <si>
    <t>Aceptaciòn</t>
  </si>
  <si>
    <t>Aceptar</t>
  </si>
  <si>
    <t>VAE B &gt; VAE A</t>
  </si>
  <si>
    <t>&gt; 20%</t>
  </si>
  <si>
    <t>DEBE HACERSE ANALISIS INCREMENTAL</t>
  </si>
  <si>
    <t>B-A</t>
  </si>
  <si>
    <r>
      <t xml:space="preserve">TIR </t>
    </r>
    <r>
      <rPr>
        <sz val="8"/>
        <color theme="1"/>
        <rFont val="Calibri"/>
        <family val="2"/>
        <scheme val="minor"/>
      </rPr>
      <t>B-A</t>
    </r>
  </si>
  <si>
    <t>Seleccionar altern. de mayor inversión inicial</t>
  </si>
  <si>
    <t>Seleccionar la alternativa B</t>
  </si>
  <si>
    <t>Ing. efect.</t>
  </si>
  <si>
    <t>Costos efect.</t>
  </si>
  <si>
    <t>VP</t>
  </si>
  <si>
    <t>B/C</t>
  </si>
  <si>
    <t>Comp. Con Estándar</t>
  </si>
  <si>
    <t>DEBE REALIZARSE UN ANALISIS INCREMENTAL</t>
  </si>
  <si>
    <t>B - A</t>
  </si>
  <si>
    <t>Selección</t>
  </si>
  <si>
    <t>Seleccionar altenativa de mayor inversión</t>
  </si>
  <si>
    <t>SELECCIONAR</t>
  </si>
  <si>
    <t>ALTERNATIVA B</t>
  </si>
  <si>
    <t>PERÍODO DE RECUPERACIÓN SIN TENER EN CUENTA EL INTERÉS</t>
  </si>
  <si>
    <t>RELACION BENEFICIO A COSTOS (B/C)</t>
  </si>
  <si>
    <t>PR</t>
  </si>
  <si>
    <t>Comp. Con estándar</t>
  </si>
  <si>
    <t>&lt; 5 años</t>
  </si>
  <si>
    <t>Decisiòn</t>
  </si>
  <si>
    <t>DEBE REALIZARSE UN ANÀLISIS INCREMENTAL</t>
  </si>
  <si>
    <t>FLUJO EFEC INCREM B - A</t>
  </si>
  <si>
    <t>FLUJO B-A ACUMUL.</t>
  </si>
  <si>
    <t>FLUJO ACUM A</t>
  </si>
  <si>
    <t>FLUJO ACUM B</t>
  </si>
  <si>
    <t>FLUJO ACUM. B-A</t>
  </si>
  <si>
    <t>PR (AÑOS)</t>
  </si>
  <si>
    <t>Comparar con estàndar</t>
  </si>
  <si>
    <t>Seleccionar la de mayor invers. Inic.: B</t>
  </si>
  <si>
    <t>ANÁLISIS INCREMENTAL</t>
  </si>
  <si>
    <t>DECISIÓN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</si>
</sst>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.00_ ;[Red]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1" xfId="0" applyBorder="1" applyAlignment="1"/>
    <xf numFmtId="0" fontId="0" fillId="0" borderId="3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left"/>
    </xf>
    <xf numFmtId="2" fontId="0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E80C-B07D-4769-845B-91DC68DC5211}">
  <dimension ref="B3:K96"/>
  <sheetViews>
    <sheetView tabSelected="1" topLeftCell="A79" workbookViewId="0">
      <selection activeCell="G85" sqref="G85"/>
    </sheetView>
  </sheetViews>
  <sheetFormatPr baseColWidth="10" defaultRowHeight="14.4" x14ac:dyDescent="0.3"/>
  <cols>
    <col min="2" max="5" width="23.44140625" customWidth="1"/>
    <col min="6" max="6" width="35.109375" customWidth="1"/>
    <col min="7" max="7" width="32.5546875" bestFit="1" customWidth="1"/>
    <col min="8" max="8" width="23.44140625" customWidth="1"/>
    <col min="9" max="11" width="17.77734375" customWidth="1"/>
  </cols>
  <sheetData>
    <row r="3" spans="2:11" x14ac:dyDescent="0.3">
      <c r="B3" s="28" t="s">
        <v>0</v>
      </c>
      <c r="C3" s="28"/>
      <c r="D3" s="28"/>
    </row>
    <row r="4" spans="2:11" x14ac:dyDescent="0.3">
      <c r="G4" s="28" t="s">
        <v>47</v>
      </c>
      <c r="H4" s="28"/>
      <c r="I4" s="28"/>
      <c r="J4" s="28"/>
      <c r="K4" s="28"/>
    </row>
    <row r="6" spans="2:11" x14ac:dyDescent="0.3">
      <c r="C6" s="19" t="s">
        <v>1</v>
      </c>
      <c r="D6" s="19"/>
      <c r="H6" s="21" t="s">
        <v>2</v>
      </c>
      <c r="I6" s="22"/>
      <c r="J6" s="21" t="s">
        <v>3</v>
      </c>
      <c r="K6" s="22"/>
    </row>
    <row r="7" spans="2:11" x14ac:dyDescent="0.3">
      <c r="B7" s="2" t="s">
        <v>4</v>
      </c>
      <c r="C7" s="2" t="s">
        <v>2</v>
      </c>
      <c r="D7" s="2" t="s">
        <v>3</v>
      </c>
      <c r="G7" t="s">
        <v>11</v>
      </c>
      <c r="H7" s="2" t="s">
        <v>35</v>
      </c>
      <c r="I7" s="2" t="s">
        <v>36</v>
      </c>
      <c r="J7" s="2" t="s">
        <v>35</v>
      </c>
      <c r="K7" s="2" t="s">
        <v>36</v>
      </c>
    </row>
    <row r="8" spans="2:11" x14ac:dyDescent="0.3">
      <c r="B8" s="1" t="s">
        <v>5</v>
      </c>
      <c r="C8" s="2">
        <v>1000</v>
      </c>
      <c r="D8" s="2">
        <v>1300</v>
      </c>
      <c r="G8" s="6">
        <v>0</v>
      </c>
      <c r="H8" s="16"/>
      <c r="I8" s="16">
        <f>C8</f>
        <v>1000</v>
      </c>
      <c r="J8" s="16"/>
      <c r="K8" s="16">
        <f>D8</f>
        <v>1300</v>
      </c>
    </row>
    <row r="9" spans="2:11" x14ac:dyDescent="0.3">
      <c r="B9" s="1" t="s">
        <v>7</v>
      </c>
      <c r="C9" s="2">
        <v>8</v>
      </c>
      <c r="D9" s="2">
        <v>8</v>
      </c>
      <c r="G9" s="6">
        <v>1</v>
      </c>
      <c r="H9" s="16">
        <f>C11</f>
        <v>700</v>
      </c>
      <c r="I9" s="16">
        <f>C12</f>
        <v>300</v>
      </c>
      <c r="J9" s="16">
        <f>D11</f>
        <v>950</v>
      </c>
      <c r="K9" s="16">
        <f>D12</f>
        <v>400</v>
      </c>
    </row>
    <row r="10" spans="2:11" x14ac:dyDescent="0.3">
      <c r="B10" s="1" t="s">
        <v>6</v>
      </c>
      <c r="C10" s="2">
        <v>90</v>
      </c>
      <c r="D10" s="2">
        <v>120</v>
      </c>
      <c r="G10" s="6">
        <v>2</v>
      </c>
      <c r="H10" s="16">
        <f>H9</f>
        <v>700</v>
      </c>
      <c r="I10" s="16">
        <f t="shared" ref="I10:K10" si="0">I9</f>
        <v>300</v>
      </c>
      <c r="J10" s="16">
        <f t="shared" si="0"/>
        <v>950</v>
      </c>
      <c r="K10" s="16">
        <f t="shared" si="0"/>
        <v>400</v>
      </c>
    </row>
    <row r="11" spans="2:11" x14ac:dyDescent="0.3">
      <c r="B11" s="1" t="s">
        <v>8</v>
      </c>
      <c r="C11" s="2">
        <v>700</v>
      </c>
      <c r="D11" s="2">
        <v>950</v>
      </c>
      <c r="G11" s="6">
        <v>3</v>
      </c>
      <c r="H11" s="16">
        <f t="shared" ref="H11:H15" si="1">H10</f>
        <v>700</v>
      </c>
      <c r="I11" s="16">
        <f t="shared" ref="I11:I16" si="2">I10</f>
        <v>300</v>
      </c>
      <c r="J11" s="16">
        <f t="shared" ref="J11:J15" si="3">J10</f>
        <v>950</v>
      </c>
      <c r="K11" s="16">
        <f t="shared" ref="K11:K16" si="4">K10</f>
        <v>400</v>
      </c>
    </row>
    <row r="12" spans="2:11" x14ac:dyDescent="0.3">
      <c r="B12" s="1" t="s">
        <v>9</v>
      </c>
      <c r="C12" s="2">
        <v>300</v>
      </c>
      <c r="D12" s="2">
        <v>400</v>
      </c>
      <c r="G12" s="6">
        <v>4</v>
      </c>
      <c r="H12" s="16">
        <f t="shared" si="1"/>
        <v>700</v>
      </c>
      <c r="I12" s="16">
        <f t="shared" si="2"/>
        <v>300</v>
      </c>
      <c r="J12" s="16">
        <f t="shared" si="3"/>
        <v>950</v>
      </c>
      <c r="K12" s="16">
        <f t="shared" si="4"/>
        <v>400</v>
      </c>
    </row>
    <row r="13" spans="2:11" x14ac:dyDescent="0.3">
      <c r="B13" s="5" t="s">
        <v>12</v>
      </c>
      <c r="C13" s="7">
        <v>0.2</v>
      </c>
      <c r="D13" s="7">
        <v>0.2</v>
      </c>
      <c r="G13" s="6">
        <v>5</v>
      </c>
      <c r="H13" s="16">
        <f t="shared" si="1"/>
        <v>700</v>
      </c>
      <c r="I13" s="16">
        <f t="shared" si="2"/>
        <v>300</v>
      </c>
      <c r="J13" s="16">
        <f t="shared" si="3"/>
        <v>950</v>
      </c>
      <c r="K13" s="16">
        <f t="shared" si="4"/>
        <v>400</v>
      </c>
    </row>
    <row r="14" spans="2:11" x14ac:dyDescent="0.3">
      <c r="G14" s="6">
        <v>6</v>
      </c>
      <c r="H14" s="16">
        <f t="shared" si="1"/>
        <v>700</v>
      </c>
      <c r="I14" s="16">
        <f t="shared" si="2"/>
        <v>300</v>
      </c>
      <c r="J14" s="16">
        <f t="shared" si="3"/>
        <v>950</v>
      </c>
      <c r="K14" s="16">
        <f t="shared" si="4"/>
        <v>400</v>
      </c>
    </row>
    <row r="15" spans="2:11" x14ac:dyDescent="0.3">
      <c r="B15" s="4" t="s">
        <v>13</v>
      </c>
      <c r="C15" s="3"/>
      <c r="D15" s="3"/>
      <c r="G15" s="6">
        <v>7</v>
      </c>
      <c r="H15" s="16">
        <f t="shared" si="1"/>
        <v>700</v>
      </c>
      <c r="I15" s="16">
        <f t="shared" si="2"/>
        <v>300</v>
      </c>
      <c r="J15" s="16">
        <f t="shared" si="3"/>
        <v>950</v>
      </c>
      <c r="K15" s="16">
        <f t="shared" si="4"/>
        <v>400</v>
      </c>
    </row>
    <row r="16" spans="2:11" x14ac:dyDescent="0.3">
      <c r="B16" s="4" t="s">
        <v>19</v>
      </c>
      <c r="C16" s="3"/>
      <c r="D16" s="3"/>
      <c r="G16" s="6">
        <v>8</v>
      </c>
      <c r="H16" s="16">
        <f>H15+C12</f>
        <v>1000</v>
      </c>
      <c r="I16" s="16">
        <f t="shared" si="2"/>
        <v>300</v>
      </c>
      <c r="J16" s="16">
        <f>J15+D12</f>
        <v>1350</v>
      </c>
      <c r="K16" s="16">
        <f t="shared" si="4"/>
        <v>400</v>
      </c>
    </row>
    <row r="17" spans="2:11" x14ac:dyDescent="0.3">
      <c r="B17" s="3"/>
      <c r="C17" s="3"/>
      <c r="D17" s="3"/>
      <c r="G17" s="2" t="s">
        <v>37</v>
      </c>
      <c r="H17" s="15">
        <f>NPV($C$13,H9:H16)+H8</f>
        <v>2755.7822740435913</v>
      </c>
      <c r="I17" s="15">
        <f>NPV($C$13,I9:I16)+I8</f>
        <v>2151.1479409579333</v>
      </c>
      <c r="J17" s="15">
        <f t="shared" ref="J17:K17" si="5">NPV($C$13,J9:J16)+J8</f>
        <v>3738.3290287780069</v>
      </c>
      <c r="K17" s="15">
        <f t="shared" si="5"/>
        <v>2834.8639212772441</v>
      </c>
    </row>
    <row r="18" spans="2:11" x14ac:dyDescent="0.3">
      <c r="G18" s="2" t="s">
        <v>38</v>
      </c>
      <c r="H18" s="23">
        <f>H17/I17</f>
        <v>1.2810751978389765</v>
      </c>
      <c r="I18" s="24"/>
      <c r="J18" s="23">
        <f>J17/K17</f>
        <v>1.3186978749560958</v>
      </c>
      <c r="K18" s="24"/>
    </row>
    <row r="19" spans="2:11" x14ac:dyDescent="0.3">
      <c r="B19" s="28" t="s">
        <v>21</v>
      </c>
      <c r="C19" s="28"/>
      <c r="D19" s="28"/>
      <c r="G19" s="1" t="s">
        <v>39</v>
      </c>
      <c r="H19" s="19" t="s">
        <v>16</v>
      </c>
      <c r="I19" s="19"/>
      <c r="J19" s="19" t="s">
        <v>16</v>
      </c>
      <c r="K19" s="19"/>
    </row>
    <row r="20" spans="2:11" x14ac:dyDescent="0.3">
      <c r="C20" s="19" t="s">
        <v>10</v>
      </c>
      <c r="D20" s="19"/>
      <c r="G20" s="30" t="s">
        <v>40</v>
      </c>
      <c r="H20" s="30"/>
      <c r="I20" s="30"/>
      <c r="J20" s="30"/>
      <c r="K20" s="30"/>
    </row>
    <row r="21" spans="2:11" x14ac:dyDescent="0.3">
      <c r="B21" s="2" t="s">
        <v>11</v>
      </c>
      <c r="C21" s="2" t="s">
        <v>2</v>
      </c>
      <c r="D21" s="2" t="s">
        <v>3</v>
      </c>
    </row>
    <row r="22" spans="2:11" x14ac:dyDescent="0.3">
      <c r="B22" s="2">
        <v>0</v>
      </c>
      <c r="C22" s="2">
        <f>-C8</f>
        <v>-1000</v>
      </c>
      <c r="D22" s="2">
        <f>-D8</f>
        <v>-1300</v>
      </c>
    </row>
    <row r="23" spans="2:11" x14ac:dyDescent="0.3">
      <c r="B23" s="2">
        <v>1</v>
      </c>
      <c r="C23" s="2">
        <f>C11-C12</f>
        <v>400</v>
      </c>
      <c r="D23" s="2">
        <f>D11-D12</f>
        <v>550</v>
      </c>
      <c r="H23" s="21" t="s">
        <v>41</v>
      </c>
      <c r="I23" s="22"/>
    </row>
    <row r="24" spans="2:11" x14ac:dyDescent="0.3">
      <c r="B24" s="2">
        <v>2</v>
      </c>
      <c r="C24" s="2">
        <f>C23</f>
        <v>400</v>
      </c>
      <c r="D24" s="2">
        <f>D23</f>
        <v>550</v>
      </c>
      <c r="G24" t="s">
        <v>11</v>
      </c>
      <c r="H24" s="2" t="s">
        <v>35</v>
      </c>
      <c r="I24" s="2" t="s">
        <v>36</v>
      </c>
    </row>
    <row r="25" spans="2:11" x14ac:dyDescent="0.3">
      <c r="B25" s="2">
        <v>3</v>
      </c>
      <c r="C25" s="2">
        <f t="shared" ref="C25:D29" si="6">C24</f>
        <v>400</v>
      </c>
      <c r="D25" s="2">
        <f t="shared" si="6"/>
        <v>550</v>
      </c>
      <c r="G25" s="6">
        <v>0</v>
      </c>
      <c r="H25" s="16">
        <f>J8-H8</f>
        <v>0</v>
      </c>
      <c r="I25" s="16">
        <f>K8-I8</f>
        <v>300</v>
      </c>
    </row>
    <row r="26" spans="2:11" x14ac:dyDescent="0.3">
      <c r="B26" s="2">
        <v>4</v>
      </c>
      <c r="C26" s="2">
        <f t="shared" si="6"/>
        <v>400</v>
      </c>
      <c r="D26" s="2">
        <f t="shared" si="6"/>
        <v>550</v>
      </c>
      <c r="G26" s="6">
        <v>1</v>
      </c>
      <c r="H26" s="16">
        <f t="shared" ref="H26:I26" si="7">J9-H9</f>
        <v>250</v>
      </c>
      <c r="I26" s="16">
        <f t="shared" si="7"/>
        <v>100</v>
      </c>
    </row>
    <row r="27" spans="2:11" x14ac:dyDescent="0.3">
      <c r="B27" s="2">
        <v>5</v>
      </c>
      <c r="C27" s="2">
        <f t="shared" si="6"/>
        <v>400</v>
      </c>
      <c r="D27" s="2">
        <f t="shared" si="6"/>
        <v>550</v>
      </c>
      <c r="G27" s="6">
        <v>2</v>
      </c>
      <c r="H27" s="16">
        <f t="shared" ref="H27:I27" si="8">J10-H10</f>
        <v>250</v>
      </c>
      <c r="I27" s="16">
        <f t="shared" si="8"/>
        <v>100</v>
      </c>
    </row>
    <row r="28" spans="2:11" x14ac:dyDescent="0.3">
      <c r="B28" s="2">
        <v>6</v>
      </c>
      <c r="C28" s="2">
        <f t="shared" si="6"/>
        <v>400</v>
      </c>
      <c r="D28" s="2">
        <f t="shared" si="6"/>
        <v>550</v>
      </c>
      <c r="G28" s="6">
        <v>3</v>
      </c>
      <c r="H28" s="16">
        <f t="shared" ref="H28:I28" si="9">J11-H11</f>
        <v>250</v>
      </c>
      <c r="I28" s="16">
        <f t="shared" si="9"/>
        <v>100</v>
      </c>
    </row>
    <row r="29" spans="2:11" x14ac:dyDescent="0.3">
      <c r="B29" s="2">
        <v>7</v>
      </c>
      <c r="C29" s="2">
        <f t="shared" si="6"/>
        <v>400</v>
      </c>
      <c r="D29" s="2">
        <f t="shared" si="6"/>
        <v>550</v>
      </c>
      <c r="G29" s="6">
        <v>4</v>
      </c>
      <c r="H29" s="16">
        <f t="shared" ref="H29:I29" si="10">J12-H12</f>
        <v>250</v>
      </c>
      <c r="I29" s="16">
        <f t="shared" si="10"/>
        <v>100</v>
      </c>
    </row>
    <row r="30" spans="2:11" x14ac:dyDescent="0.3">
      <c r="B30" s="2">
        <v>8</v>
      </c>
      <c r="C30" s="2">
        <f>C28+C10</f>
        <v>490</v>
      </c>
      <c r="D30" s="2">
        <f>D28+D10</f>
        <v>670</v>
      </c>
      <c r="G30" s="6">
        <v>5</v>
      </c>
      <c r="H30" s="16">
        <f t="shared" ref="H30:I30" si="11">J13-H13</f>
        <v>250</v>
      </c>
      <c r="I30" s="16">
        <f t="shared" si="11"/>
        <v>100</v>
      </c>
    </row>
    <row r="31" spans="2:11" x14ac:dyDescent="0.3">
      <c r="B31" s="2" t="s">
        <v>20</v>
      </c>
      <c r="C31" s="8">
        <f>NPV(C13,C23:C30)+C22</f>
        <v>555.79504481976846</v>
      </c>
      <c r="D31" s="8">
        <f>NPV(D13,D23:D30)+D22</f>
        <v>838.34605647957642</v>
      </c>
      <c r="G31" s="6">
        <v>6</v>
      </c>
      <c r="H31" s="16">
        <f t="shared" ref="H31:I31" si="12">J14-H14</f>
        <v>250</v>
      </c>
      <c r="I31" s="16">
        <f t="shared" si="12"/>
        <v>100</v>
      </c>
    </row>
    <row r="32" spans="2:11" x14ac:dyDescent="0.3">
      <c r="B32" s="19" t="s">
        <v>20</v>
      </c>
      <c r="C32" s="19"/>
      <c r="D32" s="19"/>
      <c r="G32" s="6">
        <v>7</v>
      </c>
      <c r="H32" s="16">
        <f t="shared" ref="H32:I32" si="13">J15-H15</f>
        <v>250</v>
      </c>
      <c r="I32" s="16">
        <f t="shared" si="13"/>
        <v>100</v>
      </c>
    </row>
    <row r="33" spans="2:9" x14ac:dyDescent="0.3">
      <c r="B33" s="2" t="s">
        <v>14</v>
      </c>
      <c r="C33" s="2" t="s">
        <v>15</v>
      </c>
      <c r="D33" s="2" t="s">
        <v>15</v>
      </c>
      <c r="G33" s="6">
        <v>8</v>
      </c>
      <c r="H33" s="16">
        <f t="shared" ref="H33:I33" si="14">J16-H16</f>
        <v>350</v>
      </c>
      <c r="I33" s="16">
        <f t="shared" si="14"/>
        <v>100</v>
      </c>
    </row>
    <row r="34" spans="2:9" x14ac:dyDescent="0.3">
      <c r="B34" s="2" t="s">
        <v>26</v>
      </c>
      <c r="C34" s="2" t="s">
        <v>27</v>
      </c>
      <c r="D34" s="2" t="s">
        <v>27</v>
      </c>
      <c r="G34" s="2" t="s">
        <v>37</v>
      </c>
      <c r="H34" s="15">
        <f>NPV($C$13,H26:H33)+H25</f>
        <v>982.54675473441546</v>
      </c>
      <c r="I34" s="15">
        <f>NPV($C$13,I26:I33)+I25</f>
        <v>683.71598031931103</v>
      </c>
    </row>
    <row r="35" spans="2:9" x14ac:dyDescent="0.3">
      <c r="B35" s="1" t="s">
        <v>17</v>
      </c>
      <c r="C35" s="19" t="s">
        <v>25</v>
      </c>
      <c r="D35" s="19"/>
      <c r="G35" s="2" t="s">
        <v>38</v>
      </c>
      <c r="H35" s="25">
        <f>H34/I34</f>
        <v>1.4370685825941112</v>
      </c>
      <c r="I35" s="25"/>
    </row>
    <row r="36" spans="2:9" x14ac:dyDescent="0.3">
      <c r="B36" s="10" t="s">
        <v>18</v>
      </c>
      <c r="C36" s="26" t="s">
        <v>3</v>
      </c>
      <c r="D36" s="27"/>
      <c r="G36" s="2" t="s">
        <v>39</v>
      </c>
      <c r="H36" s="19" t="s">
        <v>16</v>
      </c>
      <c r="I36" s="19"/>
    </row>
    <row r="37" spans="2:9" x14ac:dyDescent="0.3">
      <c r="B37" s="19" t="s">
        <v>22</v>
      </c>
      <c r="C37" s="19"/>
      <c r="D37" s="19"/>
      <c r="G37" s="2" t="s">
        <v>42</v>
      </c>
      <c r="H37" s="19" t="s">
        <v>43</v>
      </c>
      <c r="I37" s="19"/>
    </row>
    <row r="38" spans="2:9" x14ac:dyDescent="0.3">
      <c r="B38" s="21" t="s">
        <v>23</v>
      </c>
      <c r="C38" s="29"/>
      <c r="D38" s="22"/>
      <c r="G38" s="18" t="s">
        <v>44</v>
      </c>
      <c r="H38" s="19" t="s">
        <v>45</v>
      </c>
      <c r="I38" s="19"/>
    </row>
    <row r="39" spans="2:9" x14ac:dyDescent="0.3">
      <c r="B39" s="2" t="s">
        <v>22</v>
      </c>
      <c r="C39" s="11">
        <f>-PMT(C13,C9,C31)</f>
        <v>144.84542560809194</v>
      </c>
      <c r="D39" s="11">
        <f>-PMT(D13,D9,D31)</f>
        <v>218.48088155774559</v>
      </c>
    </row>
    <row r="40" spans="2:9" x14ac:dyDescent="0.3">
      <c r="B40" s="2" t="s">
        <v>14</v>
      </c>
      <c r="C40" s="2" t="s">
        <v>15</v>
      </c>
      <c r="D40" s="2" t="s">
        <v>15</v>
      </c>
    </row>
    <row r="41" spans="2:9" x14ac:dyDescent="0.3">
      <c r="B41" s="2" t="s">
        <v>26</v>
      </c>
      <c r="C41" s="2" t="s">
        <v>27</v>
      </c>
      <c r="D41" s="2" t="s">
        <v>27</v>
      </c>
      <c r="G41" s="2" t="s">
        <v>11</v>
      </c>
      <c r="H41" s="2" t="s">
        <v>35</v>
      </c>
      <c r="I41" s="2"/>
    </row>
    <row r="42" spans="2:9" x14ac:dyDescent="0.3">
      <c r="B42" s="1" t="s">
        <v>17</v>
      </c>
      <c r="C42" s="21" t="s">
        <v>28</v>
      </c>
      <c r="D42" s="22"/>
      <c r="G42" s="6">
        <v>0</v>
      </c>
      <c r="H42" s="16">
        <f>J25-H25</f>
        <v>0</v>
      </c>
      <c r="I42" s="16"/>
    </row>
    <row r="43" spans="2:9" x14ac:dyDescent="0.3">
      <c r="B43" s="10" t="s">
        <v>18</v>
      </c>
      <c r="C43" s="26" t="s">
        <v>3</v>
      </c>
      <c r="D43" s="27"/>
      <c r="G43" s="6">
        <v>1</v>
      </c>
      <c r="H43" s="16">
        <f t="shared" ref="H43:H50" si="15">J26-H26</f>
        <v>-250</v>
      </c>
      <c r="I43" s="16"/>
    </row>
    <row r="44" spans="2:9" x14ac:dyDescent="0.3">
      <c r="G44" s="6">
        <v>2</v>
      </c>
      <c r="H44" s="16">
        <f t="shared" si="15"/>
        <v>-250</v>
      </c>
      <c r="I44" s="16"/>
    </row>
    <row r="45" spans="2:9" x14ac:dyDescent="0.3">
      <c r="B45" s="2" t="s">
        <v>24</v>
      </c>
      <c r="C45" s="12">
        <f>IRR(C22:C30,16%)</f>
        <v>0.37054934649348259</v>
      </c>
      <c r="D45" s="12">
        <f>IRR(D22:D30,16%)</f>
        <v>0.39633272454058166</v>
      </c>
      <c r="G45" s="6">
        <v>3</v>
      </c>
      <c r="H45" s="16">
        <f t="shared" si="15"/>
        <v>-250</v>
      </c>
      <c r="I45" s="16"/>
    </row>
    <row r="46" spans="2:9" x14ac:dyDescent="0.3">
      <c r="B46" s="2" t="s">
        <v>14</v>
      </c>
      <c r="C46" s="2" t="s">
        <v>29</v>
      </c>
      <c r="D46" s="2" t="s">
        <v>29</v>
      </c>
      <c r="G46" s="6">
        <v>4</v>
      </c>
      <c r="H46" s="16">
        <f t="shared" si="15"/>
        <v>-250</v>
      </c>
      <c r="I46" s="16"/>
    </row>
    <row r="47" spans="2:9" x14ac:dyDescent="0.3">
      <c r="B47" s="2" t="s">
        <v>26</v>
      </c>
      <c r="C47" s="2" t="s">
        <v>27</v>
      </c>
      <c r="D47" s="2" t="s">
        <v>27</v>
      </c>
      <c r="G47" s="6">
        <v>5</v>
      </c>
      <c r="H47" s="16">
        <f t="shared" si="15"/>
        <v>-250</v>
      </c>
      <c r="I47" s="16"/>
    </row>
    <row r="48" spans="2:9" x14ac:dyDescent="0.3">
      <c r="G48" s="6">
        <v>6</v>
      </c>
      <c r="H48" s="16">
        <f t="shared" si="15"/>
        <v>-250</v>
      </c>
      <c r="I48" s="16"/>
    </row>
    <row r="49" spans="2:9" x14ac:dyDescent="0.3">
      <c r="B49" s="20" t="s">
        <v>30</v>
      </c>
      <c r="C49" s="20"/>
      <c r="G49" s="6">
        <v>7</v>
      </c>
      <c r="H49" s="16">
        <f t="shared" si="15"/>
        <v>-250</v>
      </c>
      <c r="I49" s="16"/>
    </row>
    <row r="50" spans="2:9" x14ac:dyDescent="0.3">
      <c r="D50" s="9"/>
      <c r="G50" s="6">
        <v>8</v>
      </c>
      <c r="H50" s="16">
        <f t="shared" si="15"/>
        <v>-350</v>
      </c>
      <c r="I50" s="16"/>
    </row>
    <row r="51" spans="2:9" x14ac:dyDescent="0.3">
      <c r="B51" s="2" t="s">
        <v>11</v>
      </c>
      <c r="C51" s="2" t="s">
        <v>31</v>
      </c>
      <c r="D51" s="9" t="s">
        <v>57</v>
      </c>
    </row>
    <row r="52" spans="2:9" x14ac:dyDescent="0.3">
      <c r="B52" s="2">
        <v>0</v>
      </c>
      <c r="C52" s="2">
        <f>D22-C22</f>
        <v>-300</v>
      </c>
      <c r="D52" s="9">
        <f>C52</f>
        <v>-300</v>
      </c>
    </row>
    <row r="53" spans="2:9" x14ac:dyDescent="0.3">
      <c r="B53" s="2">
        <v>1</v>
      </c>
      <c r="C53" s="2">
        <f t="shared" ref="C53:C60" si="16">D23-C23</f>
        <v>150</v>
      </c>
      <c r="D53" s="9">
        <f>D52+C53</f>
        <v>-150</v>
      </c>
    </row>
    <row r="54" spans="2:9" x14ac:dyDescent="0.3">
      <c r="B54" s="2">
        <v>2</v>
      </c>
      <c r="C54" s="2">
        <f t="shared" si="16"/>
        <v>150</v>
      </c>
      <c r="D54" s="9">
        <f>D53+C54</f>
        <v>0</v>
      </c>
    </row>
    <row r="55" spans="2:9" x14ac:dyDescent="0.3">
      <c r="B55" s="2">
        <v>3</v>
      </c>
      <c r="C55" s="2">
        <f t="shared" si="16"/>
        <v>150</v>
      </c>
      <c r="D55" s="9"/>
    </row>
    <row r="56" spans="2:9" x14ac:dyDescent="0.3">
      <c r="B56" s="2">
        <v>4</v>
      </c>
      <c r="C56" s="2">
        <f t="shared" si="16"/>
        <v>150</v>
      </c>
      <c r="D56" s="9"/>
    </row>
    <row r="57" spans="2:9" x14ac:dyDescent="0.3">
      <c r="B57" s="2">
        <v>5</v>
      </c>
      <c r="C57" s="2">
        <f t="shared" si="16"/>
        <v>150</v>
      </c>
      <c r="D57" s="9"/>
    </row>
    <row r="58" spans="2:9" x14ac:dyDescent="0.3">
      <c r="B58" s="2">
        <v>6</v>
      </c>
      <c r="C58" s="2">
        <f t="shared" si="16"/>
        <v>150</v>
      </c>
      <c r="D58" s="9"/>
    </row>
    <row r="59" spans="2:9" x14ac:dyDescent="0.3">
      <c r="B59" s="2">
        <v>7</v>
      </c>
      <c r="C59" s="2">
        <f t="shared" si="16"/>
        <v>150</v>
      </c>
      <c r="D59" s="9"/>
    </row>
    <row r="60" spans="2:9" x14ac:dyDescent="0.3">
      <c r="B60" s="2">
        <v>8</v>
      </c>
      <c r="C60" s="2">
        <f t="shared" si="16"/>
        <v>180</v>
      </c>
      <c r="D60" s="9"/>
    </row>
    <row r="61" spans="2:9" x14ac:dyDescent="0.3">
      <c r="B61" s="2" t="s">
        <v>32</v>
      </c>
      <c r="C61" s="12">
        <f>IRR(C52:C60,10%)</f>
        <v>0.48040956794310041</v>
      </c>
      <c r="D61" s="3"/>
    </row>
    <row r="62" spans="2:9" x14ac:dyDescent="0.3">
      <c r="B62" s="2" t="s">
        <v>32</v>
      </c>
      <c r="C62" s="2" t="s">
        <v>29</v>
      </c>
    </row>
    <row r="64" spans="2:9" x14ac:dyDescent="0.3">
      <c r="B64" s="13" t="s">
        <v>33</v>
      </c>
      <c r="C64" s="13"/>
      <c r="D64" s="13"/>
    </row>
    <row r="65" spans="2:8" x14ac:dyDescent="0.3">
      <c r="B65" s="14" t="s">
        <v>34</v>
      </c>
      <c r="C65" s="13"/>
      <c r="D65" s="13"/>
    </row>
    <row r="69" spans="2:8" x14ac:dyDescent="0.3">
      <c r="B69" s="19" t="s">
        <v>46</v>
      </c>
      <c r="C69" s="19"/>
      <c r="D69" s="19"/>
      <c r="E69" s="19"/>
      <c r="F69" s="19"/>
      <c r="G69" s="19"/>
      <c r="H69" s="19"/>
    </row>
    <row r="70" spans="2:8" x14ac:dyDescent="0.3">
      <c r="B70" s="1"/>
      <c r="C70" s="19" t="s">
        <v>10</v>
      </c>
      <c r="D70" s="19"/>
    </row>
    <row r="71" spans="2:8" x14ac:dyDescent="0.3">
      <c r="B71" s="2" t="s">
        <v>11</v>
      </c>
      <c r="C71" s="2" t="s">
        <v>2</v>
      </c>
      <c r="D71" s="2" t="s">
        <v>3</v>
      </c>
      <c r="E71" s="18" t="s">
        <v>55</v>
      </c>
      <c r="F71" s="2" t="s">
        <v>48</v>
      </c>
      <c r="G71" s="18" t="s">
        <v>56</v>
      </c>
      <c r="H71" s="2" t="s">
        <v>48</v>
      </c>
    </row>
    <row r="72" spans="2:8" x14ac:dyDescent="0.3">
      <c r="B72" s="2">
        <v>0</v>
      </c>
      <c r="C72" s="2">
        <f>C22</f>
        <v>-1000</v>
      </c>
      <c r="D72" s="2">
        <f>D22</f>
        <v>-1300</v>
      </c>
      <c r="E72" s="2">
        <f>C72</f>
        <v>-1000</v>
      </c>
      <c r="F72" s="2"/>
      <c r="G72" s="2">
        <f>D72</f>
        <v>-1300</v>
      </c>
      <c r="H72" s="2"/>
    </row>
    <row r="73" spans="2:8" x14ac:dyDescent="0.3">
      <c r="B73" s="2">
        <v>1</v>
      </c>
      <c r="C73" s="2">
        <f t="shared" ref="C73:D73" si="17">C23</f>
        <v>400</v>
      </c>
      <c r="D73" s="2">
        <f t="shared" si="17"/>
        <v>550</v>
      </c>
      <c r="E73" s="2">
        <f>E72+C73</f>
        <v>-600</v>
      </c>
      <c r="F73" s="2"/>
      <c r="G73" s="2">
        <f>G72+D73</f>
        <v>-750</v>
      </c>
      <c r="H73" s="2"/>
    </row>
    <row r="74" spans="2:8" x14ac:dyDescent="0.3">
      <c r="B74" s="2">
        <v>2</v>
      </c>
      <c r="C74" s="2">
        <f t="shared" ref="C74:D74" si="18">C24</f>
        <v>400</v>
      </c>
      <c r="D74" s="2">
        <f t="shared" si="18"/>
        <v>550</v>
      </c>
      <c r="E74" s="2">
        <f t="shared" ref="E74:E75" si="19">E73+C74</f>
        <v>-200</v>
      </c>
      <c r="F74" s="2"/>
      <c r="G74" s="2">
        <f>G73+D74</f>
        <v>-200</v>
      </c>
      <c r="H74" s="17">
        <f>B74-G74/D75</f>
        <v>2.3636363636363638</v>
      </c>
    </row>
    <row r="75" spans="2:8" x14ac:dyDescent="0.3">
      <c r="B75" s="2">
        <v>3</v>
      </c>
      <c r="C75" s="2">
        <f t="shared" ref="C75:D75" si="20">C25</f>
        <v>400</v>
      </c>
      <c r="D75" s="2">
        <f t="shared" si="20"/>
        <v>550</v>
      </c>
      <c r="E75" s="2">
        <f t="shared" si="19"/>
        <v>200</v>
      </c>
      <c r="F75" s="2">
        <f>B74-E74/C75</f>
        <v>2.5</v>
      </c>
      <c r="G75" s="2">
        <f>G74+D75</f>
        <v>350</v>
      </c>
      <c r="H75" s="2"/>
    </row>
    <row r="76" spans="2:8" x14ac:dyDescent="0.3">
      <c r="B76" s="2">
        <v>4</v>
      </c>
      <c r="C76" s="2">
        <f t="shared" ref="C76:D76" si="21">C26</f>
        <v>400</v>
      </c>
      <c r="D76" s="2">
        <f t="shared" si="21"/>
        <v>550</v>
      </c>
      <c r="E76" s="10" t="s">
        <v>49</v>
      </c>
      <c r="F76" s="10" t="s">
        <v>50</v>
      </c>
      <c r="G76" s="10"/>
      <c r="H76" s="10" t="s">
        <v>50</v>
      </c>
    </row>
    <row r="77" spans="2:8" x14ac:dyDescent="0.3">
      <c r="B77" s="2">
        <v>5</v>
      </c>
      <c r="C77" s="2">
        <f t="shared" ref="C77:D77" si="22">C27</f>
        <v>400</v>
      </c>
      <c r="D77" s="2">
        <f t="shared" si="22"/>
        <v>550</v>
      </c>
      <c r="E77" s="10" t="s">
        <v>51</v>
      </c>
      <c r="F77" s="10" t="s">
        <v>27</v>
      </c>
      <c r="G77" s="10"/>
      <c r="H77" s="10" t="s">
        <v>27</v>
      </c>
    </row>
    <row r="78" spans="2:8" x14ac:dyDescent="0.3">
      <c r="B78" s="2">
        <v>6</v>
      </c>
      <c r="C78" s="2">
        <f t="shared" ref="C78:D78" si="23">C28</f>
        <v>400</v>
      </c>
      <c r="D78" s="2">
        <f t="shared" si="23"/>
        <v>550</v>
      </c>
      <c r="E78" s="34" t="s">
        <v>52</v>
      </c>
      <c r="F78" s="34"/>
      <c r="G78" s="34"/>
      <c r="H78" s="34"/>
    </row>
    <row r="79" spans="2:8" x14ac:dyDescent="0.3">
      <c r="B79" s="2">
        <v>7</v>
      </c>
      <c r="C79" s="2">
        <f t="shared" ref="C79:D79" si="24">C29</f>
        <v>400</v>
      </c>
      <c r="D79" s="2">
        <f t="shared" si="24"/>
        <v>550</v>
      </c>
    </row>
    <row r="80" spans="2:8" x14ac:dyDescent="0.3">
      <c r="B80" s="2">
        <v>8</v>
      </c>
      <c r="C80" s="2">
        <f t="shared" ref="C80:D80" si="25">C30</f>
        <v>490</v>
      </c>
      <c r="D80" s="2">
        <f t="shared" si="25"/>
        <v>670</v>
      </c>
    </row>
    <row r="81" spans="2:7" x14ac:dyDescent="0.3">
      <c r="B81" s="9"/>
      <c r="C81" s="9"/>
      <c r="D81" s="9"/>
    </row>
    <row r="82" spans="2:7" x14ac:dyDescent="0.3">
      <c r="B82" s="9"/>
      <c r="C82" s="9"/>
      <c r="D82" s="9"/>
    </row>
    <row r="83" spans="2:7" x14ac:dyDescent="0.3">
      <c r="B83" s="33" t="s">
        <v>61</v>
      </c>
      <c r="C83" s="33"/>
      <c r="D83" s="33"/>
      <c r="E83" s="33"/>
    </row>
    <row r="85" spans="2:7" x14ac:dyDescent="0.3">
      <c r="C85" s="1" t="s">
        <v>53</v>
      </c>
      <c r="D85" s="31" t="s">
        <v>54</v>
      </c>
      <c r="E85" s="31" t="s">
        <v>58</v>
      </c>
    </row>
    <row r="86" spans="2:7" x14ac:dyDescent="0.3">
      <c r="B86" s="2" t="s">
        <v>11</v>
      </c>
      <c r="C86" s="2" t="s">
        <v>41</v>
      </c>
      <c r="D86" s="31"/>
      <c r="E86" s="31"/>
    </row>
    <row r="87" spans="2:7" x14ac:dyDescent="0.3">
      <c r="B87" s="2">
        <v>0</v>
      </c>
      <c r="C87" s="2">
        <f>D72-C72</f>
        <v>-300</v>
      </c>
      <c r="D87" s="2">
        <f>C87</f>
        <v>-300</v>
      </c>
      <c r="E87" s="1"/>
      <c r="G87" s="3"/>
    </row>
    <row r="88" spans="2:7" x14ac:dyDescent="0.3">
      <c r="B88" s="2">
        <v>1</v>
      </c>
      <c r="C88" s="2">
        <f>D73-C73</f>
        <v>150</v>
      </c>
      <c r="D88" s="2">
        <f>D87+C88</f>
        <v>-150</v>
      </c>
      <c r="E88" s="1"/>
      <c r="F88" s="32" t="s">
        <v>59</v>
      </c>
      <c r="G88" s="3"/>
    </row>
    <row r="89" spans="2:7" x14ac:dyDescent="0.3">
      <c r="B89" s="2">
        <v>2</v>
      </c>
      <c r="C89" s="2">
        <f>D74-C74</f>
        <v>150</v>
      </c>
      <c r="D89" s="2">
        <f t="shared" ref="D89:D95" si="26">D88+C89</f>
        <v>0</v>
      </c>
      <c r="E89" s="10">
        <f>COUNT(D88:D89)</f>
        <v>2</v>
      </c>
      <c r="F89" s="32" t="s">
        <v>50</v>
      </c>
      <c r="G89" s="35"/>
    </row>
    <row r="90" spans="2:7" x14ac:dyDescent="0.3">
      <c r="B90" s="2">
        <v>3</v>
      </c>
      <c r="C90" s="2">
        <f>D75-C75</f>
        <v>150</v>
      </c>
      <c r="D90" s="2">
        <f t="shared" si="26"/>
        <v>150</v>
      </c>
      <c r="E90" s="1"/>
      <c r="F90" s="10" t="s">
        <v>62</v>
      </c>
      <c r="G90" s="35"/>
    </row>
    <row r="91" spans="2:7" x14ac:dyDescent="0.3">
      <c r="B91" s="2">
        <v>4</v>
      </c>
      <c r="C91" s="2">
        <f>D76-C76</f>
        <v>150</v>
      </c>
      <c r="D91" s="2">
        <f t="shared" si="26"/>
        <v>300</v>
      </c>
      <c r="E91" s="1"/>
      <c r="F91" s="36" t="s">
        <v>60</v>
      </c>
      <c r="G91" s="3"/>
    </row>
    <row r="92" spans="2:7" x14ac:dyDescent="0.3">
      <c r="B92" s="2">
        <v>5</v>
      </c>
      <c r="C92" s="2">
        <f>D77-C77</f>
        <v>150</v>
      </c>
      <c r="D92" s="2">
        <f t="shared" si="26"/>
        <v>450</v>
      </c>
      <c r="E92" s="1"/>
      <c r="F92" s="37"/>
      <c r="G92" s="3"/>
    </row>
    <row r="93" spans="2:7" x14ac:dyDescent="0.3">
      <c r="B93" s="2">
        <v>6</v>
      </c>
      <c r="C93" s="2">
        <f>D78-C78</f>
        <v>150</v>
      </c>
      <c r="D93" s="2">
        <f t="shared" si="26"/>
        <v>600</v>
      </c>
      <c r="E93" s="1"/>
      <c r="F93" s="38"/>
    </row>
    <row r="94" spans="2:7" x14ac:dyDescent="0.3">
      <c r="B94" s="2">
        <v>7</v>
      </c>
      <c r="C94" s="2">
        <f>D79-C79</f>
        <v>150</v>
      </c>
      <c r="D94" s="2">
        <f t="shared" si="26"/>
        <v>750</v>
      </c>
      <c r="E94" s="1"/>
    </row>
    <row r="95" spans="2:7" x14ac:dyDescent="0.3">
      <c r="B95" s="2">
        <v>8</v>
      </c>
      <c r="C95" s="2">
        <f>D80-C80</f>
        <v>180</v>
      </c>
      <c r="D95" s="2">
        <f t="shared" si="26"/>
        <v>930</v>
      </c>
      <c r="E95" s="1"/>
    </row>
    <row r="96" spans="2:7" x14ac:dyDescent="0.3">
      <c r="C96" s="2"/>
      <c r="D96" s="2"/>
      <c r="E96" s="1"/>
    </row>
  </sheetData>
  <mergeCells count="32">
    <mergeCell ref="G89:G90"/>
    <mergeCell ref="B83:E83"/>
    <mergeCell ref="B69:H69"/>
    <mergeCell ref="E78:H78"/>
    <mergeCell ref="C70:D70"/>
    <mergeCell ref="D85:D86"/>
    <mergeCell ref="E85:E86"/>
    <mergeCell ref="B3:D3"/>
    <mergeCell ref="C20:D20"/>
    <mergeCell ref="C35:D35"/>
    <mergeCell ref="B32:D32"/>
    <mergeCell ref="G4:K4"/>
    <mergeCell ref="J6:K6"/>
    <mergeCell ref="H18:I18"/>
    <mergeCell ref="J18:K18"/>
    <mergeCell ref="H19:I19"/>
    <mergeCell ref="J19:K19"/>
    <mergeCell ref="H36:I36"/>
    <mergeCell ref="H37:I37"/>
    <mergeCell ref="H38:I38"/>
    <mergeCell ref="B49:C49"/>
    <mergeCell ref="H6:I6"/>
    <mergeCell ref="G20:K20"/>
    <mergeCell ref="H23:I23"/>
    <mergeCell ref="H35:I35"/>
    <mergeCell ref="C42:D42"/>
    <mergeCell ref="C43:D43"/>
    <mergeCell ref="B19:D19"/>
    <mergeCell ref="C36:D36"/>
    <mergeCell ref="B37:D37"/>
    <mergeCell ref="B38:D38"/>
    <mergeCell ref="C6:D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2018-03-20T14:57:05Z</dcterms:created>
  <dcterms:modified xsi:type="dcterms:W3CDTF">2018-03-22T03:31:33Z</dcterms:modified>
</cp:coreProperties>
</file>