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BE46EFCC-A97D-4FA3-BAD5-D66DBD1FBF5E}"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bout" sheetId="12" r:id="rId2"/>
  </sheets>
  <definedNames>
    <definedName name="Display_Week">ProjectSchedule!$D$5</definedName>
    <definedName name="_xlnm.Print_Titles" localSheetId="0">ProjectSchedule!$5:$7</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H6" i="11" s="1"/>
  <c r="G8" i="11"/>
  <c r="D10" i="11" l="1"/>
  <c r="E10" i="11" l="1"/>
  <c r="D11" i="11" s="1"/>
  <c r="H5" i="11"/>
  <c r="G36" i="11"/>
  <c r="G26" i="11"/>
  <c r="G16" i="11"/>
  <c r="G13" i="11"/>
  <c r="G9" i="11"/>
  <c r="G10" i="11" l="1"/>
  <c r="E11" i="11"/>
  <c r="D12" i="11" s="1"/>
  <c r="H7" i="11"/>
  <c r="E12" i="11" l="1"/>
  <c r="D14" i="11" s="1"/>
  <c r="G11" i="11"/>
  <c r="I6" i="11"/>
  <c r="J6" i="11" s="1"/>
  <c r="K6" i="11" s="1"/>
  <c r="L6" i="11" s="1"/>
  <c r="M6" i="11" s="1"/>
  <c r="N6" i="11" s="1"/>
  <c r="O6" i="11" s="1"/>
  <c r="D15" i="11" l="1"/>
  <c r="E15" i="11" s="1"/>
  <c r="D17" i="11" s="1"/>
  <c r="E14" i="11"/>
  <c r="G14" i="11" s="1"/>
  <c r="G12" i="11"/>
  <c r="O5" i="11"/>
  <c r="P6" i="11"/>
  <c r="Q6" i="11" s="1"/>
  <c r="R6" i="11" s="1"/>
  <c r="S6" i="11" s="1"/>
  <c r="T6" i="11" s="1"/>
  <c r="U6" i="11" s="1"/>
  <c r="V6" i="11" s="1"/>
  <c r="I7" i="11"/>
  <c r="E17" i="11" l="1"/>
  <c r="D18" i="11" s="1"/>
  <c r="G15" i="11"/>
  <c r="V5" i="11"/>
  <c r="W6" i="11"/>
  <c r="X6" i="11" s="1"/>
  <c r="Y6" i="11" s="1"/>
  <c r="Z6" i="11" s="1"/>
  <c r="AA6" i="11" s="1"/>
  <c r="AB6" i="11" s="1"/>
  <c r="AC6" i="11" s="1"/>
  <c r="J7" i="11"/>
  <c r="G17" i="11" l="1"/>
  <c r="E18" i="11"/>
  <c r="AD6" i="11"/>
  <c r="AE6" i="11" s="1"/>
  <c r="AF6" i="11" s="1"/>
  <c r="AG6" i="11" s="1"/>
  <c r="AH6" i="11" s="1"/>
  <c r="AI6" i="11" s="1"/>
  <c r="AC5" i="11"/>
  <c r="K7" i="11"/>
  <c r="G18" i="11" l="1"/>
  <c r="D19" i="11"/>
  <c r="E19" i="11" s="1"/>
  <c r="D20" i="11" s="1"/>
  <c r="E20" i="11" s="1"/>
  <c r="D21" i="11" s="1"/>
  <c r="AJ6" i="11"/>
  <c r="AK6" i="11" s="1"/>
  <c r="AL6" i="11" s="1"/>
  <c r="AM6" i="11" s="1"/>
  <c r="AN6" i="11" s="1"/>
  <c r="AO6" i="11" s="1"/>
  <c r="AP6" i="11" s="1"/>
  <c r="L7" i="11"/>
  <c r="G19" i="11" l="1"/>
  <c r="AQ6" i="11"/>
  <c r="AR6" i="11" s="1"/>
  <c r="AJ5" i="11"/>
  <c r="M7" i="11"/>
  <c r="E21" i="11" l="1"/>
  <c r="AS6" i="11"/>
  <c r="AR7" i="11"/>
  <c r="AQ5" i="11"/>
  <c r="N7" i="11"/>
  <c r="G21" i="11" l="1"/>
  <c r="D22" i="11"/>
  <c r="E22" i="11" s="1"/>
  <c r="AT6" i="11"/>
  <c r="AS7" i="11"/>
  <c r="D23" i="11" l="1"/>
  <c r="E23" i="11" s="1"/>
  <c r="D24" i="11" s="1"/>
  <c r="E24" i="11" s="1"/>
  <c r="D25" i="11" s="1"/>
  <c r="E25" i="11" s="1"/>
  <c r="AU6" i="11"/>
  <c r="AT7" i="11"/>
  <c r="O7" i="11"/>
  <c r="P7" i="11"/>
  <c r="D27" i="11" l="1"/>
  <c r="E27" i="11"/>
  <c r="D28" i="11" s="1"/>
  <c r="E28" i="11" s="1"/>
  <c r="G23" i="11"/>
  <c r="AV6" i="11"/>
  <c r="AU7" i="11"/>
  <c r="Q7" i="11"/>
  <c r="G27" i="11" l="1"/>
  <c r="D29" i="11"/>
  <c r="E29" i="11" s="1"/>
  <c r="AW6" i="11"/>
  <c r="AX6" i="11" s="1"/>
  <c r="AV7" i="11"/>
  <c r="R7" i="11"/>
  <c r="D30" i="11" l="1"/>
  <c r="AX7" i="11"/>
  <c r="AY6" i="11"/>
  <c r="AX5" i="11"/>
  <c r="AW7" i="11"/>
  <c r="S7" i="11"/>
  <c r="E30" i="11" l="1"/>
  <c r="D31" i="11" s="1"/>
  <c r="E31" i="11" s="1"/>
  <c r="G29" i="11"/>
  <c r="AZ6" i="11"/>
  <c r="AY7" i="11"/>
  <c r="T7" i="11"/>
  <c r="D32" i="11" l="1"/>
  <c r="E32" i="11" s="1"/>
  <c r="G31" i="11"/>
  <c r="AZ7" i="11"/>
  <c r="BA6" i="11"/>
  <c r="U7" i="11"/>
  <c r="D34" i="11" l="1"/>
  <c r="BA7" i="11"/>
  <c r="BB6" i="11"/>
  <c r="V7" i="11"/>
  <c r="E34" i="11" l="1"/>
  <c r="D35" i="11" s="1"/>
  <c r="G32" i="11"/>
  <c r="BB7" i="11"/>
  <c r="BC6" i="11"/>
  <c r="W7" i="11"/>
  <c r="E35" i="11" l="1"/>
  <c r="D37" i="11" s="1"/>
  <c r="BD6" i="11"/>
  <c r="BC7" i="11"/>
  <c r="X7" i="11"/>
  <c r="E37" i="11" l="1"/>
  <c r="D38" i="11" s="1"/>
  <c r="E38" i="11" s="1"/>
  <c r="BD7" i="11"/>
  <c r="BE6" i="11"/>
  <c r="Y7" i="11"/>
  <c r="D40" i="11" l="1"/>
  <c r="G38" i="11"/>
  <c r="BE7" i="11"/>
  <c r="BF6" i="11"/>
  <c r="BE5" i="11"/>
  <c r="Z7" i="11"/>
  <c r="E40" i="11" l="1"/>
  <c r="D41" i="11" s="1"/>
  <c r="BF7" i="11"/>
  <c r="BG6" i="11"/>
  <c r="AA7" i="11"/>
  <c r="E41" i="11" l="1"/>
  <c r="D42" i="11" s="1"/>
  <c r="BH6" i="11"/>
  <c r="BG7" i="11"/>
  <c r="AB7" i="11"/>
  <c r="E42" i="11" l="1"/>
  <c r="D43" i="11" s="1"/>
  <c r="BI6" i="11"/>
  <c r="BH7" i="11"/>
  <c r="AC7" i="11"/>
  <c r="E43" i="11" l="1"/>
  <c r="D45" i="11" s="1"/>
  <c r="BJ6" i="11"/>
  <c r="BI7" i="11"/>
  <c r="AD7" i="11"/>
  <c r="E45" i="11" l="1"/>
  <c r="D46" i="11" s="1"/>
  <c r="BK6" i="11"/>
  <c r="BJ7" i="11"/>
  <c r="AE7" i="11"/>
  <c r="E46" i="11" l="1"/>
  <c r="D47" i="11" s="1"/>
  <c r="E47" i="11" s="1"/>
  <c r="D48" i="11" s="1"/>
  <c r="E48" i="11" s="1"/>
  <c r="BK7" i="11"/>
  <c r="AF7" i="11"/>
  <c r="D49" i="11" l="1"/>
  <c r="E49" i="11" s="1"/>
  <c r="AG7" i="11"/>
  <c r="AH7" i="11" l="1"/>
  <c r="AI7" i="11" l="1"/>
  <c r="AJ7" i="11" l="1"/>
  <c r="AK7" i="11" l="1"/>
  <c r="AL7" i="11" l="1"/>
  <c r="AM7" i="11" l="1"/>
  <c r="AN7" i="11" l="1"/>
  <c r="AO7" i="11" l="1"/>
  <c r="AP7" i="11" l="1"/>
  <c r="AQ7" i="11" l="1"/>
</calcChain>
</file>

<file path=xl/sharedStrings.xml><?xml version="1.0" encoding="utf-8"?>
<sst xmlns="http://schemas.openxmlformats.org/spreadsheetml/2006/main" count="79" uniqueCount="78">
  <si>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</si>
  <si>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</si>
  <si>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</si>
  <si>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</si>
  <si>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</si>
  <si>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</si>
  <si>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</si>
  <si>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</si>
  <si>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</si>
  <si>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</si>
  <si>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</si>
  <si>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</si>
  <si>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</si>
  <si>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</si>
  <si>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</si>
  <si>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</si>
  <si>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</si>
  <si>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</si>
  <si>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</si>
  <si>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</si>
  <si>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</si>
  <si>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</si>
  <si>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</si>
  <si>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</si>
  <si>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</si>
  <si>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</si>
  <si>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</si>
  <si>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</si>
  <si>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</si>
  <si>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</si>
  <si>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</si>
  <si>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</si>
  <si>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</si>
  <si>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</si>
  <si>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Deploy the Google Forms survey to potential users</t>
  </si>
  <si>
    <t>Identify key user needs, preferences, and potential challenges</t>
  </si>
  <si>
    <t>Define System Requirements</t>
  </si>
  <si>
    <t>Develop the overall architecture for both front-end and back-end components</t>
  </si>
  <si>
    <t>Outline database schemas and data models using PostgreSQL</t>
  </si>
  <si>
    <t>Set Up Development Environment</t>
  </si>
  <si>
    <t>Configure Visual Studio Code with necessary extensions and settings</t>
  </si>
  <si>
    <t>Develop User Interface</t>
  </si>
  <si>
    <t>Implement the interactive world map functionality</t>
  </si>
  <si>
    <t>Integrate educational content display for countries (flags, languages, currencies, capitals)</t>
  </si>
  <si>
    <t>Design login and registration forms</t>
  </si>
  <si>
    <t>Configure IntelliJ IDEA for back-end development</t>
  </si>
  <si>
    <t>Create RESTful APIs for user registration, authentication, photo uploading, and data retrieval</t>
  </si>
  <si>
    <t>Database Implementation</t>
  </si>
  <si>
    <t>Set up PostgreSQL database instances</t>
  </si>
  <si>
    <t xml:space="preserve">Set up Docker </t>
  </si>
  <si>
    <t>Integrate Front-end, Back-end and Database to Docker</t>
  </si>
  <si>
    <t>Set up SprintBoot framework</t>
  </si>
  <si>
    <t>Set up JWT(JASON Web Token) for authentication</t>
  </si>
  <si>
    <t xml:space="preserve">Set up React </t>
  </si>
  <si>
    <t xml:space="preserve">Create React components </t>
  </si>
  <si>
    <t>Develop PhotoGallery</t>
  </si>
  <si>
    <t>Prepare for Deployment</t>
  </si>
  <si>
    <t>Documentation</t>
  </si>
  <si>
    <t>Set Up tests with JUnit</t>
  </si>
  <si>
    <t>Deploy the application to a staging environment</t>
  </si>
  <si>
    <t>Invite a group of end-users to test the application functionalities</t>
  </si>
  <si>
    <t>Implement necessary adjustaments</t>
  </si>
  <si>
    <t>Deploy the application to the production environment</t>
  </si>
  <si>
    <t>Perform final system checks and validations</t>
  </si>
  <si>
    <t>Evaluate project outcomes against initial aims and objectives</t>
  </si>
  <si>
    <t>Project Completed and Ready for Presentation</t>
  </si>
  <si>
    <t xml:space="preserve"> Preparation for Final Presentation</t>
  </si>
  <si>
    <t>Phase 1 -Requirements Gathering and Analysis</t>
  </si>
  <si>
    <t>Phase 2 -System Design and Architecture Planning</t>
  </si>
  <si>
    <t>Phase 3 -Front-End Development</t>
  </si>
  <si>
    <t>Phase 4- Back-End Development</t>
  </si>
  <si>
    <t xml:space="preserve"> Phase 5 -Containerization </t>
  </si>
  <si>
    <t xml:space="preserve"> Phase 6  - Deployment Preparation</t>
  </si>
  <si>
    <t xml:space="preserve"> Phase 7  -Testing</t>
  </si>
  <si>
    <t>Phase 8  - Final Deployment</t>
  </si>
  <si>
    <t>Time Schedule for FYP</t>
  </si>
  <si>
    <t xml:space="preserve">Student = Leandro Felix </t>
  </si>
  <si>
    <t>Supervisor = George Charalambous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</si>
</sst>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tint="-0.249977111117893"/>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rgb="FFE2D0E0"/>
        <bgColor indexed="64"/>
      </patternFill>
    </fill>
    <fill>
      <patternFill patternType="solid">
        <fgColor theme="3"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1" fillId="0" borderId="0" applyNumberFormat="0" applyFill="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0" applyNumberFormat="0" applyBorder="0" applyAlignment="0" applyProtection="0"/>
    <xf numFmtId="0" fontId="25" fillId="17" borderId="11" applyNumberFormat="0" applyAlignment="0" applyProtection="0"/>
    <xf numFmtId="0" fontId="26" fillId="18" borderId="12" applyNumberFormat="0" applyAlignment="0" applyProtection="0"/>
    <xf numFmtId="0" fontId="27" fillId="18" borderId="11" applyNumberFormat="0" applyAlignment="0" applyProtection="0"/>
    <xf numFmtId="0" fontId="28" fillId="0" borderId="13" applyNumberFormat="0" applyFill="0" applyAlignment="0" applyProtection="0"/>
    <xf numFmtId="0" fontId="29" fillId="19" borderId="14" applyNumberFormat="0" applyAlignment="0" applyProtection="0"/>
    <xf numFmtId="0" fontId="30" fillId="0" borderId="0" applyNumberFormat="0" applyFill="0" applyBorder="0" applyAlignment="0" applyProtection="0"/>
    <xf numFmtId="0" fontId="6" fillId="20"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7"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17"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cellStyleXfs>
  <cellXfs count="8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13" borderId="1" xfId="0" applyFont="1" applyFill="1" applyBorder="1" applyAlignment="1">
      <alignment horizontal="left" vertical="center" indent="1"/>
    </xf>
    <xf numFmtId="0" fontId="5" fillId="13" borderId="1" xfId="0" applyFont="1" applyFill="1" applyBorder="1" applyAlignment="1">
      <alignment horizontal="center" vertical="center" wrapText="1"/>
    </xf>
    <xf numFmtId="0" fontId="9" fillId="12"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0" fontId="4" fillId="9" borderId="2" xfId="0" applyFont="1" applyFill="1" applyBorder="1" applyAlignment="1">
      <alignment horizontal="left" vertical="center" indent="1"/>
    </xf>
    <xf numFmtId="9" fontId="3" fillId="9" borderId="2" xfId="2" applyFont="1" applyFill="1" applyBorder="1" applyAlignment="1">
      <alignment horizontal="center" vertical="center"/>
    </xf>
    <xf numFmtId="9" fontId="3" fillId="4" borderId="2" xfId="2" applyFont="1" applyFill="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11"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10" borderId="2" xfId="2"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7" fillId="0" borderId="0" xfId="6"/>
    <xf numFmtId="0" fontId="7" fillId="0" borderId="0" xfId="7">
      <alignment vertical="top"/>
    </xf>
    <xf numFmtId="0" fontId="6" fillId="3" borderId="2" xfId="12" applyFill="1">
      <alignment horizontal="left" vertical="center" indent="2"/>
    </xf>
    <xf numFmtId="0" fontId="6" fillId="4" borderId="2" xfId="12" applyFill="1">
      <alignment horizontal="left" vertical="center" indent="2"/>
    </xf>
    <xf numFmtId="0" fontId="6" fillId="11" borderId="2" xfId="12" applyFill="1">
      <alignment horizontal="left" vertical="center" indent="2"/>
    </xf>
    <xf numFmtId="0" fontId="6" fillId="10" borderId="2" xfId="12" applyFill="1">
      <alignment horizontal="left" vertical="center" indent="2"/>
    </xf>
    <xf numFmtId="0" fontId="0" fillId="0" borderId="10" xfId="0" applyBorder="1"/>
    <xf numFmtId="0" fontId="18" fillId="0" borderId="0" xfId="0" applyFont="1"/>
    <xf numFmtId="0" fontId="3" fillId="0" borderId="0" xfId="0" applyFont="1" applyAlignment="1">
      <alignment vertical="top"/>
    </xf>
    <xf numFmtId="167" fontId="0" fillId="8" borderId="2" xfId="0" applyNumberFormat="1" applyFill="1" applyBorder="1" applyAlignment="1">
      <alignment horizontal="center" vertical="center"/>
    </xf>
    <xf numFmtId="167" fontId="3" fillId="8" borderId="2" xfId="0" applyNumberFormat="1" applyFont="1" applyFill="1" applyBorder="1" applyAlignment="1">
      <alignment horizontal="center" vertical="center"/>
    </xf>
    <xf numFmtId="167" fontId="6" fillId="3" borderId="2" xfId="10" applyFill="1">
      <alignment horizontal="center" vertical="center"/>
    </xf>
    <xf numFmtId="167" fontId="0" fillId="9" borderId="2" xfId="0" applyNumberFormat="1" applyFill="1" applyBorder="1" applyAlignment="1">
      <alignment horizontal="center" vertical="center"/>
    </xf>
    <xf numFmtId="167" fontId="3" fillId="9" borderId="2" xfId="0" applyNumberFormat="1" applyFont="1" applyFill="1" applyBorder="1" applyAlignment="1">
      <alignment horizontal="center" vertical="center"/>
    </xf>
    <xf numFmtId="167" fontId="6" fillId="4" borderId="2" xfId="10" applyFill="1">
      <alignment horizontal="center" vertical="center"/>
    </xf>
    <xf numFmtId="167" fontId="0" fillId="6" borderId="2" xfId="0" applyNumberFormat="1" applyFill="1" applyBorder="1" applyAlignment="1">
      <alignment horizontal="center" vertical="center"/>
    </xf>
    <xf numFmtId="167" fontId="3" fillId="6" borderId="2" xfId="0" applyNumberFormat="1" applyFont="1" applyFill="1" applyBorder="1" applyAlignment="1">
      <alignment horizontal="center" vertical="center"/>
    </xf>
    <xf numFmtId="167" fontId="6" fillId="11" borderId="2" xfId="10" applyFill="1">
      <alignment horizontal="center" vertical="center"/>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6" fillId="10" borderId="2" xfId="10" applyFill="1">
      <alignment horizontal="center" vertical="center"/>
    </xf>
    <xf numFmtId="168" fontId="8" fillId="7" borderId="6" xfId="0" applyNumberFormat="1" applyFont="1" applyFill="1" applyBorder="1" applyAlignment="1">
      <alignment horizontal="center" vertical="center"/>
    </xf>
    <xf numFmtId="168" fontId="8" fillId="7" borderId="0" xfId="0" applyNumberFormat="1" applyFont="1" applyFill="1" applyAlignment="1">
      <alignment horizontal="center" vertical="center"/>
    </xf>
    <xf numFmtId="168" fontId="8" fillId="7" borderId="7" xfId="0" applyNumberFormat="1" applyFont="1" applyFill="1" applyBorder="1" applyAlignment="1">
      <alignment horizontal="center" vertical="center"/>
    </xf>
    <xf numFmtId="0" fontId="0" fillId="45" borderId="0" xfId="0" applyFill="1"/>
    <xf numFmtId="0" fontId="6" fillId="45" borderId="2" xfId="12" applyFill="1">
      <alignment horizontal="left" vertical="center" indent="2"/>
    </xf>
    <xf numFmtId="9" fontId="17" fillId="45" borderId="2" xfId="38" applyNumberFormat="1" applyFill="1" applyBorder="1" applyAlignment="1">
      <alignment horizontal="center" vertical="center"/>
    </xf>
    <xf numFmtId="0" fontId="4" fillId="45" borderId="0" xfId="0" applyFont="1" applyFill="1" applyAlignment="1">
      <alignment horizontal="left" vertical="center"/>
    </xf>
    <xf numFmtId="0" fontId="32" fillId="7" borderId="0" xfId="0" applyFont="1" applyFill="1"/>
    <xf numFmtId="0" fontId="18" fillId="7" borderId="0" xfId="0" applyFont="1" applyFill="1" applyAlignment="1">
      <alignment vertical="center"/>
    </xf>
    <xf numFmtId="0" fontId="19" fillId="0" borderId="0" xfId="1" applyFont="1" applyBorder="1" applyProtection="1">
      <alignment vertical="top"/>
    </xf>
    <xf numFmtId="0" fontId="6" fillId="0" borderId="0" xfId="8">
      <alignment horizontal="right" indent="1"/>
    </xf>
    <xf numFmtId="0" fontId="0" fillId="0" borderId="17" xfId="0" applyBorder="1" applyAlignment="1">
      <alignment horizontal="center" vertical="center"/>
    </xf>
    <xf numFmtId="0" fontId="6" fillId="7" borderId="2" xfId="12" applyFill="1">
      <alignment horizontal="left" vertical="center" indent="2"/>
    </xf>
    <xf numFmtId="0" fontId="4" fillId="46" borderId="0" xfId="0" applyFont="1" applyFill="1" applyAlignment="1">
      <alignment horizontal="left" vertical="center"/>
    </xf>
    <xf numFmtId="0" fontId="0" fillId="46" borderId="0" xfId="0" applyFill="1"/>
    <xf numFmtId="0" fontId="6" fillId="46" borderId="2" xfId="12" applyFill="1">
      <alignment horizontal="left" vertical="center" indent="2"/>
    </xf>
    <xf numFmtId="0" fontId="4" fillId="47" borderId="0" xfId="0" applyFont="1" applyFill="1" applyAlignment="1">
      <alignment horizontal="left" vertical="center"/>
    </xf>
    <xf numFmtId="0" fontId="0" fillId="47" borderId="0" xfId="0" applyFill="1"/>
    <xf numFmtId="0" fontId="6" fillId="47" borderId="2" xfId="12" applyFill="1">
      <alignment horizontal="left" vertical="center" indent="2"/>
    </xf>
    <xf numFmtId="167" fontId="6" fillId="45" borderId="2" xfId="10" applyFill="1">
      <alignment horizontal="center" vertical="center"/>
    </xf>
    <xf numFmtId="167" fontId="6" fillId="7" borderId="2" xfId="10" applyFill="1">
      <alignment horizontal="center" vertical="center"/>
    </xf>
    <xf numFmtId="167" fontId="6" fillId="46" borderId="2" xfId="10" applyFill="1">
      <alignment horizontal="center" vertical="center"/>
    </xf>
    <xf numFmtId="167" fontId="6" fillId="47" borderId="2" xfId="10" applyFill="1">
      <alignment horizontal="center" vertical="center"/>
    </xf>
    <xf numFmtId="0" fontId="10" fillId="0" borderId="0" xfId="5" applyAlignment="1">
      <alignment horizontal="center" vertical="center"/>
    </xf>
    <xf numFmtId="166" fontId="6" fillId="0" borderId="0" xfId="9" applyBorder="1">
      <alignment horizontal="center" vertical="center"/>
    </xf>
    <xf numFmtId="166" fontId="6" fillId="0" borderId="17" xfId="9" applyBorder="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2D0E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9"/>
  <sheetViews>
    <sheetView showGridLines="0" tabSelected="1" showRuler="0" zoomScaleNormal="100" zoomScalePageLayoutView="70" workbookViewId="0">
      <pane ySplit="7" topLeftCell="A9" activePane="bottomLeft" state="frozen"/>
      <selection pane="bottomLeft" activeCell="Y45" sqref="Y45"/>
    </sheetView>
  </sheetViews>
  <sheetFormatPr defaultRowHeight="30" customHeight="1" x14ac:dyDescent="0.25"/>
  <cols>
    <col min="1" max="1" width="2.7109375" style="36" customWidth="1"/>
    <col min="2" max="2" width="52.7109375" customWidth="1"/>
    <col min="3" max="3" width="10.7109375" customWidth="1"/>
    <col min="4" max="4" width="10.42578125" style="4" customWidth="1"/>
    <col min="5" max="5" width="10.42578125" customWidth="1"/>
    <col min="6" max="6" width="2.7109375" customWidth="1"/>
    <col min="7" max="7" width="6.140625" hidden="1" customWidth="1"/>
    <col min="8" max="63" width="2.5703125" customWidth="1"/>
    <col min="68" max="69" width="10.28515625"/>
  </cols>
  <sheetData>
    <row r="1" spans="1:63" ht="30" customHeight="1" x14ac:dyDescent="0.25">
      <c r="A1" s="37" t="s">
        <v>0</v>
      </c>
      <c r="B1" s="82" t="s">
        <v>75</v>
      </c>
      <c r="C1" s="1"/>
      <c r="D1" s="3"/>
      <c r="E1" s="25"/>
      <c r="G1" s="1"/>
      <c r="H1" s="45"/>
    </row>
    <row r="2" spans="1:63" ht="30" customHeight="1" x14ac:dyDescent="0.25">
      <c r="A2" s="36" t="s">
        <v>1</v>
      </c>
      <c r="B2" s="82"/>
      <c r="C2" s="69"/>
      <c r="D2" s="83"/>
      <c r="E2" s="83"/>
      <c r="H2" s="68"/>
    </row>
    <row r="3" spans="1:63" ht="30" customHeight="1" x14ac:dyDescent="0.3">
      <c r="A3" s="36" t="s">
        <v>2</v>
      </c>
      <c r="B3" s="38" t="s">
        <v>76</v>
      </c>
      <c r="C3" s="69"/>
      <c r="D3" s="84">
        <f ca="1">TODAY()</f>
        <v>45609</v>
      </c>
      <c r="E3" s="84"/>
    </row>
    <row r="4" spans="1:63" ht="30" customHeight="1" x14ac:dyDescent="0.25">
      <c r="B4" s="39" t="s">
        <v>77</v>
      </c>
      <c r="C4" s="69"/>
      <c r="D4" s="84">
        <v>45767</v>
      </c>
      <c r="E4" s="84"/>
    </row>
    <row r="5" spans="1:63" ht="30" customHeight="1" x14ac:dyDescent="0.25">
      <c r="A5" s="37" t="s">
        <v>3</v>
      </c>
      <c r="C5" s="69"/>
      <c r="D5" s="70">
        <v>1</v>
      </c>
      <c r="H5" s="85">
        <f ca="1">H6</f>
        <v>45609</v>
      </c>
      <c r="I5" s="86"/>
      <c r="J5" s="86"/>
      <c r="K5" s="86"/>
      <c r="L5" s="86"/>
      <c r="M5" s="86"/>
      <c r="N5" s="87"/>
      <c r="O5" s="85">
        <f ca="1">O6</f>
        <v>45616</v>
      </c>
      <c r="P5" s="86"/>
      <c r="Q5" s="86"/>
      <c r="R5" s="86"/>
      <c r="S5" s="86"/>
      <c r="T5" s="86"/>
      <c r="U5" s="87"/>
      <c r="V5" s="85">
        <f ca="1">V6</f>
        <v>45623</v>
      </c>
      <c r="W5" s="86"/>
      <c r="X5" s="86"/>
      <c r="Y5" s="86"/>
      <c r="Z5" s="86"/>
      <c r="AA5" s="86"/>
      <c r="AB5" s="87"/>
      <c r="AC5" s="85">
        <f ca="1">AC6</f>
        <v>45630</v>
      </c>
      <c r="AD5" s="86"/>
      <c r="AE5" s="86"/>
      <c r="AF5" s="86"/>
      <c r="AG5" s="86"/>
      <c r="AH5" s="86"/>
      <c r="AI5" s="87"/>
      <c r="AJ5" s="85">
        <f ca="1">AJ6</f>
        <v>45637</v>
      </c>
      <c r="AK5" s="86"/>
      <c r="AL5" s="86"/>
      <c r="AM5" s="86"/>
      <c r="AN5" s="86"/>
      <c r="AO5" s="86"/>
      <c r="AP5" s="87"/>
      <c r="AQ5" s="85">
        <f ca="1">AQ6</f>
        <v>45644</v>
      </c>
      <c r="AR5" s="86"/>
      <c r="AS5" s="86"/>
      <c r="AT5" s="86"/>
      <c r="AU5" s="86"/>
      <c r="AV5" s="86"/>
      <c r="AW5" s="87"/>
      <c r="AX5" s="85">
        <f ca="1">AX6</f>
        <v>45651</v>
      </c>
      <c r="AY5" s="86"/>
      <c r="AZ5" s="86"/>
      <c r="BA5" s="86"/>
      <c r="BB5" s="86"/>
      <c r="BC5" s="86"/>
      <c r="BD5" s="87"/>
      <c r="BE5" s="85">
        <f ca="1">BE6</f>
        <v>45658</v>
      </c>
      <c r="BF5" s="86"/>
      <c r="BG5" s="86"/>
      <c r="BH5" s="86"/>
      <c r="BI5" s="86"/>
      <c r="BJ5" s="86"/>
      <c r="BK5" s="87"/>
    </row>
    <row r="6" spans="1:63" ht="15" customHeight="1" x14ac:dyDescent="0.25">
      <c r="A6" s="37" t="s">
        <v>4</v>
      </c>
      <c r="B6" s="44"/>
      <c r="C6" s="44"/>
      <c r="D6" s="44"/>
      <c r="E6" s="44"/>
      <c r="F6" s="44"/>
      <c r="H6" s="59">
        <f ca="1">Project_Start-WEEKDAY(Project_Start,1)+4+7*(Display_Week-1)</f>
        <v>45609</v>
      </c>
      <c r="I6" s="60">
        <f ca="1">H6+1</f>
        <v>45610</v>
      </c>
      <c r="J6" s="60">
        <f t="shared" ref="J6:AW6" ca="1" si="0">I6+1</f>
        <v>45611</v>
      </c>
      <c r="K6" s="60">
        <f t="shared" ca="1" si="0"/>
        <v>45612</v>
      </c>
      <c r="L6" s="60">
        <f t="shared" ca="1" si="0"/>
        <v>45613</v>
      </c>
      <c r="M6" s="60">
        <f t="shared" ca="1" si="0"/>
        <v>45614</v>
      </c>
      <c r="N6" s="61">
        <f t="shared" ca="1" si="0"/>
        <v>45615</v>
      </c>
      <c r="O6" s="59">
        <f ca="1">N6+1</f>
        <v>45616</v>
      </c>
      <c r="P6" s="60">
        <f ca="1">O6+1</f>
        <v>45617</v>
      </c>
      <c r="Q6" s="60">
        <f t="shared" ca="1" si="0"/>
        <v>45618</v>
      </c>
      <c r="R6" s="60">
        <f t="shared" ca="1" si="0"/>
        <v>45619</v>
      </c>
      <c r="S6" s="60">
        <f t="shared" ca="1" si="0"/>
        <v>45620</v>
      </c>
      <c r="T6" s="60">
        <f t="shared" ca="1" si="0"/>
        <v>45621</v>
      </c>
      <c r="U6" s="61">
        <f t="shared" ca="1" si="0"/>
        <v>45622</v>
      </c>
      <c r="V6" s="59">
        <f ca="1">U6+1</f>
        <v>45623</v>
      </c>
      <c r="W6" s="60">
        <f ca="1">V6+1</f>
        <v>45624</v>
      </c>
      <c r="X6" s="60">
        <f t="shared" ca="1" si="0"/>
        <v>45625</v>
      </c>
      <c r="Y6" s="60">
        <f t="shared" ca="1" si="0"/>
        <v>45626</v>
      </c>
      <c r="Z6" s="60">
        <f t="shared" ca="1" si="0"/>
        <v>45627</v>
      </c>
      <c r="AA6" s="60">
        <f t="shared" ca="1" si="0"/>
        <v>45628</v>
      </c>
      <c r="AB6" s="61">
        <f t="shared" ca="1" si="0"/>
        <v>45629</v>
      </c>
      <c r="AC6" s="59">
        <f ca="1">AB6+1</f>
        <v>45630</v>
      </c>
      <c r="AD6" s="60">
        <f ca="1">AC6+1</f>
        <v>45631</v>
      </c>
      <c r="AE6" s="60">
        <f t="shared" ca="1" si="0"/>
        <v>45632</v>
      </c>
      <c r="AF6" s="60">
        <f t="shared" ca="1" si="0"/>
        <v>45633</v>
      </c>
      <c r="AG6" s="60">
        <f t="shared" ca="1" si="0"/>
        <v>45634</v>
      </c>
      <c r="AH6" s="60">
        <f t="shared" ca="1" si="0"/>
        <v>45635</v>
      </c>
      <c r="AI6" s="61">
        <f t="shared" ca="1" si="0"/>
        <v>45636</v>
      </c>
      <c r="AJ6" s="59">
        <f ca="1">AI6+1</f>
        <v>45637</v>
      </c>
      <c r="AK6" s="60">
        <f ca="1">AJ6+1</f>
        <v>45638</v>
      </c>
      <c r="AL6" s="60">
        <f t="shared" ca="1" si="0"/>
        <v>45639</v>
      </c>
      <c r="AM6" s="60">
        <f t="shared" ca="1" si="0"/>
        <v>45640</v>
      </c>
      <c r="AN6" s="60">
        <f t="shared" ca="1" si="0"/>
        <v>45641</v>
      </c>
      <c r="AO6" s="60">
        <f t="shared" ca="1" si="0"/>
        <v>45642</v>
      </c>
      <c r="AP6" s="61">
        <f t="shared" ca="1" si="0"/>
        <v>45643</v>
      </c>
      <c r="AQ6" s="59">
        <f ca="1">AP6+1</f>
        <v>45644</v>
      </c>
      <c r="AR6" s="60">
        <f ca="1">AQ6+1</f>
        <v>45645</v>
      </c>
      <c r="AS6" s="60">
        <f t="shared" ca="1" si="0"/>
        <v>45646</v>
      </c>
      <c r="AT6" s="60">
        <f t="shared" ca="1" si="0"/>
        <v>45647</v>
      </c>
      <c r="AU6" s="60">
        <f t="shared" ca="1" si="0"/>
        <v>45648</v>
      </c>
      <c r="AV6" s="60">
        <f t="shared" ca="1" si="0"/>
        <v>45649</v>
      </c>
      <c r="AW6" s="61">
        <f t="shared" ca="1" si="0"/>
        <v>45650</v>
      </c>
      <c r="AX6" s="59">
        <f ca="1">AW6+1</f>
        <v>45651</v>
      </c>
      <c r="AY6" s="60">
        <f ca="1">AX6+1</f>
        <v>45652</v>
      </c>
      <c r="AZ6" s="60">
        <f t="shared" ref="AZ6:BD6" ca="1" si="1">AY6+1</f>
        <v>45653</v>
      </c>
      <c r="BA6" s="60">
        <f t="shared" ca="1" si="1"/>
        <v>45654</v>
      </c>
      <c r="BB6" s="60">
        <f t="shared" ca="1" si="1"/>
        <v>45655</v>
      </c>
      <c r="BC6" s="60">
        <f t="shared" ca="1" si="1"/>
        <v>45656</v>
      </c>
      <c r="BD6" s="61">
        <f t="shared" ca="1" si="1"/>
        <v>45657</v>
      </c>
      <c r="BE6" s="59">
        <f ca="1">BD6+1</f>
        <v>45658</v>
      </c>
      <c r="BF6" s="60">
        <f ca="1">BE6+1</f>
        <v>45659</v>
      </c>
      <c r="BG6" s="60">
        <f t="shared" ref="BG6:BK6" ca="1" si="2">BF6+1</f>
        <v>45660</v>
      </c>
      <c r="BH6" s="60">
        <f t="shared" ca="1" si="2"/>
        <v>45661</v>
      </c>
      <c r="BI6" s="60">
        <f t="shared" ca="1" si="2"/>
        <v>45662</v>
      </c>
      <c r="BJ6" s="60">
        <f t="shared" ca="1" si="2"/>
        <v>45663</v>
      </c>
      <c r="BK6" s="61">
        <f t="shared" ca="1" si="2"/>
        <v>45664</v>
      </c>
    </row>
    <row r="7" spans="1:63" ht="30" customHeight="1" thickBot="1" x14ac:dyDescent="0.3">
      <c r="A7" s="37" t="s">
        <v>5</v>
      </c>
      <c r="B7" s="5" t="s">
        <v>14</v>
      </c>
      <c r="C7" s="6" t="s">
        <v>15</v>
      </c>
      <c r="D7" s="6" t="s">
        <v>16</v>
      </c>
      <c r="E7" s="6" t="s">
        <v>17</v>
      </c>
      <c r="F7" s="6"/>
      <c r="G7" s="6" t="s">
        <v>18</v>
      </c>
      <c r="H7" s="7" t="str">
        <f t="shared" ref="H7" ca="1" si="3">LEFT(TEXT(H6,"ddd"),1)</f>
        <v>W</v>
      </c>
      <c r="I7" s="7" t="str">
        <f t="shared" ref="I7:AQ7" ca="1" si="4">LEFT(TEXT(I6,"ddd"),1)</f>
        <v>T</v>
      </c>
      <c r="J7" s="7" t="str">
        <f t="shared" ca="1" si="4"/>
        <v>F</v>
      </c>
      <c r="K7" s="7" t="str">
        <f t="shared" ca="1" si="4"/>
        <v>S</v>
      </c>
      <c r="L7" s="7" t="str">
        <f t="shared" ca="1" si="4"/>
        <v>S</v>
      </c>
      <c r="M7" s="7" t="str">
        <f t="shared" ca="1" si="4"/>
        <v>M</v>
      </c>
      <c r="N7" s="7" t="str">
        <f t="shared" ca="1" si="4"/>
        <v>T</v>
      </c>
      <c r="O7" s="7" t="str">
        <f t="shared" ca="1" si="4"/>
        <v>W</v>
      </c>
      <c r="P7" s="7" t="str">
        <f t="shared" ca="1" si="4"/>
        <v>T</v>
      </c>
      <c r="Q7" s="7" t="str">
        <f t="shared" ca="1" si="4"/>
        <v>F</v>
      </c>
      <c r="R7" s="7" t="str">
        <f t="shared" ca="1" si="4"/>
        <v>S</v>
      </c>
      <c r="S7" s="7" t="str">
        <f t="shared" ca="1" si="4"/>
        <v>S</v>
      </c>
      <c r="T7" s="7" t="str">
        <f t="shared" ca="1" si="4"/>
        <v>M</v>
      </c>
      <c r="U7" s="7" t="str">
        <f t="shared" ca="1" si="4"/>
        <v>T</v>
      </c>
      <c r="V7" s="7" t="str">
        <f t="shared" ca="1" si="4"/>
        <v>W</v>
      </c>
      <c r="W7" s="7" t="str">
        <f t="shared" ca="1" si="4"/>
        <v>T</v>
      </c>
      <c r="X7" s="7" t="str">
        <f t="shared" ca="1" si="4"/>
        <v>F</v>
      </c>
      <c r="Y7" s="7" t="str">
        <f t="shared" ca="1" si="4"/>
        <v>S</v>
      </c>
      <c r="Z7" s="7" t="str">
        <f t="shared" ca="1" si="4"/>
        <v>S</v>
      </c>
      <c r="AA7" s="7" t="str">
        <f t="shared" ca="1" si="4"/>
        <v>M</v>
      </c>
      <c r="AB7" s="7" t="str">
        <f t="shared" ca="1" si="4"/>
        <v>T</v>
      </c>
      <c r="AC7" s="7" t="str">
        <f t="shared" ca="1" si="4"/>
        <v>W</v>
      </c>
      <c r="AD7" s="7" t="str">
        <f t="shared" ca="1" si="4"/>
        <v>T</v>
      </c>
      <c r="AE7" s="7" t="str">
        <f t="shared" ca="1" si="4"/>
        <v>F</v>
      </c>
      <c r="AF7" s="7" t="str">
        <f t="shared" ca="1" si="4"/>
        <v>S</v>
      </c>
      <c r="AG7" s="7" t="str">
        <f t="shared" ca="1" si="4"/>
        <v>S</v>
      </c>
      <c r="AH7" s="7" t="str">
        <f t="shared" ca="1" si="4"/>
        <v>M</v>
      </c>
      <c r="AI7" s="7" t="str">
        <f t="shared" ca="1" si="4"/>
        <v>T</v>
      </c>
      <c r="AJ7" s="7" t="str">
        <f t="shared" ca="1" si="4"/>
        <v>W</v>
      </c>
      <c r="AK7" s="7" t="str">
        <f t="shared" ca="1" si="4"/>
        <v>T</v>
      </c>
      <c r="AL7" s="7" t="str">
        <f t="shared" ca="1" si="4"/>
        <v>F</v>
      </c>
      <c r="AM7" s="7" t="str">
        <f t="shared" ca="1" si="4"/>
        <v>S</v>
      </c>
      <c r="AN7" s="7" t="str">
        <f t="shared" ca="1" si="4"/>
        <v>S</v>
      </c>
      <c r="AO7" s="7" t="str">
        <f t="shared" ca="1" si="4"/>
        <v>M</v>
      </c>
      <c r="AP7" s="7" t="str">
        <f t="shared" ca="1" si="4"/>
        <v>T</v>
      </c>
      <c r="AQ7" s="7" t="str">
        <f t="shared" ca="1" si="4"/>
        <v>W</v>
      </c>
      <c r="AR7" s="7" t="str">
        <f t="shared" ref="AR7:BK7" ca="1" si="5">LEFT(TEXT(AR6,"ddd"),1)</f>
        <v>T</v>
      </c>
      <c r="AS7" s="7" t="str">
        <f t="shared" ca="1" si="5"/>
        <v>F</v>
      </c>
      <c r="AT7" s="7" t="str">
        <f t="shared" ca="1" si="5"/>
        <v>S</v>
      </c>
      <c r="AU7" s="7" t="str">
        <f t="shared" ca="1" si="5"/>
        <v>S</v>
      </c>
      <c r="AV7" s="7" t="str">
        <f t="shared" ca="1" si="5"/>
        <v>M</v>
      </c>
      <c r="AW7" s="7" t="str">
        <f t="shared" ca="1" si="5"/>
        <v>T</v>
      </c>
      <c r="AX7" s="7" t="str">
        <f t="shared" ca="1" si="5"/>
        <v>W</v>
      </c>
      <c r="AY7" s="7" t="str">
        <f t="shared" ca="1" si="5"/>
        <v>T</v>
      </c>
      <c r="AZ7" s="7" t="str">
        <f t="shared" ca="1" si="5"/>
        <v>F</v>
      </c>
      <c r="BA7" s="7" t="str">
        <f t="shared" ca="1" si="5"/>
        <v>S</v>
      </c>
      <c r="BB7" s="7" t="str">
        <f t="shared" ca="1" si="5"/>
        <v>S</v>
      </c>
      <c r="BC7" s="7" t="str">
        <f t="shared" ca="1" si="5"/>
        <v>M</v>
      </c>
      <c r="BD7" s="7" t="str">
        <f t="shared" ca="1" si="5"/>
        <v>T</v>
      </c>
      <c r="BE7" s="7" t="str">
        <f t="shared" ca="1" si="5"/>
        <v>W</v>
      </c>
      <c r="BF7" s="7" t="str">
        <f t="shared" ca="1" si="5"/>
        <v>T</v>
      </c>
      <c r="BG7" s="7" t="str">
        <f t="shared" ca="1" si="5"/>
        <v>F</v>
      </c>
      <c r="BH7" s="7" t="str">
        <f t="shared" ca="1" si="5"/>
        <v>S</v>
      </c>
      <c r="BI7" s="7" t="str">
        <f t="shared" ca="1" si="5"/>
        <v>S</v>
      </c>
      <c r="BJ7" s="7" t="str">
        <f t="shared" ca="1" si="5"/>
        <v>M</v>
      </c>
      <c r="BK7" s="7" t="str">
        <f t="shared" ca="1" si="5"/>
        <v>T</v>
      </c>
    </row>
    <row r="8" spans="1:63" ht="30" hidden="1" customHeight="1" thickBot="1" x14ac:dyDescent="0.3">
      <c r="A8" s="36" t="s">
        <v>6</v>
      </c>
      <c r="D8"/>
      <c r="G8" t="str">
        <f>IF(OR(ISBLANK(task_start),ISBLANK(task_end)),"",task_end-task_start+1)</f>
        <v/>
      </c>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row>
    <row r="9" spans="1:63" s="2" customFormat="1" ht="30" customHeight="1" thickBot="1" x14ac:dyDescent="0.3">
      <c r="A9" s="37" t="s">
        <v>7</v>
      </c>
      <c r="B9" s="9" t="s">
        <v>67</v>
      </c>
      <c r="C9" s="10"/>
      <c r="D9" s="47"/>
      <c r="E9" s="48"/>
      <c r="F9" s="8"/>
      <c r="G9" s="8" t="str">
        <f t="shared" ref="G9:G38" si="6">IF(OR(ISBLANK(task_start),ISBLANK(task_end)),"",task_end-task_start+1)</f>
        <v/>
      </c>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row>
    <row r="10" spans="1:63" s="2" customFormat="1" ht="30" customHeight="1" thickBot="1" x14ac:dyDescent="0.3">
      <c r="A10" s="37" t="s">
        <v>8</v>
      </c>
      <c r="B10" s="40" t="s">
        <v>34</v>
      </c>
      <c r="C10" s="11">
        <v>0.5</v>
      </c>
      <c r="D10" s="49">
        <f ca="1">Project_Start</f>
        <v>45609</v>
      </c>
      <c r="E10" s="49">
        <f ca="1">D10+3</f>
        <v>45612</v>
      </c>
      <c r="F10" s="8"/>
      <c r="G10" s="8">
        <f t="shared" ca="1" si="6"/>
        <v>4</v>
      </c>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row>
    <row r="11" spans="1:63" s="2" customFormat="1" ht="30" customHeight="1" thickBot="1" x14ac:dyDescent="0.3">
      <c r="A11" s="37" t="s">
        <v>9</v>
      </c>
      <c r="B11" s="40" t="s">
        <v>35</v>
      </c>
      <c r="C11" s="11"/>
      <c r="D11" s="49">
        <f ca="1">E10</f>
        <v>45612</v>
      </c>
      <c r="E11" s="49">
        <f ca="1">D11+2</f>
        <v>45614</v>
      </c>
      <c r="F11" s="8"/>
      <c r="G11" s="8">
        <f t="shared" ca="1" si="6"/>
        <v>3</v>
      </c>
      <c r="H11" s="22"/>
      <c r="I11" s="22"/>
      <c r="J11" s="22"/>
      <c r="K11" s="22"/>
      <c r="L11" s="22"/>
      <c r="M11" s="22"/>
      <c r="N11" s="22"/>
      <c r="O11" s="22"/>
      <c r="P11" s="22"/>
      <c r="Q11" s="22"/>
      <c r="R11" s="22"/>
      <c r="S11" s="22"/>
      <c r="T11" s="23"/>
      <c r="U11" s="23"/>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row>
    <row r="12" spans="1:63" s="2" customFormat="1" ht="30" customHeight="1" thickBot="1" x14ac:dyDescent="0.3">
      <c r="A12" s="36"/>
      <c r="B12" s="40" t="s">
        <v>36</v>
      </c>
      <c r="C12" s="11"/>
      <c r="D12" s="49">
        <f ca="1">E11</f>
        <v>45614</v>
      </c>
      <c r="E12" s="49">
        <f ca="1">D12+4</f>
        <v>45618</v>
      </c>
      <c r="F12" s="8"/>
      <c r="G12" s="8">
        <f t="shared" ca="1" si="6"/>
        <v>5</v>
      </c>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row>
    <row r="13" spans="1:63" s="2" customFormat="1" ht="30" customHeight="1" thickBot="1" x14ac:dyDescent="0.3">
      <c r="A13" s="37" t="s">
        <v>10</v>
      </c>
      <c r="B13" s="12" t="s">
        <v>68</v>
      </c>
      <c r="C13" s="13"/>
      <c r="D13" s="50"/>
      <c r="E13" s="51"/>
      <c r="F13" s="8"/>
      <c r="G13" s="8" t="str">
        <f t="shared" si="6"/>
        <v/>
      </c>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row>
    <row r="14" spans="1:63" s="2" customFormat="1" ht="30" customHeight="1" thickBot="1" x14ac:dyDescent="0.3">
      <c r="A14" s="37"/>
      <c r="B14" s="41" t="s">
        <v>37</v>
      </c>
      <c r="C14" s="14"/>
      <c r="D14" s="52">
        <f ca="1">E12</f>
        <v>45618</v>
      </c>
      <c r="E14" s="52">
        <f ca="1">D14+4</f>
        <v>45622</v>
      </c>
      <c r="F14" s="8"/>
      <c r="G14" s="8">
        <f t="shared" ca="1" si="6"/>
        <v>5</v>
      </c>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row>
    <row r="15" spans="1:63" s="2" customFormat="1" ht="30" customHeight="1" thickBot="1" x14ac:dyDescent="0.3">
      <c r="A15" s="36"/>
      <c r="B15" s="41" t="s">
        <v>38</v>
      </c>
      <c r="C15" s="14"/>
      <c r="D15" s="52">
        <f ca="1">D14+2</f>
        <v>45620</v>
      </c>
      <c r="E15" s="52">
        <f ca="1">D15+5</f>
        <v>45625</v>
      </c>
      <c r="F15" s="8"/>
      <c r="G15" s="8">
        <f t="shared" ca="1" si="6"/>
        <v>6</v>
      </c>
      <c r="H15" s="22"/>
      <c r="I15" s="22"/>
      <c r="J15" s="22"/>
      <c r="K15" s="22"/>
      <c r="L15" s="22"/>
      <c r="M15" s="22"/>
      <c r="N15" s="22"/>
      <c r="O15" s="22"/>
      <c r="P15" s="22"/>
      <c r="Q15" s="22"/>
      <c r="R15" s="22"/>
      <c r="S15" s="22"/>
      <c r="T15" s="23"/>
      <c r="U15" s="23"/>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row>
    <row r="16" spans="1:63" s="2" customFormat="1" ht="30" customHeight="1" thickBot="1" x14ac:dyDescent="0.3">
      <c r="A16" s="36" t="s">
        <v>11</v>
      </c>
      <c r="B16" s="15" t="s">
        <v>69</v>
      </c>
      <c r="C16" s="16"/>
      <c r="D16" s="53"/>
      <c r="E16" s="54"/>
      <c r="F16" s="8"/>
      <c r="G16" s="8" t="str">
        <f t="shared" si="6"/>
        <v/>
      </c>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row>
    <row r="17" spans="1:63" s="2" customFormat="1" ht="30" customHeight="1" thickBot="1" x14ac:dyDescent="0.3">
      <c r="A17" s="36"/>
      <c r="B17" s="42" t="s">
        <v>39</v>
      </c>
      <c r="C17" s="17"/>
      <c r="D17" s="55">
        <f ca="1">E15</f>
        <v>45625</v>
      </c>
      <c r="E17" s="55">
        <f ca="1">D17+5</f>
        <v>45630</v>
      </c>
      <c r="F17" s="8"/>
      <c r="G17" s="8">
        <f t="shared" ca="1" si="6"/>
        <v>6</v>
      </c>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s="2" customFormat="1" ht="30" customHeight="1" thickBot="1" x14ac:dyDescent="0.3">
      <c r="A18" s="36"/>
      <c r="B18" s="42" t="s">
        <v>40</v>
      </c>
      <c r="C18" s="17"/>
      <c r="D18" s="55">
        <f ca="1">E17</f>
        <v>45630</v>
      </c>
      <c r="E18" s="55">
        <f ca="1">D18+4</f>
        <v>45634</v>
      </c>
      <c r="F18" s="8"/>
      <c r="G18" s="8">
        <f t="shared" ca="1" si="6"/>
        <v>5</v>
      </c>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row>
    <row r="19" spans="1:63" s="2" customFormat="1" ht="30" customHeight="1" thickBot="1" x14ac:dyDescent="0.3">
      <c r="A19" s="36"/>
      <c r="B19" s="42" t="s">
        <v>41</v>
      </c>
      <c r="C19" s="17"/>
      <c r="D19" s="55">
        <f ca="1">E18</f>
        <v>45634</v>
      </c>
      <c r="E19" s="55">
        <f ca="1">D19+3</f>
        <v>45637</v>
      </c>
      <c r="F19" s="8"/>
      <c r="G19" s="8">
        <f t="shared" ca="1" si="6"/>
        <v>4</v>
      </c>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row>
    <row r="20" spans="1:63" s="2" customFormat="1" ht="30" customHeight="1" thickBot="1" x14ac:dyDescent="0.3">
      <c r="A20" s="36"/>
      <c r="B20" s="42" t="s">
        <v>53</v>
      </c>
      <c r="C20" s="17"/>
      <c r="D20" s="55">
        <f ca="1">E19</f>
        <v>45637</v>
      </c>
      <c r="E20" s="55">
        <f ca="1">D20+2</f>
        <v>45639</v>
      </c>
      <c r="F20" s="8"/>
      <c r="G20" s="8"/>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row>
    <row r="21" spans="1:63" s="2" customFormat="1" ht="30" customHeight="1" thickBot="1" x14ac:dyDescent="0.3">
      <c r="A21" s="36"/>
      <c r="B21" s="42" t="s">
        <v>42</v>
      </c>
      <c r="C21" s="17"/>
      <c r="D21" s="55">
        <f ca="1">E20</f>
        <v>45639</v>
      </c>
      <c r="E21" s="55">
        <f ca="1">D21+3</f>
        <v>45642</v>
      </c>
      <c r="F21" s="8"/>
      <c r="G21" s="8">
        <f t="shared" ca="1" si="6"/>
        <v>4</v>
      </c>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row>
    <row r="22" spans="1:63" s="2" customFormat="1" ht="30" customHeight="1" thickBot="1" x14ac:dyDescent="0.3">
      <c r="A22" s="36"/>
      <c r="B22" s="42" t="s">
        <v>54</v>
      </c>
      <c r="C22" s="17"/>
      <c r="D22" s="55">
        <f ca="1">E21</f>
        <v>45642</v>
      </c>
      <c r="E22" s="55">
        <f ca="1">D22+5</f>
        <v>45647</v>
      </c>
      <c r="F22" s="8"/>
      <c r="G22" s="8"/>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row>
    <row r="23" spans="1:63" s="2" customFormat="1" ht="30" customHeight="1" thickBot="1" x14ac:dyDescent="0.3">
      <c r="A23" s="36"/>
      <c r="B23" s="42" t="s">
        <v>43</v>
      </c>
      <c r="C23" s="17"/>
      <c r="D23" s="55">
        <f ca="1">E22+15</f>
        <v>45662</v>
      </c>
      <c r="E23" s="55">
        <f ca="1">D23+2</f>
        <v>45664</v>
      </c>
      <c r="F23" s="8"/>
      <c r="G23" s="8">
        <f t="shared" ca="1" si="6"/>
        <v>3</v>
      </c>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row>
    <row r="24" spans="1:63" s="2" customFormat="1" ht="30" customHeight="1" thickBot="1" x14ac:dyDescent="0.3">
      <c r="A24" s="36"/>
      <c r="B24" s="42" t="s">
        <v>55</v>
      </c>
      <c r="C24" s="17"/>
      <c r="D24" s="55">
        <f ca="1">E23</f>
        <v>45664</v>
      </c>
      <c r="E24" s="55">
        <f ca="1">D24+2</f>
        <v>45666</v>
      </c>
      <c r="F24" s="8"/>
      <c r="G24" s="8"/>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row>
    <row r="25" spans="1:63" s="2" customFormat="1" ht="30" customHeight="1" thickBot="1" x14ac:dyDescent="0.3">
      <c r="A25" s="36"/>
      <c r="B25" s="42" t="s">
        <v>44</v>
      </c>
      <c r="C25" s="17"/>
      <c r="D25" s="55">
        <f ca="1">E24</f>
        <v>45666</v>
      </c>
      <c r="E25" s="55">
        <f ca="1">D25+2</f>
        <v>45668</v>
      </c>
      <c r="F25" s="8"/>
      <c r="G25" s="8"/>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row>
    <row r="26" spans="1:63" s="2" customFormat="1" ht="30" customHeight="1" thickBot="1" x14ac:dyDescent="0.3">
      <c r="A26" s="36" t="s">
        <v>11</v>
      </c>
      <c r="B26" s="18" t="s">
        <v>70</v>
      </c>
      <c r="C26" s="19"/>
      <c r="D26" s="56"/>
      <c r="E26" s="57"/>
      <c r="F26" s="8"/>
      <c r="G26" s="8" t="str">
        <f t="shared" si="6"/>
        <v/>
      </c>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row>
    <row r="27" spans="1:63" s="2" customFormat="1" ht="30" customHeight="1" thickBot="1" x14ac:dyDescent="0.3">
      <c r="A27" s="36"/>
      <c r="B27" s="43" t="s">
        <v>45</v>
      </c>
      <c r="C27" s="20"/>
      <c r="D27" s="58">
        <f ca="1">E25</f>
        <v>45668</v>
      </c>
      <c r="E27" s="58">
        <f ca="1">E25+2</f>
        <v>45670</v>
      </c>
      <c r="F27" s="8"/>
      <c r="G27" s="8">
        <f t="shared" ca="1" si="6"/>
        <v>3</v>
      </c>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row>
    <row r="28" spans="1:63" s="2" customFormat="1" ht="30" customHeight="1" thickBot="1" x14ac:dyDescent="0.3">
      <c r="A28" s="36"/>
      <c r="B28" s="43" t="s">
        <v>51</v>
      </c>
      <c r="C28" s="20"/>
      <c r="D28" s="58">
        <f ca="1">E27</f>
        <v>45670</v>
      </c>
      <c r="E28" s="58">
        <f ca="1">D28+10</f>
        <v>45680</v>
      </c>
      <c r="F28" s="8"/>
      <c r="G28" s="8"/>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row>
    <row r="29" spans="1:63" s="2" customFormat="1" ht="30" customHeight="1" thickBot="1" x14ac:dyDescent="0.3">
      <c r="A29" s="36"/>
      <c r="B29" s="43" t="s">
        <v>46</v>
      </c>
      <c r="C29" s="20"/>
      <c r="D29" s="58">
        <f ca="1">E28</f>
        <v>45680</v>
      </c>
      <c r="E29" s="58">
        <f ca="1">D29+10</f>
        <v>45690</v>
      </c>
      <c r="F29" s="8"/>
      <c r="G29" s="8">
        <f t="shared" ca="1" si="6"/>
        <v>11</v>
      </c>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row>
    <row r="30" spans="1:63" s="2" customFormat="1" ht="30" customHeight="1" thickBot="1" x14ac:dyDescent="0.3">
      <c r="A30" s="36"/>
      <c r="B30" s="43" t="s">
        <v>52</v>
      </c>
      <c r="C30" s="20"/>
      <c r="D30" s="58">
        <f ca="1">E29</f>
        <v>45690</v>
      </c>
      <c r="E30" s="58">
        <f ca="1">D30+3</f>
        <v>45693</v>
      </c>
      <c r="F30" s="8"/>
      <c r="G30" s="8"/>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row>
    <row r="31" spans="1:63" s="2" customFormat="1" ht="30" customHeight="1" thickBot="1" x14ac:dyDescent="0.3">
      <c r="A31" s="36"/>
      <c r="B31" s="43" t="s">
        <v>47</v>
      </c>
      <c r="C31" s="20"/>
      <c r="D31" s="58">
        <f ca="1">E30</f>
        <v>45693</v>
      </c>
      <c r="E31" s="58">
        <f ca="1">D31+5</f>
        <v>45698</v>
      </c>
      <c r="F31" s="8"/>
      <c r="G31" s="8">
        <f t="shared" ca="1" si="6"/>
        <v>6</v>
      </c>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row>
    <row r="32" spans="1:63" s="2" customFormat="1" ht="30" customHeight="1" thickBot="1" x14ac:dyDescent="0.3">
      <c r="A32" s="36"/>
      <c r="B32" s="43" t="s">
        <v>48</v>
      </c>
      <c r="C32" s="20"/>
      <c r="D32" s="58">
        <f ca="1">E31</f>
        <v>45698</v>
      </c>
      <c r="E32" s="58">
        <f ca="1">D32+3</f>
        <v>45701</v>
      </c>
      <c r="F32" s="8"/>
      <c r="G32" s="8">
        <f t="shared" ca="1" si="6"/>
        <v>4</v>
      </c>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row>
    <row r="33" spans="1:63" s="2" customFormat="1" ht="30" customHeight="1" thickBot="1" x14ac:dyDescent="0.3">
      <c r="A33" s="36"/>
      <c r="B33" s="65" t="s">
        <v>71</v>
      </c>
      <c r="C33" s="62"/>
      <c r="D33" s="62"/>
      <c r="E33" s="62"/>
      <c r="F33" s="8"/>
      <c r="G33" s="8"/>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row>
    <row r="34" spans="1:63" s="2" customFormat="1" ht="30" customHeight="1" thickBot="1" x14ac:dyDescent="0.3">
      <c r="A34" s="36"/>
      <c r="B34" s="63" t="s">
        <v>49</v>
      </c>
      <c r="C34" s="64"/>
      <c r="D34" s="78">
        <f ca="1">E32</f>
        <v>45701</v>
      </c>
      <c r="E34" s="78">
        <f ca="1">D34+6</f>
        <v>45707</v>
      </c>
      <c r="F34" s="8"/>
      <c r="G34" s="8"/>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row>
    <row r="35" spans="1:63" s="2" customFormat="1" ht="30" customHeight="1" thickBot="1" x14ac:dyDescent="0.3">
      <c r="A35" s="36"/>
      <c r="B35" s="63" t="s">
        <v>50</v>
      </c>
      <c r="C35" s="64"/>
      <c r="D35" s="78">
        <f ca="1">E34</f>
        <v>45707</v>
      </c>
      <c r="E35" s="78">
        <f ca="1">D35+6</f>
        <v>45713</v>
      </c>
      <c r="F35" s="8"/>
      <c r="G35" s="8"/>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row>
    <row r="36" spans="1:63" s="2" customFormat="1" ht="30" customHeight="1" thickBot="1" x14ac:dyDescent="0.3">
      <c r="A36" s="36" t="s">
        <v>12</v>
      </c>
      <c r="B36" s="67" t="s">
        <v>72</v>
      </c>
      <c r="C36" s="66"/>
      <c r="D36" s="66"/>
      <c r="E36" s="66"/>
      <c r="F36" s="8"/>
      <c r="G36" s="8" t="str">
        <f t="shared" si="6"/>
        <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row>
    <row r="37" spans="1:63" s="2" customFormat="1" ht="30" customHeight="1" thickBot="1" x14ac:dyDescent="0.3">
      <c r="A37" s="36"/>
      <c r="B37" s="71" t="s">
        <v>56</v>
      </c>
      <c r="C37" s="71"/>
      <c r="D37" s="79">
        <f ca="1">E35+1</f>
        <v>45714</v>
      </c>
      <c r="E37" s="79">
        <f ca="1">D37 +3</f>
        <v>45717</v>
      </c>
      <c r="F37" s="8"/>
      <c r="G37" s="8"/>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row>
    <row r="38" spans="1:63" s="2" customFormat="1" ht="30" customHeight="1" thickBot="1" x14ac:dyDescent="0.3">
      <c r="A38" s="37" t="s">
        <v>13</v>
      </c>
      <c r="B38" s="71" t="s">
        <v>57</v>
      </c>
      <c r="C38" s="71"/>
      <c r="D38" s="79">
        <f ca="1">E37+1</f>
        <v>45718</v>
      </c>
      <c r="E38" s="79">
        <f ca="1">D38+5</f>
        <v>45723</v>
      </c>
      <c r="F38" s="21"/>
      <c r="G38" s="21">
        <f t="shared" ca="1" si="6"/>
        <v>6</v>
      </c>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row>
    <row r="39" spans="1:63" ht="30" customHeight="1" thickBot="1" x14ac:dyDescent="0.3">
      <c r="B39" s="72" t="s">
        <v>73</v>
      </c>
      <c r="C39" s="73"/>
      <c r="D39" s="73"/>
      <c r="E39" s="73"/>
    </row>
    <row r="40" spans="1:63" ht="30" customHeight="1" thickBot="1" x14ac:dyDescent="0.3">
      <c r="B40" s="74" t="s">
        <v>58</v>
      </c>
      <c r="C40" s="74"/>
      <c r="D40" s="80">
        <f ca="1">E38</f>
        <v>45723</v>
      </c>
      <c r="E40" s="80">
        <f ca="1">D40+4</f>
        <v>45727</v>
      </c>
    </row>
    <row r="41" spans="1:63" ht="30" customHeight="1" thickBot="1" x14ac:dyDescent="0.3">
      <c r="B41" s="74" t="s">
        <v>59</v>
      </c>
      <c r="C41" s="74"/>
      <c r="D41" s="80">
        <f ca="1">E40</f>
        <v>45727</v>
      </c>
      <c r="E41" s="80">
        <f ca="1">D41+5</f>
        <v>45732</v>
      </c>
    </row>
    <row r="42" spans="1:63" ht="30" customHeight="1" thickBot="1" x14ac:dyDescent="0.3">
      <c r="B42" s="74" t="s">
        <v>60</v>
      </c>
      <c r="C42" s="74"/>
      <c r="D42" s="80">
        <f ca="1">E41</f>
        <v>45732</v>
      </c>
      <c r="E42" s="80">
        <f ca="1">D42+5</f>
        <v>45737</v>
      </c>
    </row>
    <row r="43" spans="1:63" ht="30" customHeight="1" thickBot="1" x14ac:dyDescent="0.3">
      <c r="B43" s="74" t="s">
        <v>61</v>
      </c>
      <c r="C43" s="74"/>
      <c r="D43" s="80">
        <f ca="1">E42</f>
        <v>45737</v>
      </c>
      <c r="E43" s="80">
        <f ca="1">D43+5</f>
        <v>45742</v>
      </c>
    </row>
    <row r="44" spans="1:63" ht="30" customHeight="1" thickBot="1" x14ac:dyDescent="0.3">
      <c r="B44" s="75" t="s">
        <v>74</v>
      </c>
      <c r="C44" s="76"/>
      <c r="D44" s="76"/>
      <c r="E44" s="76"/>
    </row>
    <row r="45" spans="1:63" ht="30" customHeight="1" thickBot="1" x14ac:dyDescent="0.3">
      <c r="B45" s="77" t="s">
        <v>62</v>
      </c>
      <c r="C45" s="77"/>
      <c r="D45" s="81">
        <f ca="1">E43</f>
        <v>45742</v>
      </c>
      <c r="E45" s="81">
        <f ca="1">D45+5</f>
        <v>45747</v>
      </c>
    </row>
    <row r="46" spans="1:63" ht="30" customHeight="1" thickBot="1" x14ac:dyDescent="0.3">
      <c r="B46" s="77" t="s">
        <v>63</v>
      </c>
      <c r="C46" s="77"/>
      <c r="D46" s="81">
        <f ca="1">E45</f>
        <v>45747</v>
      </c>
      <c r="E46" s="81">
        <f ca="1">D46+3</f>
        <v>45750</v>
      </c>
    </row>
    <row r="47" spans="1:63" ht="30" customHeight="1" thickBot="1" x14ac:dyDescent="0.3">
      <c r="B47" s="77" t="s">
        <v>64</v>
      </c>
      <c r="C47" s="77"/>
      <c r="D47" s="81">
        <f ca="1">E46</f>
        <v>45750</v>
      </c>
      <c r="E47" s="81">
        <f ca="1">D47+5</f>
        <v>45755</v>
      </c>
    </row>
    <row r="48" spans="1:63" ht="30" customHeight="1" thickBot="1" x14ac:dyDescent="0.3">
      <c r="B48" s="77" t="s">
        <v>66</v>
      </c>
      <c r="C48" s="77"/>
      <c r="D48" s="81">
        <f ca="1">E47</f>
        <v>45755</v>
      </c>
      <c r="E48" s="81">
        <f ca="1">D48+10</f>
        <v>45765</v>
      </c>
    </row>
    <row r="49" spans="2:5" ht="30" customHeight="1" thickBot="1" x14ac:dyDescent="0.3">
      <c r="B49" s="77" t="s">
        <v>65</v>
      </c>
      <c r="C49" s="77"/>
      <c r="D49" s="81">
        <f ca="1">E48</f>
        <v>45765</v>
      </c>
      <c r="E49" s="81">
        <f ca="1">D49+2</f>
        <v>45767</v>
      </c>
    </row>
  </sheetData>
  <mergeCells count="12">
    <mergeCell ref="AX5:BD5"/>
    <mergeCell ref="BE5:BK5"/>
    <mergeCell ref="D3:E3"/>
    <mergeCell ref="H5:N5"/>
    <mergeCell ref="O5:U5"/>
    <mergeCell ref="V5:AB5"/>
    <mergeCell ref="AC5:AI5"/>
    <mergeCell ref="B1:B2"/>
    <mergeCell ref="D2:E2"/>
    <mergeCell ref="D4:E4"/>
    <mergeCell ref="AJ5:AP5"/>
    <mergeCell ref="AQ5:AW5"/>
  </mergeCells>
  <conditionalFormatting sqref="C8:C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6:BK38">
    <cfRule type="expression" dxfId="2" priority="33">
      <formula>AND(TODAY()&gt;=H$6,TODAY()&lt;I$6)</formula>
    </cfRule>
  </conditionalFormatting>
  <conditionalFormatting sqref="H8:BK38">
    <cfRule type="expression" dxfId="1" priority="27">
      <formula>AND(task_start&lt;=H$6,ROUNDDOWN((task_end-task_start+1)*task_progress,0)+task_start-1&gt;=H$6)</formula>
    </cfRule>
    <cfRule type="expression" dxfId="0" priority="28" stopIfTrue="1">
      <formula>AND(task_end&gt;=H$6,task_start&lt;I$6)</formula>
    </cfRule>
  </conditionalFormatting>
  <dataValidations count="1">
    <dataValidation type="whole" operator="greaterThanOrEqual" allowBlank="1" showInputMessage="1" promptTitle="Display Week" prompt="Changing this number will scroll the Gantt Chart view." sqref="D5"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E18 E20:E21 D23 E31 E4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C8:C38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6" customWidth="1"/>
    <col min="2" max="16384" width="9.140625" style="1"/>
  </cols>
  <sheetData>
    <row r="1" spans="1:2" ht="46.5" customHeight="1" x14ac:dyDescent="0.2"/>
    <row r="2" spans="1:2" s="28" customFormat="1" ht="15.75" x14ac:dyDescent="0.25">
      <c r="A2" s="27" t="s">
        <v>19</v>
      </c>
      <c r="B2" s="27"/>
    </row>
    <row r="3" spans="1:2" s="32" customFormat="1" ht="27" customHeight="1" x14ac:dyDescent="0.25">
      <c r="A3" s="46" t="s">
        <v>20</v>
      </c>
      <c r="B3" s="33"/>
    </row>
    <row r="4" spans="1:2" s="29" customFormat="1" ht="26.25" x14ac:dyDescent="0.4">
      <c r="A4" s="30" t="s">
        <v>21</v>
      </c>
    </row>
    <row r="5" spans="1:2" ht="74.099999999999994" customHeight="1" x14ac:dyDescent="0.2">
      <c r="A5" s="31" t="s">
        <v>22</v>
      </c>
    </row>
    <row r="6" spans="1:2" ht="26.25" customHeight="1" x14ac:dyDescent="0.2">
      <c r="A6" s="30" t="s">
        <v>23</v>
      </c>
    </row>
    <row r="7" spans="1:2" s="26" customFormat="1" ht="204.95" customHeight="1" x14ac:dyDescent="0.25">
      <c r="A7" s="35" t="s">
        <v>24</v>
      </c>
    </row>
    <row r="8" spans="1:2" s="29" customFormat="1" ht="26.25" x14ac:dyDescent="0.4">
      <c r="A8" s="30" t="s">
        <v>25</v>
      </c>
    </row>
    <row r="9" spans="1:2" ht="60" x14ac:dyDescent="0.2">
      <c r="A9" s="31" t="s">
        <v>26</v>
      </c>
    </row>
    <row r="10" spans="1:2" s="26" customFormat="1" ht="27.95" customHeight="1" x14ac:dyDescent="0.25">
      <c r="A10" s="34" t="s">
        <v>27</v>
      </c>
    </row>
    <row r="11" spans="1:2" s="29" customFormat="1" ht="26.25" x14ac:dyDescent="0.4">
      <c r="A11" s="30" t="s">
        <v>28</v>
      </c>
    </row>
    <row r="12" spans="1:2" ht="30" x14ac:dyDescent="0.2">
      <c r="A12" s="31" t="s">
        <v>29</v>
      </c>
    </row>
    <row r="13" spans="1:2" s="26" customFormat="1" ht="27.95" customHeight="1" x14ac:dyDescent="0.25">
      <c r="A13" s="34" t="s">
        <v>30</v>
      </c>
    </row>
    <row r="14" spans="1:2" s="29" customFormat="1" ht="26.25" x14ac:dyDescent="0.4">
      <c r="A14" s="30" t="s">
        <v>31</v>
      </c>
    </row>
    <row r="15" spans="1:2" ht="75" customHeight="1" x14ac:dyDescent="0.2">
      <c r="A15" s="31" t="s">
        <v>32</v>
      </c>
    </row>
    <row r="16" spans="1:2" ht="75" x14ac:dyDescent="0.2">
      <c r="A16" s="31"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2024-11-13T23:44:40Z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