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 Fiederling\Desktop\Data paper\"/>
    </mc:Choice>
  </mc:AlternateContent>
  <bookViews>
    <workbookView xWindow="0" yWindow="0" windowWidth="19770" windowHeight="10680" activeTab="7"/>
  </bookViews>
  <sheets>
    <sheet name="Fig3" sheetId="1" r:id="rId1"/>
    <sheet name="Fig4" sheetId="5" r:id="rId2"/>
    <sheet name="Fig5" sheetId="6" r:id="rId3"/>
    <sheet name="Fig6, FigS4" sheetId="9" r:id="rId4"/>
    <sheet name="Fig7" sheetId="8" r:id="rId5"/>
    <sheet name="Fig8" sheetId="11" r:id="rId6"/>
    <sheet name="Fig9" sheetId="13" r:id="rId7"/>
    <sheet name="FigS5" sheetId="14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0" i="14" l="1"/>
  <c r="AI20" i="14"/>
  <c r="AJ20" i="14"/>
  <c r="AI21" i="14"/>
  <c r="AJ21" i="14"/>
  <c r="AI22" i="14"/>
  <c r="AJ22" i="14"/>
  <c r="AI23" i="14"/>
  <c r="AJ23" i="14"/>
  <c r="AI24" i="14"/>
  <c r="AJ24" i="14"/>
  <c r="AI25" i="14"/>
  <c r="AJ25" i="14"/>
  <c r="AI26" i="14"/>
  <c r="AJ26" i="14"/>
  <c r="AI27" i="14"/>
  <c r="AJ27" i="14"/>
  <c r="AI28" i="14"/>
  <c r="AJ28" i="14"/>
  <c r="AI29" i="14"/>
  <c r="AJ29" i="14"/>
  <c r="AH21" i="14"/>
  <c r="AH22" i="14"/>
  <c r="AH23" i="14"/>
  <c r="AH24" i="14"/>
  <c r="AH25" i="14"/>
  <c r="AH26" i="14"/>
  <c r="AH27" i="14"/>
  <c r="AH28" i="14"/>
  <c r="AH29" i="14"/>
  <c r="AH20" i="14"/>
  <c r="AC20" i="14"/>
  <c r="AD20" i="14"/>
  <c r="X47" i="14" s="1"/>
  <c r="AC21" i="14"/>
  <c r="AD21" i="14"/>
  <c r="AC22" i="14"/>
  <c r="AD22" i="14"/>
  <c r="AC23" i="14"/>
  <c r="AD23" i="14"/>
  <c r="AC24" i="14"/>
  <c r="AD24" i="14"/>
  <c r="AC25" i="14"/>
  <c r="AD25" i="14"/>
  <c r="AC26" i="14"/>
  <c r="AD26" i="14"/>
  <c r="AC27" i="14"/>
  <c r="AD27" i="14"/>
  <c r="AC28" i="14"/>
  <c r="AD28" i="14"/>
  <c r="X55" i="14" s="1"/>
  <c r="AC29" i="14"/>
  <c r="AD29" i="14"/>
  <c r="AB21" i="14"/>
  <c r="AB22" i="14"/>
  <c r="AB23" i="14"/>
  <c r="AB24" i="14"/>
  <c r="AB25" i="14"/>
  <c r="AB26" i="14"/>
  <c r="AB27" i="14"/>
  <c r="AB28" i="14"/>
  <c r="AB29" i="14"/>
  <c r="AB20" i="14"/>
  <c r="A19" i="14"/>
  <c r="W20" i="14"/>
  <c r="X20" i="14"/>
  <c r="W21" i="14"/>
  <c r="X21" i="14"/>
  <c r="W22" i="14"/>
  <c r="X22" i="14"/>
  <c r="W23" i="14"/>
  <c r="X23" i="14"/>
  <c r="W24" i="14"/>
  <c r="X24" i="14"/>
  <c r="W25" i="14"/>
  <c r="X25" i="14"/>
  <c r="W26" i="14"/>
  <c r="X26" i="14"/>
  <c r="W27" i="14"/>
  <c r="X27" i="14"/>
  <c r="W28" i="14"/>
  <c r="X28" i="14"/>
  <c r="W29" i="14"/>
  <c r="X29" i="14"/>
  <c r="V21" i="14"/>
  <c r="V22" i="14"/>
  <c r="V23" i="14"/>
  <c r="V24" i="14"/>
  <c r="V25" i="14"/>
  <c r="V26" i="14"/>
  <c r="V27" i="14"/>
  <c r="V28" i="14"/>
  <c r="V29" i="14"/>
  <c r="V20" i="14"/>
  <c r="W43" i="14"/>
  <c r="X48" i="14"/>
  <c r="AP21" i="14"/>
  <c r="AO20" i="14"/>
  <c r="AP20" i="14"/>
  <c r="AO21" i="14"/>
  <c r="AO22" i="14"/>
  <c r="AP22" i="14"/>
  <c r="AO23" i="14"/>
  <c r="AP23" i="14"/>
  <c r="AO24" i="14"/>
  <c r="AP24" i="14"/>
  <c r="AO25" i="14"/>
  <c r="AP25" i="14"/>
  <c r="AO26" i="14"/>
  <c r="AP26" i="14"/>
  <c r="AO27" i="14"/>
  <c r="AP27" i="14"/>
  <c r="AO28" i="14"/>
  <c r="AP28" i="14"/>
  <c r="AO29" i="14"/>
  <c r="AP29" i="14"/>
  <c r="AN21" i="14"/>
  <c r="AN22" i="14"/>
  <c r="AN23" i="14"/>
  <c r="AN24" i="14"/>
  <c r="AN25" i="14"/>
  <c r="AN26" i="14"/>
  <c r="AN27" i="14"/>
  <c r="AN28" i="14"/>
  <c r="AN29" i="14"/>
  <c r="M19" i="14"/>
  <c r="W54" i="14"/>
  <c r="W53" i="14"/>
  <c r="V39" i="14"/>
  <c r="W39" i="14"/>
  <c r="W49" i="14"/>
  <c r="B19" i="14"/>
  <c r="C19" i="14"/>
  <c r="G19" i="14"/>
  <c r="H19" i="14"/>
  <c r="I19" i="14"/>
  <c r="N19" i="14"/>
  <c r="B44" i="14" s="1"/>
  <c r="O19" i="14"/>
  <c r="A20" i="14"/>
  <c r="B20" i="14"/>
  <c r="C20" i="14"/>
  <c r="G20" i="14"/>
  <c r="H20" i="14"/>
  <c r="I20" i="14"/>
  <c r="C45" i="14" s="1"/>
  <c r="M20" i="14"/>
  <c r="A45" i="14" s="1"/>
  <c r="N20" i="14"/>
  <c r="O20" i="14"/>
  <c r="A21" i="14"/>
  <c r="B21" i="14"/>
  <c r="C21" i="14"/>
  <c r="G21" i="14"/>
  <c r="H21" i="14"/>
  <c r="B34" i="14" s="1"/>
  <c r="I21" i="14"/>
  <c r="M21" i="14"/>
  <c r="N21" i="14"/>
  <c r="O21" i="14"/>
  <c r="A22" i="14"/>
  <c r="B22" i="14"/>
  <c r="C22" i="14"/>
  <c r="G22" i="14"/>
  <c r="A47" i="14" s="1"/>
  <c r="H22" i="14"/>
  <c r="I22" i="14"/>
  <c r="M22" i="14"/>
  <c r="N22" i="14"/>
  <c r="O22" i="14"/>
  <c r="A23" i="14"/>
  <c r="B23" i="14"/>
  <c r="C23" i="14"/>
  <c r="C36" i="14" s="1"/>
  <c r="G23" i="14"/>
  <c r="H23" i="14"/>
  <c r="I23" i="14"/>
  <c r="M23" i="14"/>
  <c r="N23" i="14"/>
  <c r="O23" i="14"/>
  <c r="A24" i="14"/>
  <c r="B24" i="14"/>
  <c r="B49" i="14" s="1"/>
  <c r="C24" i="14"/>
  <c r="G24" i="14"/>
  <c r="H24" i="14"/>
  <c r="I24" i="14"/>
  <c r="M24" i="14"/>
  <c r="N24" i="14"/>
  <c r="O24" i="14"/>
  <c r="A25" i="14"/>
  <c r="A50" i="14" s="1"/>
  <c r="B25" i="14"/>
  <c r="B38" i="14" s="1"/>
  <c r="C25" i="14"/>
  <c r="G25" i="14"/>
  <c r="H25" i="14"/>
  <c r="I25" i="14"/>
  <c r="M25" i="14"/>
  <c r="N25" i="14"/>
  <c r="O25" i="14"/>
  <c r="A26" i="14"/>
  <c r="A39" i="14" s="1"/>
  <c r="B26" i="14"/>
  <c r="C26" i="14"/>
  <c r="G26" i="14"/>
  <c r="H26" i="14"/>
  <c r="I26" i="14"/>
  <c r="M26" i="14"/>
  <c r="N26" i="14"/>
  <c r="O26" i="14"/>
  <c r="A27" i="14"/>
  <c r="B27" i="14"/>
  <c r="C27" i="14"/>
  <c r="G27" i="14"/>
  <c r="H27" i="14"/>
  <c r="I27" i="14"/>
  <c r="M27" i="14"/>
  <c r="N27" i="14"/>
  <c r="B52" i="14" s="1"/>
  <c r="O27" i="14"/>
  <c r="A28" i="14"/>
  <c r="B28" i="14"/>
  <c r="C28" i="14"/>
  <c r="G28" i="14"/>
  <c r="H28" i="14"/>
  <c r="I28" i="14"/>
  <c r="M28" i="14"/>
  <c r="A53" i="14" s="1"/>
  <c r="N28" i="14"/>
  <c r="O28" i="14"/>
  <c r="W36" i="14" l="1"/>
  <c r="W48" i="14"/>
  <c r="W44" i="14"/>
  <c r="V49" i="14"/>
  <c r="V41" i="14"/>
  <c r="X35" i="14"/>
  <c r="W35" i="14"/>
  <c r="C49" i="14"/>
  <c r="A36" i="14"/>
  <c r="B47" i="14"/>
  <c r="C46" i="14"/>
  <c r="W47" i="14"/>
  <c r="V36" i="14"/>
  <c r="W37" i="14"/>
  <c r="V38" i="14"/>
  <c r="W51" i="14"/>
  <c r="V40" i="14"/>
  <c r="W41" i="14"/>
  <c r="V54" i="14"/>
  <c r="W55" i="14"/>
  <c r="V44" i="14"/>
  <c r="A44" i="14"/>
  <c r="W50" i="14"/>
  <c r="W40" i="14"/>
  <c r="V47" i="14"/>
  <c r="V37" i="14"/>
  <c r="X38" i="14"/>
  <c r="V51" i="14"/>
  <c r="X40" i="14"/>
  <c r="W52" i="14"/>
  <c r="X42" i="14"/>
  <c r="W42" i="14"/>
  <c r="V55" i="14"/>
  <c r="X56" i="14"/>
  <c r="W56" i="14"/>
  <c r="V35" i="14"/>
  <c r="V53" i="14"/>
  <c r="V43" i="14"/>
  <c r="W38" i="14"/>
  <c r="X37" i="14"/>
  <c r="X39" i="14"/>
  <c r="X53" i="14"/>
  <c r="X43" i="14"/>
  <c r="X41" i="14"/>
  <c r="X51" i="14"/>
  <c r="X36" i="14"/>
  <c r="V42" i="14"/>
  <c r="X44" i="14"/>
  <c r="V52" i="14"/>
  <c r="X54" i="14"/>
  <c r="X49" i="14"/>
  <c r="X52" i="14"/>
  <c r="V50" i="14"/>
  <c r="V48" i="14"/>
  <c r="X50" i="14"/>
  <c r="V56" i="14"/>
  <c r="C53" i="14"/>
  <c r="B46" i="14"/>
  <c r="C48" i="14"/>
  <c r="B35" i="14"/>
  <c r="C37" i="14"/>
  <c r="C41" i="14"/>
  <c r="C39" i="14"/>
  <c r="B53" i="14"/>
  <c r="C52" i="14"/>
  <c r="A40" i="14"/>
  <c r="B51" i="14"/>
  <c r="C50" i="14"/>
  <c r="A37" i="14"/>
  <c r="B48" i="14"/>
  <c r="C47" i="14"/>
  <c r="A46" i="14"/>
  <c r="B45" i="14"/>
  <c r="C44" i="14"/>
  <c r="A52" i="14"/>
  <c r="A48" i="14"/>
  <c r="C51" i="14"/>
  <c r="C34" i="14"/>
  <c r="A51" i="14"/>
  <c r="B39" i="14"/>
  <c r="B50" i="14"/>
  <c r="A34" i="14"/>
  <c r="A41" i="14"/>
  <c r="B40" i="14"/>
  <c r="A38" i="14"/>
  <c r="B37" i="14"/>
  <c r="A35" i="14"/>
  <c r="C33" i="14"/>
  <c r="A33" i="14"/>
  <c r="B32" i="14"/>
  <c r="A32" i="14"/>
  <c r="A49" i="14"/>
  <c r="B36" i="14"/>
  <c r="B41" i="14"/>
  <c r="C38" i="14"/>
  <c r="B33" i="14"/>
  <c r="C35" i="14"/>
  <c r="C40" i="14"/>
  <c r="C32" i="14"/>
  <c r="G12" i="13"/>
  <c r="C12" i="13"/>
  <c r="F11" i="13"/>
  <c r="F13" i="13" s="1"/>
  <c r="B11" i="13"/>
  <c r="B13" i="13" s="1"/>
  <c r="G10" i="13"/>
  <c r="I10" i="13" s="1"/>
  <c r="C10" i="13"/>
  <c r="G9" i="13"/>
  <c r="C9" i="13"/>
  <c r="D9" i="13" s="1"/>
  <c r="G8" i="13"/>
  <c r="H8" i="13" s="1"/>
  <c r="C8" i="13"/>
  <c r="G7" i="13"/>
  <c r="H7" i="13" s="1"/>
  <c r="C7" i="13"/>
  <c r="G6" i="13"/>
  <c r="C6" i="13"/>
  <c r="D6" i="13" s="1"/>
  <c r="G5" i="13"/>
  <c r="H9" i="13" s="1"/>
  <c r="C5" i="13"/>
  <c r="D5" i="13" s="1"/>
  <c r="J108" i="11"/>
  <c r="L108" i="11" s="1"/>
  <c r="I108" i="11"/>
  <c r="K108" i="11" s="1"/>
  <c r="J107" i="11"/>
  <c r="L107" i="11" s="1"/>
  <c r="I107" i="11"/>
  <c r="O73" i="11" s="1"/>
  <c r="Q73" i="11" s="1"/>
  <c r="J106" i="11"/>
  <c r="L106" i="11" s="1"/>
  <c r="I106" i="11"/>
  <c r="K106" i="11" s="1"/>
  <c r="J105" i="11"/>
  <c r="L105" i="11" s="1"/>
  <c r="I105" i="11"/>
  <c r="O71" i="11" s="1"/>
  <c r="Q71" i="11" s="1"/>
  <c r="J104" i="11"/>
  <c r="L104" i="11" s="1"/>
  <c r="I104" i="11"/>
  <c r="K104" i="11" s="1"/>
  <c r="J103" i="11"/>
  <c r="L103" i="11" s="1"/>
  <c r="I103" i="11"/>
  <c r="O69" i="11" s="1"/>
  <c r="Q69" i="11" s="1"/>
  <c r="J102" i="11"/>
  <c r="L102" i="11" s="1"/>
  <c r="I102" i="11"/>
  <c r="K102" i="11" s="1"/>
  <c r="J101" i="11"/>
  <c r="L101" i="11" s="1"/>
  <c r="I101" i="11"/>
  <c r="O67" i="11" s="1"/>
  <c r="Q67" i="11" s="1"/>
  <c r="J100" i="11"/>
  <c r="L100" i="11" s="1"/>
  <c r="I100" i="11"/>
  <c r="K100" i="11" s="1"/>
  <c r="J99" i="11"/>
  <c r="L99" i="11" s="1"/>
  <c r="I99" i="11"/>
  <c r="O65" i="11" s="1"/>
  <c r="Q65" i="11" s="1"/>
  <c r="J98" i="11"/>
  <c r="L98" i="11" s="1"/>
  <c r="I98" i="11"/>
  <c r="K98" i="11" s="1"/>
  <c r="J97" i="11"/>
  <c r="L97" i="11" s="1"/>
  <c r="I97" i="11"/>
  <c r="O63" i="11" s="1"/>
  <c r="Q63" i="11" s="1"/>
  <c r="J96" i="11"/>
  <c r="L96" i="11" s="1"/>
  <c r="I96" i="11"/>
  <c r="K96" i="11" s="1"/>
  <c r="L95" i="11"/>
  <c r="J95" i="11"/>
  <c r="I95" i="11"/>
  <c r="O61" i="11" s="1"/>
  <c r="Q61" i="11" s="1"/>
  <c r="J94" i="11"/>
  <c r="L94" i="11" s="1"/>
  <c r="I94" i="11"/>
  <c r="K94" i="11" s="1"/>
  <c r="L93" i="11"/>
  <c r="J93" i="11"/>
  <c r="I93" i="11"/>
  <c r="O59" i="11" s="1"/>
  <c r="Q59" i="11" s="1"/>
  <c r="J92" i="11"/>
  <c r="L92" i="11" s="1"/>
  <c r="I92" i="11"/>
  <c r="K92" i="11" s="1"/>
  <c r="L91" i="11"/>
  <c r="J91" i="11"/>
  <c r="I91" i="11"/>
  <c r="O57" i="11" s="1"/>
  <c r="Q57" i="11" s="1"/>
  <c r="J90" i="11"/>
  <c r="L90" i="11" s="1"/>
  <c r="I90" i="11"/>
  <c r="K90" i="11" s="1"/>
  <c r="L89" i="11"/>
  <c r="J89" i="11"/>
  <c r="I89" i="11"/>
  <c r="O55" i="11" s="1"/>
  <c r="Q55" i="11" s="1"/>
  <c r="J88" i="11"/>
  <c r="L88" i="11" s="1"/>
  <c r="I88" i="11"/>
  <c r="K88" i="11" s="1"/>
  <c r="L87" i="11"/>
  <c r="J87" i="11"/>
  <c r="I87" i="11"/>
  <c r="O53" i="11" s="1"/>
  <c r="Q53" i="11" s="1"/>
  <c r="J86" i="11"/>
  <c r="L86" i="11" s="1"/>
  <c r="I86" i="11"/>
  <c r="K86" i="11" s="1"/>
  <c r="L85" i="11"/>
  <c r="J85" i="11"/>
  <c r="I85" i="11"/>
  <c r="O51" i="11" s="1"/>
  <c r="Q51" i="11" s="1"/>
  <c r="J84" i="11"/>
  <c r="L84" i="11" s="1"/>
  <c r="I84" i="11"/>
  <c r="K84" i="11" s="1"/>
  <c r="L83" i="11"/>
  <c r="J83" i="11"/>
  <c r="I83" i="11"/>
  <c r="O49" i="11" s="1"/>
  <c r="Q49" i="11" s="1"/>
  <c r="J82" i="11"/>
  <c r="L82" i="11" s="1"/>
  <c r="I82" i="11"/>
  <c r="K82" i="11" s="1"/>
  <c r="K81" i="11"/>
  <c r="I81" i="11"/>
  <c r="I79" i="11" s="1"/>
  <c r="K79" i="11" s="1"/>
  <c r="O74" i="11"/>
  <c r="Q74" i="11" s="1"/>
  <c r="N74" i="11"/>
  <c r="P74" i="11" s="1"/>
  <c r="L74" i="11"/>
  <c r="K74" i="11"/>
  <c r="J74" i="11"/>
  <c r="I74" i="11"/>
  <c r="L73" i="11"/>
  <c r="K73" i="11"/>
  <c r="J73" i="11"/>
  <c r="I73" i="11"/>
  <c r="O72" i="11"/>
  <c r="Q72" i="11" s="1"/>
  <c r="N72" i="11"/>
  <c r="P72" i="11" s="1"/>
  <c r="L72" i="11"/>
  <c r="K72" i="11"/>
  <c r="J72" i="11"/>
  <c r="I72" i="11"/>
  <c r="L71" i="11"/>
  <c r="K71" i="11"/>
  <c r="J71" i="11"/>
  <c r="I71" i="11"/>
  <c r="O70" i="11"/>
  <c r="Q70" i="11" s="1"/>
  <c r="N70" i="11"/>
  <c r="P70" i="11" s="1"/>
  <c r="L70" i="11"/>
  <c r="K70" i="11"/>
  <c r="J70" i="11"/>
  <c r="I70" i="11"/>
  <c r="L69" i="11"/>
  <c r="K69" i="11"/>
  <c r="J69" i="11"/>
  <c r="I69" i="11"/>
  <c r="O68" i="11"/>
  <c r="Q68" i="11" s="1"/>
  <c r="N68" i="11"/>
  <c r="P68" i="11" s="1"/>
  <c r="L68" i="11"/>
  <c r="K68" i="11"/>
  <c r="J68" i="11"/>
  <c r="I68" i="11"/>
  <c r="L67" i="11"/>
  <c r="K67" i="11"/>
  <c r="J67" i="11"/>
  <c r="I67" i="11"/>
  <c r="O66" i="11"/>
  <c r="Q66" i="11" s="1"/>
  <c r="N66" i="11"/>
  <c r="P66" i="11" s="1"/>
  <c r="L66" i="11"/>
  <c r="K66" i="11"/>
  <c r="J66" i="11"/>
  <c r="I66" i="11"/>
  <c r="L65" i="11"/>
  <c r="K65" i="11"/>
  <c r="J65" i="11"/>
  <c r="I65" i="11"/>
  <c r="O64" i="11"/>
  <c r="Q64" i="11" s="1"/>
  <c r="N64" i="11"/>
  <c r="P64" i="11" s="1"/>
  <c r="L64" i="11"/>
  <c r="K64" i="11"/>
  <c r="J64" i="11"/>
  <c r="I64" i="11"/>
  <c r="L63" i="11"/>
  <c r="K63" i="11"/>
  <c r="J63" i="11"/>
  <c r="I63" i="11"/>
  <c r="O62" i="11"/>
  <c r="Q62" i="11" s="1"/>
  <c r="N62" i="11"/>
  <c r="P62" i="11" s="1"/>
  <c r="L62" i="11"/>
  <c r="K62" i="11"/>
  <c r="J62" i="11"/>
  <c r="I62" i="11"/>
  <c r="L61" i="11"/>
  <c r="K61" i="11"/>
  <c r="J61" i="11"/>
  <c r="I61" i="11"/>
  <c r="O60" i="11"/>
  <c r="Q60" i="11" s="1"/>
  <c r="N60" i="11"/>
  <c r="P60" i="11" s="1"/>
  <c r="L60" i="11"/>
  <c r="K60" i="11"/>
  <c r="J60" i="11"/>
  <c r="I60" i="11"/>
  <c r="L59" i="11"/>
  <c r="K59" i="11"/>
  <c r="J59" i="11"/>
  <c r="I59" i="11"/>
  <c r="O58" i="11"/>
  <c r="Q58" i="11" s="1"/>
  <c r="N58" i="11"/>
  <c r="P58" i="11" s="1"/>
  <c r="L58" i="11"/>
  <c r="K58" i="11"/>
  <c r="J58" i="11"/>
  <c r="I58" i="11"/>
  <c r="L57" i="11"/>
  <c r="K57" i="11"/>
  <c r="J57" i="11"/>
  <c r="I57" i="11"/>
  <c r="O56" i="11"/>
  <c r="Q56" i="11" s="1"/>
  <c r="N56" i="11"/>
  <c r="P56" i="11" s="1"/>
  <c r="L56" i="11"/>
  <c r="K56" i="11"/>
  <c r="J56" i="11"/>
  <c r="I56" i="11"/>
  <c r="L55" i="11"/>
  <c r="K55" i="11"/>
  <c r="J55" i="11"/>
  <c r="I55" i="11"/>
  <c r="O54" i="11"/>
  <c r="Q54" i="11" s="1"/>
  <c r="N54" i="11"/>
  <c r="P54" i="11" s="1"/>
  <c r="L54" i="11"/>
  <c r="K54" i="11"/>
  <c r="J54" i="11"/>
  <c r="I54" i="11"/>
  <c r="L53" i="11"/>
  <c r="K53" i="11"/>
  <c r="J53" i="11"/>
  <c r="I53" i="11"/>
  <c r="O52" i="11"/>
  <c r="Q52" i="11" s="1"/>
  <c r="N52" i="11"/>
  <c r="P52" i="11" s="1"/>
  <c r="L52" i="11"/>
  <c r="K52" i="11"/>
  <c r="J52" i="11"/>
  <c r="I52" i="11"/>
  <c r="L51" i="11"/>
  <c r="K51" i="11"/>
  <c r="J51" i="11"/>
  <c r="I51" i="11"/>
  <c r="O50" i="11"/>
  <c r="Q50" i="11" s="1"/>
  <c r="N50" i="11"/>
  <c r="P50" i="11" s="1"/>
  <c r="L50" i="11"/>
  <c r="K50" i="11"/>
  <c r="J50" i="11"/>
  <c r="I50" i="11"/>
  <c r="L49" i="11"/>
  <c r="K49" i="11"/>
  <c r="J49" i="11"/>
  <c r="I49" i="11"/>
  <c r="O48" i="11"/>
  <c r="Q48" i="11" s="1"/>
  <c r="N48" i="11"/>
  <c r="P48" i="11" s="1"/>
  <c r="L48" i="11"/>
  <c r="K48" i="11"/>
  <c r="J48" i="11"/>
  <c r="J45" i="11" s="1"/>
  <c r="L45" i="11" s="1"/>
  <c r="I48" i="11"/>
  <c r="I47" i="11"/>
  <c r="I45" i="11" s="1"/>
  <c r="K45" i="11" s="1"/>
  <c r="L43" i="11"/>
  <c r="J43" i="11"/>
  <c r="I43" i="11"/>
  <c r="K43" i="11" s="1"/>
  <c r="G43" i="11"/>
  <c r="F43" i="11"/>
  <c r="E43" i="11"/>
  <c r="D43" i="11"/>
  <c r="C43" i="11"/>
  <c r="B43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K15" i="11"/>
  <c r="J15" i="11"/>
  <c r="G15" i="11"/>
  <c r="F15" i="11"/>
  <c r="L14" i="11"/>
  <c r="K14" i="11"/>
  <c r="G14" i="11"/>
  <c r="F14" i="11"/>
  <c r="G13" i="11"/>
  <c r="F13" i="11"/>
  <c r="G12" i="11"/>
  <c r="F12" i="11"/>
  <c r="K11" i="11"/>
  <c r="J11" i="11"/>
  <c r="G11" i="11"/>
  <c r="F11" i="11"/>
  <c r="G10" i="11"/>
  <c r="F10" i="11"/>
  <c r="L9" i="11"/>
  <c r="K9" i="11"/>
  <c r="G9" i="11"/>
  <c r="F9" i="11"/>
  <c r="J8" i="11"/>
  <c r="G8" i="11"/>
  <c r="F8" i="11"/>
  <c r="K7" i="11"/>
  <c r="G7" i="11"/>
  <c r="F7" i="11"/>
  <c r="E4" i="11"/>
  <c r="M7" i="11" s="1"/>
  <c r="D4" i="11"/>
  <c r="L12" i="11" s="1"/>
  <c r="C4" i="11"/>
  <c r="K12" i="11" s="1"/>
  <c r="B4" i="11"/>
  <c r="J14" i="11" s="1"/>
  <c r="I8" i="13" l="1"/>
  <c r="D7" i="13"/>
  <c r="I7" i="13"/>
  <c r="H10" i="13"/>
  <c r="H5" i="13"/>
  <c r="I5" i="13"/>
  <c r="D10" i="13"/>
  <c r="I6" i="13"/>
  <c r="D8" i="13"/>
  <c r="H6" i="13"/>
  <c r="I9" i="13"/>
  <c r="G11" i="13"/>
  <c r="C11" i="13"/>
  <c r="K47" i="11"/>
  <c r="N47" i="11"/>
  <c r="P47" i="11" s="1"/>
  <c r="N49" i="11"/>
  <c r="P49" i="11" s="1"/>
  <c r="N51" i="11"/>
  <c r="P51" i="11" s="1"/>
  <c r="N53" i="11"/>
  <c r="P53" i="11" s="1"/>
  <c r="N55" i="11"/>
  <c r="P55" i="11" s="1"/>
  <c r="N57" i="11"/>
  <c r="P57" i="11" s="1"/>
  <c r="N59" i="11"/>
  <c r="P59" i="11" s="1"/>
  <c r="N61" i="11"/>
  <c r="P61" i="11" s="1"/>
  <c r="N63" i="11"/>
  <c r="P63" i="11" s="1"/>
  <c r="N65" i="11"/>
  <c r="P65" i="11" s="1"/>
  <c r="N67" i="11"/>
  <c r="P67" i="11" s="1"/>
  <c r="N69" i="11"/>
  <c r="P69" i="11" s="1"/>
  <c r="N71" i="11"/>
  <c r="P71" i="11" s="1"/>
  <c r="N73" i="11"/>
  <c r="P73" i="11" s="1"/>
  <c r="K83" i="11"/>
  <c r="K85" i="11"/>
  <c r="K87" i="11"/>
  <c r="K89" i="11"/>
  <c r="K91" i="11"/>
  <c r="K93" i="11"/>
  <c r="K95" i="11"/>
  <c r="K97" i="11"/>
  <c r="K99" i="11"/>
  <c r="K101" i="11"/>
  <c r="K103" i="11"/>
  <c r="K105" i="11"/>
  <c r="K107" i="11"/>
  <c r="O47" i="11"/>
  <c r="Q47" i="11" s="1"/>
  <c r="J79" i="11"/>
  <c r="L79" i="11" s="1"/>
  <c r="O14" i="11"/>
  <c r="N14" i="11"/>
  <c r="M9" i="11"/>
  <c r="K8" i="11"/>
  <c r="O8" i="11" s="1"/>
  <c r="L11" i="11"/>
  <c r="O11" i="11" s="1"/>
  <c r="J13" i="11"/>
  <c r="L15" i="11"/>
  <c r="O15" i="11" s="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L8" i="11"/>
  <c r="J10" i="11"/>
  <c r="M11" i="11"/>
  <c r="K13" i="11"/>
  <c r="M15" i="11"/>
  <c r="N15" i="11" s="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M14" i="11"/>
  <c r="J7" i="11"/>
  <c r="M8" i="11"/>
  <c r="N8" i="11" s="1"/>
  <c r="K10" i="11"/>
  <c r="L13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M12" i="11"/>
  <c r="L10" i="11"/>
  <c r="J12" i="11"/>
  <c r="M13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G4" i="11"/>
  <c r="L7" i="11"/>
  <c r="J9" i="11"/>
  <c r="M10" i="11"/>
  <c r="O9" i="11" l="1"/>
  <c r="N9" i="11"/>
  <c r="O7" i="11"/>
  <c r="N7" i="11"/>
  <c r="O35" i="11"/>
  <c r="N35" i="11"/>
  <c r="O27" i="11"/>
  <c r="N27" i="11"/>
  <c r="O19" i="11"/>
  <c r="N19" i="11"/>
  <c r="O34" i="11"/>
  <c r="N34" i="11"/>
  <c r="O26" i="11"/>
  <c r="N26" i="11"/>
  <c r="O18" i="11"/>
  <c r="N18" i="11"/>
  <c r="O33" i="11"/>
  <c r="N33" i="11"/>
  <c r="O25" i="11"/>
  <c r="N25" i="11"/>
  <c r="O17" i="11"/>
  <c r="N17" i="11"/>
  <c r="O36" i="11"/>
  <c r="N36" i="11"/>
  <c r="O28" i="11"/>
  <c r="N28" i="11"/>
  <c r="O20" i="11"/>
  <c r="N20" i="11"/>
  <c r="O12" i="11"/>
  <c r="N12" i="11"/>
  <c r="N10" i="11"/>
  <c r="O10" i="11"/>
  <c r="O32" i="11"/>
  <c r="N32" i="11"/>
  <c r="O24" i="11"/>
  <c r="N24" i="11"/>
  <c r="O16" i="11"/>
  <c r="N16" i="11"/>
  <c r="N11" i="11"/>
  <c r="O31" i="11"/>
  <c r="N31" i="11"/>
  <c r="O23" i="11"/>
  <c r="N23" i="11"/>
  <c r="O30" i="11"/>
  <c r="N30" i="11"/>
  <c r="O22" i="11"/>
  <c r="N22" i="11"/>
  <c r="O13" i="11"/>
  <c r="N13" i="11"/>
  <c r="O29" i="11"/>
  <c r="N29" i="11"/>
  <c r="O21" i="11"/>
  <c r="N21" i="11"/>
  <c r="Y168" i="9" l="1"/>
  <c r="X168" i="9"/>
  <c r="AA168" i="9" s="1"/>
  <c r="AD168" i="9" s="1"/>
  <c r="AG168" i="9" s="1"/>
  <c r="W168" i="9"/>
  <c r="AB168" i="9" s="1"/>
  <c r="AE168" i="9" s="1"/>
  <c r="AH168" i="9" s="1"/>
  <c r="V168" i="9"/>
  <c r="M168" i="9"/>
  <c r="P168" i="9" s="1"/>
  <c r="S168" i="9" s="1"/>
  <c r="K168" i="9"/>
  <c r="J168" i="9"/>
  <c r="I168" i="9"/>
  <c r="H168" i="9"/>
  <c r="N168" i="9" s="1"/>
  <c r="Q168" i="9" s="1"/>
  <c r="T168" i="9" s="1"/>
  <c r="Y167" i="9"/>
  <c r="X167" i="9"/>
  <c r="W167" i="9"/>
  <c r="V167" i="9"/>
  <c r="AB167" i="9" s="1"/>
  <c r="AE167" i="9" s="1"/>
  <c r="AH167" i="9" s="1"/>
  <c r="K167" i="9"/>
  <c r="J167" i="9"/>
  <c r="I167" i="9"/>
  <c r="H167" i="9"/>
  <c r="Y166" i="9"/>
  <c r="X166" i="9"/>
  <c r="AA166" i="9" s="1"/>
  <c r="AD166" i="9" s="1"/>
  <c r="AG166" i="9" s="1"/>
  <c r="W166" i="9"/>
  <c r="AB166" i="9" s="1"/>
  <c r="AE166" i="9" s="1"/>
  <c r="AH166" i="9" s="1"/>
  <c r="V166" i="9"/>
  <c r="M166" i="9"/>
  <c r="P166" i="9" s="1"/>
  <c r="S166" i="9" s="1"/>
  <c r="K166" i="9"/>
  <c r="J166" i="9"/>
  <c r="I166" i="9"/>
  <c r="H166" i="9"/>
  <c r="N166" i="9" s="1"/>
  <c r="Q166" i="9" s="1"/>
  <c r="T166" i="9" s="1"/>
  <c r="AH165" i="9"/>
  <c r="AG165" i="9"/>
  <c r="Y164" i="9"/>
  <c r="X164" i="9"/>
  <c r="W164" i="9"/>
  <c r="V164" i="9"/>
  <c r="K164" i="9"/>
  <c r="J164" i="9"/>
  <c r="M164" i="9" s="1"/>
  <c r="P164" i="9" s="1"/>
  <c r="S164" i="9" s="1"/>
  <c r="I164" i="9"/>
  <c r="N164" i="9" s="1"/>
  <c r="Q164" i="9" s="1"/>
  <c r="T164" i="9" s="1"/>
  <c r="H164" i="9"/>
  <c r="AA163" i="9"/>
  <c r="AD163" i="9" s="1"/>
  <c r="AG163" i="9" s="1"/>
  <c r="Y163" i="9"/>
  <c r="X163" i="9"/>
  <c r="W163" i="9"/>
  <c r="V163" i="9"/>
  <c r="AB163" i="9" s="1"/>
  <c r="AE163" i="9" s="1"/>
  <c r="AH163" i="9" s="1"/>
  <c r="K163" i="9"/>
  <c r="J163" i="9"/>
  <c r="I163" i="9"/>
  <c r="H163" i="9"/>
  <c r="N163" i="9" s="1"/>
  <c r="Q163" i="9" s="1"/>
  <c r="T163" i="9" s="1"/>
  <c r="Y162" i="9"/>
  <c r="X162" i="9"/>
  <c r="W162" i="9"/>
  <c r="V162" i="9"/>
  <c r="K162" i="9"/>
  <c r="J162" i="9"/>
  <c r="M162" i="9" s="1"/>
  <c r="P162" i="9" s="1"/>
  <c r="S162" i="9" s="1"/>
  <c r="I162" i="9"/>
  <c r="H162" i="9"/>
  <c r="AA161" i="9"/>
  <c r="AD161" i="9" s="1"/>
  <c r="AG161" i="9" s="1"/>
  <c r="Y161" i="9"/>
  <c r="X161" i="9"/>
  <c r="W161" i="9"/>
  <c r="V161" i="9"/>
  <c r="AB161" i="9" s="1"/>
  <c r="AE161" i="9" s="1"/>
  <c r="AH161" i="9" s="1"/>
  <c r="K161" i="9"/>
  <c r="J161" i="9"/>
  <c r="I161" i="9"/>
  <c r="H161" i="9"/>
  <c r="N161" i="9" s="1"/>
  <c r="Q161" i="9" s="1"/>
  <c r="T161" i="9" s="1"/>
  <c r="Y160" i="9"/>
  <c r="X160" i="9"/>
  <c r="W160" i="9"/>
  <c r="V160" i="9"/>
  <c r="K160" i="9"/>
  <c r="J160" i="9"/>
  <c r="M160" i="9" s="1"/>
  <c r="P160" i="9" s="1"/>
  <c r="S160" i="9" s="1"/>
  <c r="I160" i="9"/>
  <c r="H160" i="9"/>
  <c r="AA159" i="9"/>
  <c r="AD159" i="9" s="1"/>
  <c r="AG159" i="9" s="1"/>
  <c r="Y159" i="9"/>
  <c r="X159" i="9"/>
  <c r="W159" i="9"/>
  <c r="V159" i="9"/>
  <c r="AB159" i="9" s="1"/>
  <c r="AE159" i="9" s="1"/>
  <c r="AH159" i="9" s="1"/>
  <c r="K159" i="9"/>
  <c r="J159" i="9"/>
  <c r="I159" i="9"/>
  <c r="H159" i="9"/>
  <c r="Y158" i="9"/>
  <c r="X158" i="9"/>
  <c r="W158" i="9"/>
  <c r="V158" i="9"/>
  <c r="M158" i="9"/>
  <c r="P158" i="9" s="1"/>
  <c r="S158" i="9" s="1"/>
  <c r="K158" i="9"/>
  <c r="J158" i="9"/>
  <c r="I158" i="9"/>
  <c r="H158" i="9"/>
  <c r="AD157" i="9"/>
  <c r="AG157" i="9" s="1"/>
  <c r="AA157" i="9"/>
  <c r="Y157" i="9"/>
  <c r="X157" i="9"/>
  <c r="W157" i="9"/>
  <c r="V157" i="9"/>
  <c r="AB157" i="9" s="1"/>
  <c r="AE157" i="9" s="1"/>
  <c r="AH157" i="9" s="1"/>
  <c r="K157" i="9"/>
  <c r="J157" i="9"/>
  <c r="I157" i="9"/>
  <c r="H157" i="9"/>
  <c r="Y156" i="9"/>
  <c r="X156" i="9"/>
  <c r="W156" i="9"/>
  <c r="V156" i="9"/>
  <c r="K156" i="9"/>
  <c r="J156" i="9"/>
  <c r="M156" i="9" s="1"/>
  <c r="P156" i="9" s="1"/>
  <c r="I156" i="9"/>
  <c r="H156" i="9"/>
  <c r="Y155" i="9"/>
  <c r="X155" i="9"/>
  <c r="AA155" i="9" s="1"/>
  <c r="AD155" i="9" s="1"/>
  <c r="W155" i="9"/>
  <c r="V155" i="9"/>
  <c r="M155" i="9"/>
  <c r="P155" i="9" s="1"/>
  <c r="K155" i="9"/>
  <c r="J155" i="9"/>
  <c r="I155" i="9"/>
  <c r="H155" i="9"/>
  <c r="N155" i="9" s="1"/>
  <c r="Q155" i="9" s="1"/>
  <c r="AA151" i="9"/>
  <c r="AD151" i="9" s="1"/>
  <c r="Y151" i="9"/>
  <c r="X151" i="9"/>
  <c r="W151" i="9"/>
  <c r="V151" i="9"/>
  <c r="AB151" i="9" s="1"/>
  <c r="AE151" i="9" s="1"/>
  <c r="K151" i="9"/>
  <c r="J151" i="9"/>
  <c r="M151" i="9" s="1"/>
  <c r="P151" i="9" s="1"/>
  <c r="I151" i="9"/>
  <c r="H151" i="9"/>
  <c r="Y150" i="9"/>
  <c r="X150" i="9"/>
  <c r="AA150" i="9" s="1"/>
  <c r="AD150" i="9" s="1"/>
  <c r="W150" i="9"/>
  <c r="V150" i="9"/>
  <c r="M150" i="9"/>
  <c r="P150" i="9" s="1"/>
  <c r="K150" i="9"/>
  <c r="J150" i="9"/>
  <c r="I150" i="9"/>
  <c r="H150" i="9"/>
  <c r="N150" i="9" s="1"/>
  <c r="Q150" i="9" s="1"/>
  <c r="AA149" i="9"/>
  <c r="AD149" i="9" s="1"/>
  <c r="Y149" i="9"/>
  <c r="X149" i="9"/>
  <c r="W149" i="9"/>
  <c r="V149" i="9"/>
  <c r="AB149" i="9" s="1"/>
  <c r="AE149" i="9" s="1"/>
  <c r="K149" i="9"/>
  <c r="J149" i="9"/>
  <c r="M149" i="9" s="1"/>
  <c r="P149" i="9" s="1"/>
  <c r="I149" i="9"/>
  <c r="H149" i="9"/>
  <c r="Y147" i="9"/>
  <c r="X147" i="9"/>
  <c r="AA147" i="9" s="1"/>
  <c r="AD147" i="9" s="1"/>
  <c r="W147" i="9"/>
  <c r="V147" i="9"/>
  <c r="M147" i="9"/>
  <c r="P147" i="9" s="1"/>
  <c r="K147" i="9"/>
  <c r="J147" i="9"/>
  <c r="I147" i="9"/>
  <c r="H147" i="9"/>
  <c r="N147" i="9" s="1"/>
  <c r="Q147" i="9" s="1"/>
  <c r="AA146" i="9"/>
  <c r="AD146" i="9" s="1"/>
  <c r="Y146" i="9"/>
  <c r="X146" i="9"/>
  <c r="W146" i="9"/>
  <c r="V146" i="9"/>
  <c r="AB146" i="9" s="1"/>
  <c r="AE146" i="9" s="1"/>
  <c r="K146" i="9"/>
  <c r="J146" i="9"/>
  <c r="M146" i="9" s="1"/>
  <c r="P146" i="9" s="1"/>
  <c r="I146" i="9"/>
  <c r="H146" i="9"/>
  <c r="Y145" i="9"/>
  <c r="X145" i="9"/>
  <c r="AA145" i="9" s="1"/>
  <c r="AD145" i="9" s="1"/>
  <c r="W145" i="9"/>
  <c r="V145" i="9"/>
  <c r="M145" i="9"/>
  <c r="P145" i="9" s="1"/>
  <c r="K145" i="9"/>
  <c r="J145" i="9"/>
  <c r="I145" i="9"/>
  <c r="H145" i="9"/>
  <c r="N145" i="9" s="1"/>
  <c r="Q145" i="9" s="1"/>
  <c r="AA144" i="9"/>
  <c r="AD144" i="9" s="1"/>
  <c r="Y144" i="9"/>
  <c r="X144" i="9"/>
  <c r="W144" i="9"/>
  <c r="V144" i="9"/>
  <c r="AB144" i="9" s="1"/>
  <c r="AE144" i="9" s="1"/>
  <c r="K144" i="9"/>
  <c r="J144" i="9"/>
  <c r="M144" i="9" s="1"/>
  <c r="P144" i="9" s="1"/>
  <c r="I144" i="9"/>
  <c r="H144" i="9"/>
  <c r="Y143" i="9"/>
  <c r="X143" i="9"/>
  <c r="AA143" i="9" s="1"/>
  <c r="AD143" i="9" s="1"/>
  <c r="W143" i="9"/>
  <c r="V143" i="9"/>
  <c r="M143" i="9"/>
  <c r="P143" i="9" s="1"/>
  <c r="K143" i="9"/>
  <c r="J143" i="9"/>
  <c r="I143" i="9"/>
  <c r="H143" i="9"/>
  <c r="N143" i="9" s="1"/>
  <c r="Q143" i="9" s="1"/>
  <c r="AA142" i="9"/>
  <c r="AD142" i="9" s="1"/>
  <c r="Y142" i="9"/>
  <c r="X142" i="9"/>
  <c r="W142" i="9"/>
  <c r="V142" i="9"/>
  <c r="AB142" i="9" s="1"/>
  <c r="AE142" i="9" s="1"/>
  <c r="K142" i="9"/>
  <c r="J142" i="9"/>
  <c r="M142" i="9" s="1"/>
  <c r="P142" i="9" s="1"/>
  <c r="I142" i="9"/>
  <c r="H142" i="9"/>
  <c r="Y141" i="9"/>
  <c r="X141" i="9"/>
  <c r="AA141" i="9" s="1"/>
  <c r="AD141" i="9" s="1"/>
  <c r="W141" i="9"/>
  <c r="V141" i="9"/>
  <c r="M141" i="9"/>
  <c r="P141" i="9" s="1"/>
  <c r="K141" i="9"/>
  <c r="J141" i="9"/>
  <c r="I141" i="9"/>
  <c r="H141" i="9"/>
  <c r="N141" i="9" s="1"/>
  <c r="Q141" i="9" s="1"/>
  <c r="AA140" i="9"/>
  <c r="AD140" i="9" s="1"/>
  <c r="Y140" i="9"/>
  <c r="X140" i="9"/>
  <c r="W140" i="9"/>
  <c r="V140" i="9"/>
  <c r="AB140" i="9" s="1"/>
  <c r="AE140" i="9" s="1"/>
  <c r="K140" i="9"/>
  <c r="J140" i="9"/>
  <c r="M140" i="9" s="1"/>
  <c r="P140" i="9" s="1"/>
  <c r="I140" i="9"/>
  <c r="H140" i="9"/>
  <c r="Y139" i="9"/>
  <c r="X139" i="9"/>
  <c r="AA139" i="9" s="1"/>
  <c r="AD139" i="9" s="1"/>
  <c r="W139" i="9"/>
  <c r="V139" i="9"/>
  <c r="M139" i="9"/>
  <c r="P139" i="9" s="1"/>
  <c r="K139" i="9"/>
  <c r="J139" i="9"/>
  <c r="I139" i="9"/>
  <c r="H139" i="9"/>
  <c r="N139" i="9" s="1"/>
  <c r="Q139" i="9" s="1"/>
  <c r="Y138" i="9"/>
  <c r="X138" i="9"/>
  <c r="W138" i="9"/>
  <c r="AA138" i="9" s="1"/>
  <c r="AD138" i="9" s="1"/>
  <c r="V138" i="9"/>
  <c r="K138" i="9"/>
  <c r="J138" i="9"/>
  <c r="I138" i="9"/>
  <c r="M138" i="9" s="1"/>
  <c r="P138" i="9" s="1"/>
  <c r="H138" i="9"/>
  <c r="AA131" i="9"/>
  <c r="AD131" i="9" s="1"/>
  <c r="AG131" i="9" s="1"/>
  <c r="Y131" i="9"/>
  <c r="X131" i="9"/>
  <c r="W131" i="9"/>
  <c r="V131" i="9"/>
  <c r="S131" i="9"/>
  <c r="P131" i="9"/>
  <c r="N131" i="9"/>
  <c r="Q131" i="9" s="1"/>
  <c r="T131" i="9" s="1"/>
  <c r="K131" i="9"/>
  <c r="J131" i="9"/>
  <c r="I131" i="9"/>
  <c r="H131" i="9"/>
  <c r="M131" i="9" s="1"/>
  <c r="Y130" i="9"/>
  <c r="X130" i="9"/>
  <c r="W130" i="9"/>
  <c r="V130" i="9"/>
  <c r="K130" i="9"/>
  <c r="J130" i="9"/>
  <c r="I130" i="9"/>
  <c r="M130" i="9" s="1"/>
  <c r="P130" i="9" s="1"/>
  <c r="S130" i="9" s="1"/>
  <c r="H130" i="9"/>
  <c r="AD129" i="9"/>
  <c r="AG129" i="9" s="1"/>
  <c r="AA129" i="9"/>
  <c r="Y129" i="9"/>
  <c r="X129" i="9"/>
  <c r="W129" i="9"/>
  <c r="V129" i="9"/>
  <c r="N129" i="9"/>
  <c r="Q129" i="9" s="1"/>
  <c r="T129" i="9" s="1"/>
  <c r="K129" i="9"/>
  <c r="J129" i="9"/>
  <c r="I129" i="9"/>
  <c r="H129" i="9"/>
  <c r="M129" i="9" s="1"/>
  <c r="P129" i="9" s="1"/>
  <c r="S129" i="9" s="1"/>
  <c r="AH128" i="9"/>
  <c r="AG128" i="9"/>
  <c r="AA127" i="9"/>
  <c r="AD127" i="9" s="1"/>
  <c r="AG127" i="9" s="1"/>
  <c r="Y127" i="9"/>
  <c r="X127" i="9"/>
  <c r="W127" i="9"/>
  <c r="V127" i="9"/>
  <c r="AB127" i="9" s="1"/>
  <c r="AE127" i="9" s="1"/>
  <c r="AH127" i="9" s="1"/>
  <c r="K127" i="9"/>
  <c r="M127" i="9" s="1"/>
  <c r="P127" i="9" s="1"/>
  <c r="S127" i="9" s="1"/>
  <c r="J127" i="9"/>
  <c r="N127" i="9" s="1"/>
  <c r="Q127" i="9" s="1"/>
  <c r="T127" i="9" s="1"/>
  <c r="I127" i="9"/>
  <c r="H127" i="9"/>
  <c r="Y126" i="9"/>
  <c r="X126" i="9"/>
  <c r="W126" i="9"/>
  <c r="V126" i="9"/>
  <c r="K126" i="9"/>
  <c r="J126" i="9"/>
  <c r="I126" i="9"/>
  <c r="H126" i="9"/>
  <c r="AA125" i="9"/>
  <c r="AD125" i="9" s="1"/>
  <c r="AG125" i="9" s="1"/>
  <c r="Y125" i="9"/>
  <c r="X125" i="9"/>
  <c r="W125" i="9"/>
  <c r="V125" i="9"/>
  <c r="K125" i="9"/>
  <c r="M125" i="9" s="1"/>
  <c r="P125" i="9" s="1"/>
  <c r="S125" i="9" s="1"/>
  <c r="J125" i="9"/>
  <c r="I125" i="9"/>
  <c r="H125" i="9"/>
  <c r="Y124" i="9"/>
  <c r="X124" i="9"/>
  <c r="W124" i="9"/>
  <c r="V124" i="9"/>
  <c r="AA124" i="9" s="1"/>
  <c r="AD124" i="9" s="1"/>
  <c r="AG124" i="9" s="1"/>
  <c r="K124" i="9"/>
  <c r="J124" i="9"/>
  <c r="I124" i="9"/>
  <c r="H124" i="9"/>
  <c r="Y123" i="9"/>
  <c r="X123" i="9"/>
  <c r="W123" i="9"/>
  <c r="AA123" i="9" s="1"/>
  <c r="AD123" i="9" s="1"/>
  <c r="AG123" i="9" s="1"/>
  <c r="V123" i="9"/>
  <c r="K123" i="9"/>
  <c r="M123" i="9" s="1"/>
  <c r="P123" i="9" s="1"/>
  <c r="S123" i="9" s="1"/>
  <c r="J123" i="9"/>
  <c r="I123" i="9"/>
  <c r="H123" i="9"/>
  <c r="AG122" i="9"/>
  <c r="AD122" i="9"/>
  <c r="AB122" i="9"/>
  <c r="AE122" i="9" s="1"/>
  <c r="AH122" i="9" s="1"/>
  <c r="Y122" i="9"/>
  <c r="X122" i="9"/>
  <c r="W122" i="9"/>
  <c r="V122" i="9"/>
  <c r="AA122" i="9" s="1"/>
  <c r="K122" i="9"/>
  <c r="J122" i="9"/>
  <c r="I122" i="9"/>
  <c r="H122" i="9"/>
  <c r="Y121" i="9"/>
  <c r="X121" i="9"/>
  <c r="W121" i="9"/>
  <c r="AA121" i="9" s="1"/>
  <c r="AD121" i="9" s="1"/>
  <c r="AG121" i="9" s="1"/>
  <c r="V121" i="9"/>
  <c r="P121" i="9"/>
  <c r="S121" i="9" s="1"/>
  <c r="M121" i="9"/>
  <c r="K121" i="9"/>
  <c r="J121" i="9"/>
  <c r="I121" i="9"/>
  <c r="H121" i="9"/>
  <c r="AB120" i="9"/>
  <c r="AE120" i="9" s="1"/>
  <c r="AH120" i="9" s="1"/>
  <c r="Y120" i="9"/>
  <c r="X120" i="9"/>
  <c r="W120" i="9"/>
  <c r="V120" i="9"/>
  <c r="AA120" i="9" s="1"/>
  <c r="AD120" i="9" s="1"/>
  <c r="AG120" i="9" s="1"/>
  <c r="K120" i="9"/>
  <c r="J120" i="9"/>
  <c r="I120" i="9"/>
  <c r="H120" i="9"/>
  <c r="BL119" i="9"/>
  <c r="BK119" i="9"/>
  <c r="BJ119" i="9"/>
  <c r="BI119" i="9"/>
  <c r="BH119" i="9"/>
  <c r="BG119" i="9"/>
  <c r="AY119" i="9"/>
  <c r="AX119" i="9"/>
  <c r="AW119" i="9"/>
  <c r="BA119" i="9" s="1"/>
  <c r="BD119" i="9" s="1"/>
  <c r="AV119" i="9"/>
  <c r="AU119" i="9"/>
  <c r="AT119" i="9"/>
  <c r="AG119" i="9"/>
  <c r="AD119" i="9"/>
  <c r="Y119" i="9"/>
  <c r="X119" i="9"/>
  <c r="W119" i="9"/>
  <c r="V119" i="9"/>
  <c r="AA119" i="9" s="1"/>
  <c r="K119" i="9"/>
  <c r="J119" i="9"/>
  <c r="I119" i="9"/>
  <c r="H119" i="9"/>
  <c r="BL118" i="9"/>
  <c r="BK118" i="9"/>
  <c r="BJ118" i="9"/>
  <c r="BI118" i="9"/>
  <c r="BH118" i="9"/>
  <c r="BG118" i="9"/>
  <c r="AY118" i="9"/>
  <c r="AX118" i="9"/>
  <c r="AW118" i="9"/>
  <c r="BA118" i="9" s="1"/>
  <c r="BD118" i="9" s="1"/>
  <c r="AV118" i="9"/>
  <c r="AU118" i="9"/>
  <c r="AT118" i="9"/>
  <c r="AD118" i="9"/>
  <c r="AA118" i="9"/>
  <c r="Y118" i="9"/>
  <c r="X118" i="9"/>
  <c r="AB118" i="9" s="1"/>
  <c r="AE118" i="9" s="1"/>
  <c r="W118" i="9"/>
  <c r="V118" i="9"/>
  <c r="K118" i="9"/>
  <c r="M118" i="9" s="1"/>
  <c r="P118" i="9" s="1"/>
  <c r="J118" i="9"/>
  <c r="I118" i="9"/>
  <c r="H118" i="9"/>
  <c r="BQ117" i="9"/>
  <c r="BN117" i="9"/>
  <c r="BL117" i="9"/>
  <c r="BK117" i="9"/>
  <c r="BJ117" i="9"/>
  <c r="BI117" i="9"/>
  <c r="BH117" i="9"/>
  <c r="BG117" i="9"/>
  <c r="BB117" i="9"/>
  <c r="BE117" i="9" s="1"/>
  <c r="AY117" i="9"/>
  <c r="AX117" i="9"/>
  <c r="AW117" i="9"/>
  <c r="AV117" i="9"/>
  <c r="AU117" i="9"/>
  <c r="AT117" i="9"/>
  <c r="BL115" i="9"/>
  <c r="BK115" i="9"/>
  <c r="BJ115" i="9"/>
  <c r="BI115" i="9"/>
  <c r="BH115" i="9"/>
  <c r="BG115" i="9"/>
  <c r="AY115" i="9"/>
  <c r="AX115" i="9"/>
  <c r="AW115" i="9"/>
  <c r="AV115" i="9"/>
  <c r="AU115" i="9"/>
  <c r="AT115" i="9"/>
  <c r="BL114" i="9"/>
  <c r="BK114" i="9"/>
  <c r="BJ114" i="9"/>
  <c r="BI114" i="9"/>
  <c r="BH114" i="9"/>
  <c r="BG114" i="9"/>
  <c r="BN114" i="9" s="1"/>
  <c r="BQ114" i="9" s="1"/>
  <c r="AY114" i="9"/>
  <c r="AX114" i="9"/>
  <c r="AW114" i="9"/>
  <c r="AV114" i="9"/>
  <c r="AU114" i="9"/>
  <c r="AT114" i="9"/>
  <c r="BA114" i="9" s="1"/>
  <c r="BD114" i="9" s="1"/>
  <c r="Y114" i="9"/>
  <c r="X114" i="9"/>
  <c r="W114" i="9"/>
  <c r="V114" i="9"/>
  <c r="K114" i="9"/>
  <c r="J114" i="9"/>
  <c r="I114" i="9"/>
  <c r="H114" i="9"/>
  <c r="BL113" i="9"/>
  <c r="BK113" i="9"/>
  <c r="BJ113" i="9"/>
  <c r="BI113" i="9"/>
  <c r="BH113" i="9"/>
  <c r="BG113" i="9"/>
  <c r="AY113" i="9"/>
  <c r="AX113" i="9"/>
  <c r="AW113" i="9"/>
  <c r="BA113" i="9" s="1"/>
  <c r="BD113" i="9" s="1"/>
  <c r="AV113" i="9"/>
  <c r="AU113" i="9"/>
  <c r="AT113" i="9"/>
  <c r="Y113" i="9"/>
  <c r="X113" i="9"/>
  <c r="W113" i="9"/>
  <c r="V113" i="9"/>
  <c r="K113" i="9"/>
  <c r="J113" i="9"/>
  <c r="I113" i="9"/>
  <c r="H113" i="9"/>
  <c r="BO112" i="9"/>
  <c r="BR112" i="9" s="1"/>
  <c r="BN112" i="9"/>
  <c r="BQ112" i="9" s="1"/>
  <c r="BL112" i="9"/>
  <c r="BK112" i="9"/>
  <c r="BJ112" i="9"/>
  <c r="BI112" i="9"/>
  <c r="BH112" i="9"/>
  <c r="BG112" i="9"/>
  <c r="AY112" i="9"/>
  <c r="AX112" i="9"/>
  <c r="AW112" i="9"/>
  <c r="AV112" i="9"/>
  <c r="AU112" i="9"/>
  <c r="AT112" i="9"/>
  <c r="BB112" i="9" s="1"/>
  <c r="BE112" i="9" s="1"/>
  <c r="Y112" i="9"/>
  <c r="X112" i="9"/>
  <c r="W112" i="9"/>
  <c r="V112" i="9"/>
  <c r="K112" i="9"/>
  <c r="J112" i="9"/>
  <c r="I112" i="9"/>
  <c r="H112" i="9"/>
  <c r="BL111" i="9"/>
  <c r="BK111" i="9"/>
  <c r="BJ111" i="9"/>
  <c r="BI111" i="9"/>
  <c r="BH111" i="9"/>
  <c r="BG111" i="9"/>
  <c r="AY111" i="9"/>
  <c r="AX111" i="9"/>
  <c r="AW111" i="9"/>
  <c r="BA111" i="9" s="1"/>
  <c r="BD111" i="9" s="1"/>
  <c r="AV111" i="9"/>
  <c r="AU111" i="9"/>
  <c r="AT111" i="9"/>
  <c r="BB111" i="9" s="1"/>
  <c r="BE111" i="9" s="1"/>
  <c r="BL110" i="9"/>
  <c r="BK110" i="9"/>
  <c r="BJ110" i="9"/>
  <c r="BI110" i="9"/>
  <c r="BH110" i="9"/>
  <c r="BG110" i="9"/>
  <c r="AY110" i="9"/>
  <c r="AX110" i="9"/>
  <c r="AW110" i="9"/>
  <c r="AV110" i="9"/>
  <c r="AU110" i="9"/>
  <c r="AT110" i="9"/>
  <c r="Y110" i="9"/>
  <c r="X110" i="9"/>
  <c r="W110" i="9"/>
  <c r="V110" i="9"/>
  <c r="K110" i="9"/>
  <c r="J110" i="9"/>
  <c r="I110" i="9"/>
  <c r="H110" i="9"/>
  <c r="BL109" i="9"/>
  <c r="BK109" i="9"/>
  <c r="BJ109" i="9"/>
  <c r="BI109" i="9"/>
  <c r="BH109" i="9"/>
  <c r="BG109" i="9"/>
  <c r="AY109" i="9"/>
  <c r="BA109" i="9" s="1"/>
  <c r="BD109" i="9" s="1"/>
  <c r="AX109" i="9"/>
  <c r="AW109" i="9"/>
  <c r="AV109" i="9"/>
  <c r="AU109" i="9"/>
  <c r="AT109" i="9"/>
  <c r="AB109" i="9"/>
  <c r="AE109" i="9" s="1"/>
  <c r="AA109" i="9"/>
  <c r="AD109" i="9" s="1"/>
  <c r="Y109" i="9"/>
  <c r="X109" i="9"/>
  <c r="W109" i="9"/>
  <c r="V109" i="9"/>
  <c r="M109" i="9"/>
  <c r="P109" i="9" s="1"/>
  <c r="K109" i="9"/>
  <c r="J109" i="9"/>
  <c r="I109" i="9"/>
  <c r="H109" i="9"/>
  <c r="BL108" i="9"/>
  <c r="BK108" i="9"/>
  <c r="BJ108" i="9"/>
  <c r="BI108" i="9"/>
  <c r="BH108" i="9"/>
  <c r="BG108" i="9"/>
  <c r="BB108" i="9"/>
  <c r="BE108" i="9" s="1"/>
  <c r="BA108" i="9"/>
  <c r="BD108" i="9" s="1"/>
  <c r="AY108" i="9"/>
  <c r="AX108" i="9"/>
  <c r="AW108" i="9"/>
  <c r="AV108" i="9"/>
  <c r="AU108" i="9"/>
  <c r="AT108" i="9"/>
  <c r="Y108" i="9"/>
  <c r="X108" i="9"/>
  <c r="W108" i="9"/>
  <c r="V108" i="9"/>
  <c r="M108" i="9"/>
  <c r="P108" i="9" s="1"/>
  <c r="K108" i="9"/>
  <c r="J108" i="9"/>
  <c r="I108" i="9"/>
  <c r="H108" i="9"/>
  <c r="N108" i="9" s="1"/>
  <c r="Q108" i="9" s="1"/>
  <c r="BL107" i="9"/>
  <c r="BK107" i="9"/>
  <c r="BJ107" i="9"/>
  <c r="BI107" i="9"/>
  <c r="BH107" i="9"/>
  <c r="BG107" i="9"/>
  <c r="BB107" i="9"/>
  <c r="BE107" i="9" s="1"/>
  <c r="BA107" i="9"/>
  <c r="BD107" i="9" s="1"/>
  <c r="AY107" i="9"/>
  <c r="AX107" i="9"/>
  <c r="AW107" i="9"/>
  <c r="AV107" i="9"/>
  <c r="AU107" i="9"/>
  <c r="AT107" i="9"/>
  <c r="AE107" i="9"/>
  <c r="AD107" i="9"/>
  <c r="Y107" i="9"/>
  <c r="X107" i="9"/>
  <c r="AB107" i="9" s="1"/>
  <c r="W107" i="9"/>
  <c r="V107" i="9"/>
  <c r="AA107" i="9" s="1"/>
  <c r="K107" i="9"/>
  <c r="J107" i="9"/>
  <c r="N107" i="9" s="1"/>
  <c r="Q107" i="9" s="1"/>
  <c r="I107" i="9"/>
  <c r="H107" i="9"/>
  <c r="M107" i="9" s="1"/>
  <c r="P107" i="9" s="1"/>
  <c r="BL106" i="9"/>
  <c r="BK106" i="9"/>
  <c r="BJ106" i="9"/>
  <c r="BI106" i="9"/>
  <c r="BH106" i="9"/>
  <c r="BG106" i="9"/>
  <c r="AY106" i="9"/>
  <c r="AX106" i="9"/>
  <c r="AW106" i="9"/>
  <c r="AV106" i="9"/>
  <c r="AU106" i="9"/>
  <c r="AT106" i="9"/>
  <c r="Y106" i="9"/>
  <c r="X106" i="9"/>
  <c r="W106" i="9"/>
  <c r="V106" i="9"/>
  <c r="K106" i="9"/>
  <c r="J106" i="9"/>
  <c r="I106" i="9"/>
  <c r="M106" i="9" s="1"/>
  <c r="P106" i="9" s="1"/>
  <c r="H106" i="9"/>
  <c r="N106" i="9" s="1"/>
  <c r="Q106" i="9" s="1"/>
  <c r="Y105" i="9"/>
  <c r="X105" i="9"/>
  <c r="W105" i="9"/>
  <c r="V105" i="9"/>
  <c r="K105" i="9"/>
  <c r="J105" i="9"/>
  <c r="I105" i="9"/>
  <c r="M105" i="9" s="1"/>
  <c r="P105" i="9" s="1"/>
  <c r="H105" i="9"/>
  <c r="N105" i="9" s="1"/>
  <c r="Q105" i="9" s="1"/>
  <c r="Y104" i="9"/>
  <c r="X104" i="9"/>
  <c r="W104" i="9"/>
  <c r="V104" i="9"/>
  <c r="K104" i="9"/>
  <c r="J104" i="9"/>
  <c r="I104" i="9"/>
  <c r="M104" i="9" s="1"/>
  <c r="P104" i="9" s="1"/>
  <c r="H104" i="9"/>
  <c r="Y103" i="9"/>
  <c r="X103" i="9"/>
  <c r="W103" i="9"/>
  <c r="V103" i="9"/>
  <c r="K103" i="9"/>
  <c r="J103" i="9"/>
  <c r="I103" i="9"/>
  <c r="M103" i="9" s="1"/>
  <c r="P103" i="9" s="1"/>
  <c r="H103" i="9"/>
  <c r="Y102" i="9"/>
  <c r="X102" i="9"/>
  <c r="W102" i="9"/>
  <c r="V102" i="9"/>
  <c r="K102" i="9"/>
  <c r="J102" i="9"/>
  <c r="I102" i="9"/>
  <c r="M102" i="9" s="1"/>
  <c r="P102" i="9" s="1"/>
  <c r="H102" i="9"/>
  <c r="Y101" i="9"/>
  <c r="X101" i="9"/>
  <c r="W101" i="9"/>
  <c r="V101" i="9"/>
  <c r="K101" i="9"/>
  <c r="J101" i="9"/>
  <c r="I101" i="9"/>
  <c r="H101" i="9"/>
  <c r="BL100" i="9"/>
  <c r="BK100" i="9"/>
  <c r="BJ100" i="9"/>
  <c r="BI100" i="9"/>
  <c r="BH100" i="9"/>
  <c r="BG100" i="9"/>
  <c r="BB100" i="9"/>
  <c r="BE100" i="9" s="1"/>
  <c r="BA100" i="9"/>
  <c r="BD100" i="9" s="1"/>
  <c r="AY100" i="9"/>
  <c r="AX100" i="9"/>
  <c r="AW100" i="9"/>
  <c r="AV100" i="9"/>
  <c r="AU100" i="9"/>
  <c r="AT100" i="9"/>
  <c r="BL99" i="9"/>
  <c r="BK99" i="9"/>
  <c r="BJ99" i="9"/>
  <c r="BI99" i="9"/>
  <c r="BH99" i="9"/>
  <c r="BG99" i="9"/>
  <c r="AY99" i="9"/>
  <c r="AX99" i="9"/>
  <c r="AW99" i="9"/>
  <c r="AV99" i="9"/>
  <c r="AU99" i="9"/>
  <c r="BB99" i="9" s="1"/>
  <c r="BE99" i="9" s="1"/>
  <c r="AT99" i="9"/>
  <c r="BL98" i="9"/>
  <c r="BK98" i="9"/>
  <c r="BJ98" i="9"/>
  <c r="BI98" i="9"/>
  <c r="BH98" i="9"/>
  <c r="BG98" i="9"/>
  <c r="BO98" i="9" s="1"/>
  <c r="BR98" i="9" s="1"/>
  <c r="BB98" i="9"/>
  <c r="BE98" i="9" s="1"/>
  <c r="BA98" i="9"/>
  <c r="BD98" i="9" s="1"/>
  <c r="AY98" i="9"/>
  <c r="AX98" i="9"/>
  <c r="AW98" i="9"/>
  <c r="AV98" i="9"/>
  <c r="AU98" i="9"/>
  <c r="AT98" i="9"/>
  <c r="BL96" i="9"/>
  <c r="BK96" i="9"/>
  <c r="BJ96" i="9"/>
  <c r="BI96" i="9"/>
  <c r="BH96" i="9"/>
  <c r="BG96" i="9"/>
  <c r="AY96" i="9"/>
  <c r="AX96" i="9"/>
  <c r="AW96" i="9"/>
  <c r="AV96" i="9"/>
  <c r="AU96" i="9"/>
  <c r="AT96" i="9"/>
  <c r="BL95" i="9"/>
  <c r="BK95" i="9"/>
  <c r="BJ95" i="9"/>
  <c r="BI95" i="9"/>
  <c r="BH95" i="9"/>
  <c r="BG95" i="9"/>
  <c r="BB95" i="9"/>
  <c r="BE95" i="9" s="1"/>
  <c r="BA95" i="9"/>
  <c r="BD95" i="9" s="1"/>
  <c r="AY95" i="9"/>
  <c r="AX95" i="9"/>
  <c r="AW95" i="9"/>
  <c r="AV95" i="9"/>
  <c r="AU95" i="9"/>
  <c r="AT95" i="9"/>
  <c r="BL94" i="9"/>
  <c r="BK94" i="9"/>
  <c r="BJ94" i="9"/>
  <c r="BI94" i="9"/>
  <c r="BH94" i="9"/>
  <c r="BG94" i="9"/>
  <c r="AY94" i="9"/>
  <c r="AX94" i="9"/>
  <c r="AW94" i="9"/>
  <c r="AV94" i="9"/>
  <c r="AU94" i="9"/>
  <c r="AT94" i="9"/>
  <c r="BL93" i="9"/>
  <c r="BK93" i="9"/>
  <c r="BJ93" i="9"/>
  <c r="BI93" i="9"/>
  <c r="BH93" i="9"/>
  <c r="BG93" i="9"/>
  <c r="BO93" i="9" s="1"/>
  <c r="BR93" i="9" s="1"/>
  <c r="BB93" i="9"/>
  <c r="BE93" i="9" s="1"/>
  <c r="BA93" i="9"/>
  <c r="BD93" i="9" s="1"/>
  <c r="AY93" i="9"/>
  <c r="AX93" i="9"/>
  <c r="AW93" i="9"/>
  <c r="AV93" i="9"/>
  <c r="AU93" i="9"/>
  <c r="AT93" i="9"/>
  <c r="BL92" i="9"/>
  <c r="BK92" i="9"/>
  <c r="BJ92" i="9"/>
  <c r="BI92" i="9"/>
  <c r="BH92" i="9"/>
  <c r="BG92" i="9"/>
  <c r="AY92" i="9"/>
  <c r="AX92" i="9"/>
  <c r="AW92" i="9"/>
  <c r="AV92" i="9"/>
  <c r="AU92" i="9"/>
  <c r="AT92" i="9"/>
  <c r="BL91" i="9"/>
  <c r="BK91" i="9"/>
  <c r="BJ91" i="9"/>
  <c r="BI91" i="9"/>
  <c r="BH91" i="9"/>
  <c r="BG91" i="9"/>
  <c r="BB91" i="9"/>
  <c r="BE91" i="9" s="1"/>
  <c r="BA91" i="9"/>
  <c r="BD91" i="9" s="1"/>
  <c r="AY91" i="9"/>
  <c r="AX91" i="9"/>
  <c r="AW91" i="9"/>
  <c r="AV91" i="9"/>
  <c r="AU91" i="9"/>
  <c r="AT91" i="9"/>
  <c r="BL90" i="9"/>
  <c r="BK90" i="9"/>
  <c r="BJ90" i="9"/>
  <c r="BI90" i="9"/>
  <c r="BH90" i="9"/>
  <c r="BG90" i="9"/>
  <c r="AY90" i="9"/>
  <c r="AX90" i="9"/>
  <c r="AW90" i="9"/>
  <c r="AV90" i="9"/>
  <c r="AU90" i="9"/>
  <c r="AT90" i="9"/>
  <c r="BL89" i="9"/>
  <c r="BK89" i="9"/>
  <c r="BJ89" i="9"/>
  <c r="BI89" i="9"/>
  <c r="BH89" i="9"/>
  <c r="BG89" i="9"/>
  <c r="BO89" i="9" s="1"/>
  <c r="BR89" i="9" s="1"/>
  <c r="BB89" i="9"/>
  <c r="BE89" i="9" s="1"/>
  <c r="BA89" i="9"/>
  <c r="BD89" i="9" s="1"/>
  <c r="AY89" i="9"/>
  <c r="AX89" i="9"/>
  <c r="AW89" i="9"/>
  <c r="AV89" i="9"/>
  <c r="AU89" i="9"/>
  <c r="AT89" i="9"/>
  <c r="BL88" i="9"/>
  <c r="BK88" i="9"/>
  <c r="BJ88" i="9"/>
  <c r="BI88" i="9"/>
  <c r="BH88" i="9"/>
  <c r="BG88" i="9"/>
  <c r="AY88" i="9"/>
  <c r="AX88" i="9"/>
  <c r="AW88" i="9"/>
  <c r="AV88" i="9"/>
  <c r="BB88" i="9" s="1"/>
  <c r="BE88" i="9" s="1"/>
  <c r="AU88" i="9"/>
  <c r="AT88" i="9"/>
  <c r="BL87" i="9"/>
  <c r="BK87" i="9"/>
  <c r="BJ87" i="9"/>
  <c r="BI87" i="9"/>
  <c r="BH87" i="9"/>
  <c r="BG87" i="9"/>
  <c r="BB87" i="9"/>
  <c r="BE87" i="9" s="1"/>
  <c r="BA87" i="9"/>
  <c r="BD87" i="9" s="1"/>
  <c r="AY87" i="9"/>
  <c r="AX87" i="9"/>
  <c r="AW87" i="9"/>
  <c r="AV87" i="9"/>
  <c r="AU87" i="9"/>
  <c r="AT87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CI78" i="9" s="1"/>
  <c r="CL78" i="9" s="1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O77" i="9" s="1"/>
  <c r="BR77" i="9" s="1"/>
  <c r="BA77" i="9"/>
  <c r="BP77" i="9" s="1"/>
  <c r="BS77" i="9" s="1"/>
  <c r="CG75" i="9"/>
  <c r="CF75" i="9"/>
  <c r="CE75" i="9"/>
  <c r="CD75" i="9"/>
  <c r="CC75" i="9"/>
  <c r="CB75" i="9"/>
  <c r="CA75" i="9"/>
  <c r="BZ75" i="9"/>
  <c r="CI75" i="9" s="1"/>
  <c r="CL75" i="9" s="1"/>
  <c r="BY75" i="9"/>
  <c r="BX75" i="9"/>
  <c r="BW75" i="9"/>
  <c r="CJ75" i="9" s="1"/>
  <c r="CM75" i="9" s="1"/>
  <c r="BV75" i="9"/>
  <c r="BU75" i="9"/>
  <c r="BM75" i="9"/>
  <c r="BL75" i="9"/>
  <c r="BK75" i="9"/>
  <c r="BJ75" i="9"/>
  <c r="BI75" i="9"/>
  <c r="BH75" i="9"/>
  <c r="BG75" i="9"/>
  <c r="BF75" i="9"/>
  <c r="BE75" i="9"/>
  <c r="BD75" i="9"/>
  <c r="BP75" i="9" s="1"/>
  <c r="BS75" i="9" s="1"/>
  <c r="BC75" i="9"/>
  <c r="BB75" i="9"/>
  <c r="BA75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M74" i="9"/>
  <c r="BL74" i="9"/>
  <c r="BK74" i="9"/>
  <c r="BJ74" i="9"/>
  <c r="BI74" i="9"/>
  <c r="BH74" i="9"/>
  <c r="BG74" i="9"/>
  <c r="BF74" i="9"/>
  <c r="BO74" i="9" s="1"/>
  <c r="BR74" i="9" s="1"/>
  <c r="BE74" i="9"/>
  <c r="BD74" i="9"/>
  <c r="BC74" i="9"/>
  <c r="BB74" i="9"/>
  <c r="BA74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BP73" i="9" s="1"/>
  <c r="BS73" i="9" s="1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CG71" i="9"/>
  <c r="CF71" i="9"/>
  <c r="CE71" i="9"/>
  <c r="CD71" i="9"/>
  <c r="CC71" i="9"/>
  <c r="CB71" i="9"/>
  <c r="CA71" i="9"/>
  <c r="BZ71" i="9"/>
  <c r="CI71" i="9" s="1"/>
  <c r="CL71" i="9" s="1"/>
  <c r="BY71" i="9"/>
  <c r="BX71" i="9"/>
  <c r="BW71" i="9"/>
  <c r="CJ71" i="9" s="1"/>
  <c r="CM71" i="9" s="1"/>
  <c r="BV71" i="9"/>
  <c r="BU71" i="9"/>
  <c r="BM71" i="9"/>
  <c r="BL71" i="9"/>
  <c r="BK71" i="9"/>
  <c r="BJ71" i="9"/>
  <c r="BI71" i="9"/>
  <c r="BH71" i="9"/>
  <c r="BG71" i="9"/>
  <c r="BF71" i="9"/>
  <c r="BE71" i="9"/>
  <c r="BD71" i="9"/>
  <c r="BP71" i="9" s="1"/>
  <c r="BS71" i="9" s="1"/>
  <c r="BC71" i="9"/>
  <c r="BO71" i="9" s="1"/>
  <c r="BR71" i="9" s="1"/>
  <c r="BB71" i="9"/>
  <c r="BA71" i="9"/>
  <c r="Y71" i="9"/>
  <c r="X71" i="9"/>
  <c r="W71" i="9"/>
  <c r="AB71" i="9" s="1"/>
  <c r="AE71" i="9" s="1"/>
  <c r="AH71" i="9" s="1"/>
  <c r="V71" i="9"/>
  <c r="K71" i="9"/>
  <c r="J71" i="9"/>
  <c r="I71" i="9"/>
  <c r="H71" i="9"/>
  <c r="N71" i="9" s="1"/>
  <c r="Q71" i="9" s="1"/>
  <c r="T71" i="9" s="1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O70" i="9" s="1"/>
  <c r="BR70" i="9" s="1"/>
  <c r="BA70" i="9"/>
  <c r="Y70" i="9"/>
  <c r="X70" i="9"/>
  <c r="W70" i="9"/>
  <c r="V70" i="9"/>
  <c r="K70" i="9"/>
  <c r="J70" i="9"/>
  <c r="I70" i="9"/>
  <c r="N70" i="9" s="1"/>
  <c r="Q70" i="9" s="1"/>
  <c r="T70" i="9" s="1"/>
  <c r="H70" i="9"/>
  <c r="CJ69" i="9"/>
  <c r="CM69" i="9" s="1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A69" i="9"/>
  <c r="AD69" i="9" s="1"/>
  <c r="AG69" i="9" s="1"/>
  <c r="Y69" i="9"/>
  <c r="X69" i="9"/>
  <c r="W69" i="9"/>
  <c r="AB69" i="9" s="1"/>
  <c r="AE69" i="9" s="1"/>
  <c r="AH69" i="9" s="1"/>
  <c r="V69" i="9"/>
  <c r="K69" i="9"/>
  <c r="J69" i="9"/>
  <c r="I69" i="9"/>
  <c r="H69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G68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M67" i="9"/>
  <c r="BL67" i="9"/>
  <c r="BK67" i="9"/>
  <c r="BJ67" i="9"/>
  <c r="BI67" i="9"/>
  <c r="BH67" i="9"/>
  <c r="BG67" i="9"/>
  <c r="BF67" i="9"/>
  <c r="BE67" i="9"/>
  <c r="BO67" i="9" s="1"/>
  <c r="BR67" i="9" s="1"/>
  <c r="BD67" i="9"/>
  <c r="BC67" i="9"/>
  <c r="BB67" i="9"/>
  <c r="BA67" i="9"/>
  <c r="AD67" i="9"/>
  <c r="AG67" i="9" s="1"/>
  <c r="AB67" i="9"/>
  <c r="AE67" i="9" s="1"/>
  <c r="AH67" i="9" s="1"/>
  <c r="AA67" i="9"/>
  <c r="Y67" i="9"/>
  <c r="X67" i="9"/>
  <c r="W67" i="9"/>
  <c r="V67" i="9"/>
  <c r="P67" i="9"/>
  <c r="S67" i="9" s="1"/>
  <c r="M67" i="9"/>
  <c r="K67" i="9"/>
  <c r="J67" i="9"/>
  <c r="I67" i="9"/>
  <c r="H67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CI66" i="9" s="1"/>
  <c r="CL66" i="9" s="1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G66" i="9"/>
  <c r="Y66" i="9"/>
  <c r="X66" i="9"/>
  <c r="W66" i="9"/>
  <c r="AA66" i="9" s="1"/>
  <c r="AD66" i="9" s="1"/>
  <c r="V66" i="9"/>
  <c r="T66" i="9"/>
  <c r="K66" i="9"/>
  <c r="J66" i="9"/>
  <c r="N66" i="9" s="1"/>
  <c r="Q66" i="9" s="1"/>
  <c r="I66" i="9"/>
  <c r="M66" i="9" s="1"/>
  <c r="P66" i="9" s="1"/>
  <c r="S66" i="9" s="1"/>
  <c r="H66" i="9"/>
  <c r="AA65" i="9"/>
  <c r="AD65" i="9" s="1"/>
  <c r="AG65" i="9" s="1"/>
  <c r="Y65" i="9"/>
  <c r="X65" i="9"/>
  <c r="W65" i="9"/>
  <c r="AB65" i="9" s="1"/>
  <c r="AE65" i="9" s="1"/>
  <c r="AH65" i="9" s="1"/>
  <c r="V65" i="9"/>
  <c r="K65" i="9"/>
  <c r="J65" i="9"/>
  <c r="I65" i="9"/>
  <c r="H65" i="9"/>
  <c r="AA64" i="9"/>
  <c r="AD64" i="9" s="1"/>
  <c r="AG64" i="9" s="1"/>
  <c r="Y64" i="9"/>
  <c r="X64" i="9"/>
  <c r="W64" i="9"/>
  <c r="AB64" i="9" s="1"/>
  <c r="AE64" i="9" s="1"/>
  <c r="AH64" i="9" s="1"/>
  <c r="V64" i="9"/>
  <c r="N64" i="9"/>
  <c r="Q64" i="9" s="1"/>
  <c r="T64" i="9" s="1"/>
  <c r="K64" i="9"/>
  <c r="J64" i="9"/>
  <c r="I64" i="9"/>
  <c r="M64" i="9" s="1"/>
  <c r="P64" i="9" s="1"/>
  <c r="S64" i="9" s="1"/>
  <c r="H64" i="9"/>
  <c r="Y63" i="9"/>
  <c r="X63" i="9"/>
  <c r="W63" i="9"/>
  <c r="AA63" i="9" s="1"/>
  <c r="AD63" i="9" s="1"/>
  <c r="AG63" i="9" s="1"/>
  <c r="V63" i="9"/>
  <c r="AB63" i="9" s="1"/>
  <c r="AE63" i="9" s="1"/>
  <c r="AH63" i="9" s="1"/>
  <c r="T63" i="9"/>
  <c r="K63" i="9"/>
  <c r="J63" i="9"/>
  <c r="I63" i="9"/>
  <c r="N63" i="9" s="1"/>
  <c r="Q63" i="9" s="1"/>
  <c r="H63" i="9"/>
  <c r="AB62" i="9"/>
  <c r="AE62" i="9" s="1"/>
  <c r="AH62" i="9" s="1"/>
  <c r="Y62" i="9"/>
  <c r="X62" i="9"/>
  <c r="W62" i="9"/>
  <c r="V62" i="9"/>
  <c r="AA62" i="9" s="1"/>
  <c r="AD62" i="9" s="1"/>
  <c r="AG62" i="9" s="1"/>
  <c r="Q62" i="9"/>
  <c r="T62" i="9" s="1"/>
  <c r="N62" i="9"/>
  <c r="K62" i="9"/>
  <c r="J62" i="9"/>
  <c r="I62" i="9"/>
  <c r="M62" i="9" s="1"/>
  <c r="P62" i="9" s="1"/>
  <c r="S62" i="9" s="1"/>
  <c r="H62" i="9"/>
  <c r="CG61" i="9"/>
  <c r="CF61" i="9"/>
  <c r="CE61" i="9"/>
  <c r="CD61" i="9"/>
  <c r="CC61" i="9"/>
  <c r="CB61" i="9"/>
  <c r="CA61" i="9"/>
  <c r="CJ61" i="9" s="1"/>
  <c r="CM61" i="9" s="1"/>
  <c r="BZ61" i="9"/>
  <c r="BY61" i="9"/>
  <c r="BX61" i="9"/>
  <c r="BW61" i="9"/>
  <c r="BV61" i="9"/>
  <c r="BU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Y61" i="9"/>
  <c r="X61" i="9"/>
  <c r="W61" i="9"/>
  <c r="AB61" i="9" s="1"/>
  <c r="AE61" i="9" s="1"/>
  <c r="AH61" i="9" s="1"/>
  <c r="V61" i="9"/>
  <c r="N61" i="9"/>
  <c r="Q61" i="9" s="1"/>
  <c r="T61" i="9" s="1"/>
  <c r="K61" i="9"/>
  <c r="J61" i="9"/>
  <c r="I61" i="9"/>
  <c r="H61" i="9"/>
  <c r="CJ60" i="9"/>
  <c r="CM60" i="9" s="1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M60" i="9"/>
  <c r="BL60" i="9"/>
  <c r="BK60" i="9"/>
  <c r="BJ60" i="9"/>
  <c r="BI60" i="9"/>
  <c r="BH60" i="9"/>
  <c r="BG60" i="9"/>
  <c r="BF60" i="9"/>
  <c r="BO60" i="9" s="1"/>
  <c r="BR60" i="9" s="1"/>
  <c r="BE60" i="9"/>
  <c r="BD60" i="9"/>
  <c r="BC60" i="9"/>
  <c r="BB60" i="9"/>
  <c r="BP60" i="9" s="1"/>
  <c r="BS60" i="9" s="1"/>
  <c r="BA60" i="9"/>
  <c r="Y60" i="9"/>
  <c r="X60" i="9"/>
  <c r="W60" i="9"/>
  <c r="AA60" i="9" s="1"/>
  <c r="AD60" i="9" s="1"/>
  <c r="AG60" i="9" s="1"/>
  <c r="V60" i="9"/>
  <c r="K60" i="9"/>
  <c r="J60" i="9"/>
  <c r="I60" i="9"/>
  <c r="H60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M59" i="9"/>
  <c r="BL59" i="9"/>
  <c r="BK59" i="9"/>
  <c r="BJ59" i="9"/>
  <c r="BI59" i="9"/>
  <c r="BH59" i="9"/>
  <c r="BG59" i="9"/>
  <c r="BF59" i="9"/>
  <c r="BE59" i="9"/>
  <c r="BD59" i="9"/>
  <c r="BO59" i="9" s="1"/>
  <c r="BR59" i="9" s="1"/>
  <c r="BC59" i="9"/>
  <c r="BB59" i="9"/>
  <c r="BA59" i="9"/>
  <c r="BP59" i="9" s="1"/>
  <c r="BS59" i="9" s="1"/>
  <c r="AE59" i="9"/>
  <c r="AB59" i="9"/>
  <c r="Y59" i="9"/>
  <c r="X59" i="9"/>
  <c r="W59" i="9"/>
  <c r="AA59" i="9" s="1"/>
  <c r="AD59" i="9" s="1"/>
  <c r="V59" i="9"/>
  <c r="K59" i="9"/>
  <c r="J59" i="9"/>
  <c r="I59" i="9"/>
  <c r="M59" i="9" s="1"/>
  <c r="P59" i="9" s="1"/>
  <c r="H59" i="9"/>
  <c r="N59" i="9" s="1"/>
  <c r="Q59" i="9" s="1"/>
  <c r="Y58" i="9"/>
  <c r="X58" i="9"/>
  <c r="W58" i="9"/>
  <c r="AA58" i="9" s="1"/>
  <c r="AD58" i="9" s="1"/>
  <c r="AG59" i="9" s="1"/>
  <c r="V58" i="9"/>
  <c r="AB58" i="9" s="1"/>
  <c r="AE58" i="9" s="1"/>
  <c r="AH59" i="9" s="1"/>
  <c r="K58" i="9"/>
  <c r="J58" i="9"/>
  <c r="I58" i="9"/>
  <c r="M58" i="9" s="1"/>
  <c r="P58" i="9" s="1"/>
  <c r="S59" i="9" s="1"/>
  <c r="H58" i="9"/>
  <c r="N58" i="9" s="1"/>
  <c r="Q58" i="9" s="1"/>
  <c r="T59" i="9" s="1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M56" i="9"/>
  <c r="BL56" i="9"/>
  <c r="BK56" i="9"/>
  <c r="BJ56" i="9"/>
  <c r="BI56" i="9"/>
  <c r="BH56" i="9"/>
  <c r="BG56" i="9"/>
  <c r="BF56" i="9"/>
  <c r="BE56" i="9"/>
  <c r="BD56" i="9"/>
  <c r="BO56" i="9" s="1"/>
  <c r="BR56" i="9" s="1"/>
  <c r="BC56" i="9"/>
  <c r="BB56" i="9"/>
  <c r="BA56" i="9"/>
  <c r="CG55" i="9"/>
  <c r="CF55" i="9"/>
  <c r="CE55" i="9"/>
  <c r="CD55" i="9"/>
  <c r="CC55" i="9"/>
  <c r="CB55" i="9"/>
  <c r="CA55" i="9"/>
  <c r="BZ55" i="9"/>
  <c r="BY55" i="9"/>
  <c r="CJ55" i="9" s="1"/>
  <c r="CM55" i="9" s="1"/>
  <c r="BX55" i="9"/>
  <c r="BW55" i="9"/>
  <c r="BV55" i="9"/>
  <c r="BU55" i="9"/>
  <c r="BM55" i="9"/>
  <c r="BL55" i="9"/>
  <c r="BK55" i="9"/>
  <c r="BJ55" i="9"/>
  <c r="BI55" i="9"/>
  <c r="BH55" i="9"/>
  <c r="BG55" i="9"/>
  <c r="BF55" i="9"/>
  <c r="BO55" i="9" s="1"/>
  <c r="BR55" i="9" s="1"/>
  <c r="BE55" i="9"/>
  <c r="BD55" i="9"/>
  <c r="BC55" i="9"/>
  <c r="BB55" i="9"/>
  <c r="BA55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CJ54" i="9" s="1"/>
  <c r="CM54" i="9" s="1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BP54" i="9" s="1"/>
  <c r="BS54" i="9" s="1"/>
  <c r="Y54" i="9"/>
  <c r="X54" i="9"/>
  <c r="W54" i="9"/>
  <c r="AA54" i="9" s="1"/>
  <c r="AD54" i="9" s="1"/>
  <c r="V54" i="9"/>
  <c r="K54" i="9"/>
  <c r="J54" i="9"/>
  <c r="I54" i="9"/>
  <c r="M54" i="9" s="1"/>
  <c r="P54" i="9" s="1"/>
  <c r="H54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Y53" i="9"/>
  <c r="X53" i="9"/>
  <c r="W53" i="9"/>
  <c r="AB53" i="9" s="1"/>
  <c r="AE53" i="9" s="1"/>
  <c r="V53" i="9"/>
  <c r="K53" i="9"/>
  <c r="J53" i="9"/>
  <c r="I53" i="9"/>
  <c r="N53" i="9" s="1"/>
  <c r="Q53" i="9" s="1"/>
  <c r="H53" i="9"/>
  <c r="CG52" i="9"/>
  <c r="CF52" i="9"/>
  <c r="CE52" i="9"/>
  <c r="CD52" i="9"/>
  <c r="CC52" i="9"/>
  <c r="CB52" i="9"/>
  <c r="CA52" i="9"/>
  <c r="BZ52" i="9"/>
  <c r="BY52" i="9"/>
  <c r="BX52" i="9"/>
  <c r="BW52" i="9"/>
  <c r="CJ52" i="9" s="1"/>
  <c r="CM52" i="9" s="1"/>
  <c r="BV52" i="9"/>
  <c r="BU52" i="9"/>
  <c r="BM52" i="9"/>
  <c r="BL52" i="9"/>
  <c r="BK52" i="9"/>
  <c r="BJ52" i="9"/>
  <c r="BI52" i="9"/>
  <c r="BH52" i="9"/>
  <c r="BG52" i="9"/>
  <c r="BF52" i="9"/>
  <c r="BO52" i="9" s="1"/>
  <c r="BR52" i="9" s="1"/>
  <c r="BE52" i="9"/>
  <c r="BD52" i="9"/>
  <c r="BC52" i="9"/>
  <c r="BB52" i="9"/>
  <c r="BA52" i="9"/>
  <c r="BP52" i="9" s="1"/>
  <c r="BS52" i="9" s="1"/>
  <c r="AB52" i="9"/>
  <c r="AE52" i="9" s="1"/>
  <c r="Y52" i="9"/>
  <c r="X52" i="9"/>
  <c r="W52" i="9"/>
  <c r="V52" i="9"/>
  <c r="N52" i="9"/>
  <c r="Q52" i="9" s="1"/>
  <c r="K52" i="9"/>
  <c r="J52" i="9"/>
  <c r="I52" i="9"/>
  <c r="H52" i="9"/>
  <c r="M52" i="9" s="1"/>
  <c r="P52" i="9" s="1"/>
  <c r="CG51" i="9"/>
  <c r="CF51" i="9"/>
  <c r="CE51" i="9"/>
  <c r="CD51" i="9"/>
  <c r="CC51" i="9"/>
  <c r="CB51" i="9"/>
  <c r="CA51" i="9"/>
  <c r="BZ51" i="9"/>
  <c r="BY51" i="9"/>
  <c r="CJ51" i="9" s="1"/>
  <c r="CM51" i="9" s="1"/>
  <c r="BX51" i="9"/>
  <c r="BW51" i="9"/>
  <c r="BV51" i="9"/>
  <c r="BU51" i="9"/>
  <c r="BM51" i="9"/>
  <c r="BL51" i="9"/>
  <c r="BK51" i="9"/>
  <c r="BJ51" i="9"/>
  <c r="BI51" i="9"/>
  <c r="BH51" i="9"/>
  <c r="BG51" i="9"/>
  <c r="BF51" i="9"/>
  <c r="BO51" i="9" s="1"/>
  <c r="BR51" i="9" s="1"/>
  <c r="BE51" i="9"/>
  <c r="BD51" i="9"/>
  <c r="BC51" i="9"/>
  <c r="BB51" i="9"/>
  <c r="BA51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Y50" i="9"/>
  <c r="X50" i="9"/>
  <c r="W50" i="9"/>
  <c r="AA50" i="9" s="1"/>
  <c r="AD50" i="9" s="1"/>
  <c r="V50" i="9"/>
  <c r="K50" i="9"/>
  <c r="J50" i="9"/>
  <c r="I50" i="9"/>
  <c r="M50" i="9" s="1"/>
  <c r="P50" i="9" s="1"/>
  <c r="H50" i="9"/>
  <c r="N50" i="9" s="1"/>
  <c r="Q50" i="9" s="1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Y49" i="9"/>
  <c r="X49" i="9"/>
  <c r="W49" i="9"/>
  <c r="AB49" i="9" s="1"/>
  <c r="AE49" i="9" s="1"/>
  <c r="V49" i="9"/>
  <c r="K49" i="9"/>
  <c r="J49" i="9"/>
  <c r="I49" i="9"/>
  <c r="N49" i="9" s="1"/>
  <c r="Q49" i="9" s="1"/>
  <c r="H49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M48" i="9"/>
  <c r="BL48" i="9"/>
  <c r="BK48" i="9"/>
  <c r="BJ48" i="9"/>
  <c r="BI48" i="9"/>
  <c r="BH48" i="9"/>
  <c r="BG48" i="9"/>
  <c r="BF48" i="9"/>
  <c r="BE48" i="9"/>
  <c r="BD48" i="9"/>
  <c r="BO48" i="9" s="1"/>
  <c r="BR48" i="9" s="1"/>
  <c r="BC48" i="9"/>
  <c r="BB48" i="9"/>
  <c r="BA48" i="9"/>
  <c r="BP48" i="9" s="1"/>
  <c r="BS48" i="9" s="1"/>
  <c r="Y48" i="9"/>
  <c r="AB48" i="9" s="1"/>
  <c r="AE48" i="9" s="1"/>
  <c r="X48" i="9"/>
  <c r="W48" i="9"/>
  <c r="V48" i="9"/>
  <c r="K48" i="9"/>
  <c r="N48" i="9" s="1"/>
  <c r="Q48" i="9" s="1"/>
  <c r="J48" i="9"/>
  <c r="I48" i="9"/>
  <c r="H48" i="9"/>
  <c r="Y47" i="9"/>
  <c r="AB47" i="9" s="1"/>
  <c r="AE47" i="9" s="1"/>
  <c r="X47" i="9"/>
  <c r="W47" i="9"/>
  <c r="V47" i="9"/>
  <c r="N47" i="9"/>
  <c r="Q47" i="9" s="1"/>
  <c r="K47" i="9"/>
  <c r="J47" i="9"/>
  <c r="I47" i="9"/>
  <c r="H47" i="9"/>
  <c r="M47" i="9" s="1"/>
  <c r="P47" i="9" s="1"/>
  <c r="Y46" i="9"/>
  <c r="AB46" i="9" s="1"/>
  <c r="AE46" i="9" s="1"/>
  <c r="X46" i="9"/>
  <c r="W46" i="9"/>
  <c r="V46" i="9"/>
  <c r="N46" i="9"/>
  <c r="Q46" i="9" s="1"/>
  <c r="K46" i="9"/>
  <c r="J46" i="9"/>
  <c r="I46" i="9"/>
  <c r="H46" i="9"/>
  <c r="M46" i="9" s="1"/>
  <c r="P46" i="9" s="1"/>
  <c r="Y45" i="9"/>
  <c r="AB45" i="9" s="1"/>
  <c r="AE45" i="9" s="1"/>
  <c r="X45" i="9"/>
  <c r="W45" i="9"/>
  <c r="V45" i="9"/>
  <c r="N45" i="9"/>
  <c r="Q45" i="9" s="1"/>
  <c r="K45" i="9"/>
  <c r="J45" i="9"/>
  <c r="I45" i="9"/>
  <c r="H45" i="9"/>
  <c r="M45" i="9" s="1"/>
  <c r="P45" i="9" s="1"/>
  <c r="Y44" i="9"/>
  <c r="X44" i="9"/>
  <c r="W44" i="9"/>
  <c r="V44" i="9"/>
  <c r="AB44" i="9" s="1"/>
  <c r="AE44" i="9" s="1"/>
  <c r="K44" i="9"/>
  <c r="J44" i="9"/>
  <c r="I44" i="9"/>
  <c r="H44" i="9"/>
  <c r="Y43" i="9"/>
  <c r="X43" i="9"/>
  <c r="W43" i="9"/>
  <c r="V43" i="9"/>
  <c r="AB43" i="9" s="1"/>
  <c r="AE43" i="9" s="1"/>
  <c r="K43" i="9"/>
  <c r="J43" i="9"/>
  <c r="I43" i="9"/>
  <c r="H43" i="9"/>
  <c r="AB42" i="9"/>
  <c r="AE42" i="9" s="1"/>
  <c r="Y42" i="9"/>
  <c r="X42" i="9"/>
  <c r="W42" i="9"/>
  <c r="V42" i="9"/>
  <c r="N42" i="9"/>
  <c r="Q42" i="9" s="1"/>
  <c r="K42" i="9"/>
  <c r="J42" i="9"/>
  <c r="I42" i="9"/>
  <c r="H42" i="9"/>
  <c r="M42" i="9" s="1"/>
  <c r="P42" i="9" s="1"/>
  <c r="Y41" i="9"/>
  <c r="AB41" i="9" s="1"/>
  <c r="AE41" i="9" s="1"/>
  <c r="X41" i="9"/>
  <c r="W41" i="9"/>
  <c r="V41" i="9"/>
  <c r="N41" i="9"/>
  <c r="Q41" i="9" s="1"/>
  <c r="K41" i="9"/>
  <c r="J41" i="9"/>
  <c r="I41" i="9"/>
  <c r="H41" i="9"/>
  <c r="M41" i="9" s="1"/>
  <c r="P41" i="9" s="1"/>
  <c r="BR39" i="9"/>
  <c r="BQ39" i="9"/>
  <c r="BP39" i="9"/>
  <c r="BO39" i="9"/>
  <c r="BN39" i="9"/>
  <c r="BM39" i="9"/>
  <c r="BL39" i="9"/>
  <c r="BU39" i="9" s="1"/>
  <c r="BX39" i="9" s="1"/>
  <c r="BK39" i="9"/>
  <c r="BC39" i="9"/>
  <c r="BB39" i="9"/>
  <c r="BA39" i="9"/>
  <c r="AZ39" i="9"/>
  <c r="AY39" i="9"/>
  <c r="AX39" i="9"/>
  <c r="AW39" i="9"/>
  <c r="AV39" i="9"/>
  <c r="BU38" i="9"/>
  <c r="BX38" i="9" s="1"/>
  <c r="BR38" i="9"/>
  <c r="BQ38" i="9"/>
  <c r="BP38" i="9"/>
  <c r="BO38" i="9"/>
  <c r="BN38" i="9"/>
  <c r="BM38" i="9"/>
  <c r="BL38" i="9"/>
  <c r="BK38" i="9"/>
  <c r="BT38" i="9" s="1"/>
  <c r="BW38" i="9" s="1"/>
  <c r="BC38" i="9"/>
  <c r="BB38" i="9"/>
  <c r="BA38" i="9"/>
  <c r="AZ38" i="9"/>
  <c r="AY38" i="9"/>
  <c r="AX38" i="9"/>
  <c r="AW38" i="9"/>
  <c r="AV38" i="9"/>
  <c r="BF38" i="9" s="1"/>
  <c r="BI38" i="9" s="1"/>
  <c r="BR37" i="9"/>
  <c r="BU37" i="9" s="1"/>
  <c r="BX37" i="9" s="1"/>
  <c r="BQ37" i="9"/>
  <c r="BP37" i="9"/>
  <c r="BO37" i="9"/>
  <c r="BN37" i="9"/>
  <c r="BM37" i="9"/>
  <c r="BL37" i="9"/>
  <c r="BK37" i="9"/>
  <c r="BC37" i="9"/>
  <c r="BB37" i="9"/>
  <c r="BA37" i="9"/>
  <c r="AZ37" i="9"/>
  <c r="AY37" i="9"/>
  <c r="AX37" i="9"/>
  <c r="AW37" i="9"/>
  <c r="AV37" i="9"/>
  <c r="Y36" i="9"/>
  <c r="X36" i="9"/>
  <c r="AB36" i="9" s="1"/>
  <c r="AE36" i="9" s="1"/>
  <c r="AH36" i="9" s="1"/>
  <c r="W36" i="9"/>
  <c r="AA36" i="9" s="1"/>
  <c r="AD36" i="9" s="1"/>
  <c r="AG36" i="9" s="1"/>
  <c r="V36" i="9"/>
  <c r="K36" i="9"/>
  <c r="J36" i="9"/>
  <c r="I36" i="9"/>
  <c r="M36" i="9" s="1"/>
  <c r="P36" i="9" s="1"/>
  <c r="S36" i="9" s="1"/>
  <c r="H36" i="9"/>
  <c r="N36" i="9" s="1"/>
  <c r="Q36" i="9" s="1"/>
  <c r="T36" i="9" s="1"/>
  <c r="BR35" i="9"/>
  <c r="BQ35" i="9"/>
  <c r="BP35" i="9"/>
  <c r="BO35" i="9"/>
  <c r="BN35" i="9"/>
  <c r="BM35" i="9"/>
  <c r="BL35" i="9"/>
  <c r="BK35" i="9"/>
  <c r="BU35" i="9" s="1"/>
  <c r="BX35" i="9" s="1"/>
  <c r="BC35" i="9"/>
  <c r="BB35" i="9"/>
  <c r="BA35" i="9"/>
  <c r="AZ35" i="9"/>
  <c r="AY35" i="9"/>
  <c r="BF35" i="9" s="1"/>
  <c r="BI35" i="9" s="1"/>
  <c r="AX35" i="9"/>
  <c r="AW35" i="9"/>
  <c r="AV35" i="9"/>
  <c r="Y35" i="9"/>
  <c r="X35" i="9"/>
  <c r="W35" i="9"/>
  <c r="AB35" i="9" s="1"/>
  <c r="AE35" i="9" s="1"/>
  <c r="AH35" i="9" s="1"/>
  <c r="V35" i="9"/>
  <c r="N35" i="9"/>
  <c r="Q35" i="9" s="1"/>
  <c r="T35" i="9" s="1"/>
  <c r="K35" i="9"/>
  <c r="J35" i="9"/>
  <c r="I35" i="9"/>
  <c r="H35" i="9"/>
  <c r="M35" i="9" s="1"/>
  <c r="P35" i="9" s="1"/>
  <c r="S35" i="9" s="1"/>
  <c r="BR34" i="9"/>
  <c r="BQ34" i="9"/>
  <c r="BP34" i="9"/>
  <c r="BO34" i="9"/>
  <c r="BN34" i="9"/>
  <c r="BU34" i="9" s="1"/>
  <c r="BX34" i="9" s="1"/>
  <c r="BM34" i="9"/>
  <c r="BL34" i="9"/>
  <c r="BK34" i="9"/>
  <c r="BC34" i="9"/>
  <c r="BB34" i="9"/>
  <c r="BA34" i="9"/>
  <c r="AZ34" i="9"/>
  <c r="AY34" i="9"/>
  <c r="AX34" i="9"/>
  <c r="AW34" i="9"/>
  <c r="AV34" i="9"/>
  <c r="BF34" i="9" s="1"/>
  <c r="BI34" i="9" s="1"/>
  <c r="AB34" i="9"/>
  <c r="AE34" i="9" s="1"/>
  <c r="AH34" i="9" s="1"/>
  <c r="Y34" i="9"/>
  <c r="X34" i="9"/>
  <c r="W34" i="9"/>
  <c r="AA34" i="9" s="1"/>
  <c r="AD34" i="9" s="1"/>
  <c r="AG34" i="9" s="1"/>
  <c r="V34" i="9"/>
  <c r="K34" i="9"/>
  <c r="M34" i="9" s="1"/>
  <c r="P34" i="9" s="1"/>
  <c r="S34" i="9" s="1"/>
  <c r="J34" i="9"/>
  <c r="I34" i="9"/>
  <c r="H34" i="9"/>
  <c r="BR33" i="9"/>
  <c r="BQ33" i="9"/>
  <c r="BP33" i="9"/>
  <c r="BO33" i="9"/>
  <c r="BN33" i="9"/>
  <c r="BM33" i="9"/>
  <c r="BL33" i="9"/>
  <c r="BK33" i="9"/>
  <c r="BU33" i="9" s="1"/>
  <c r="BX33" i="9" s="1"/>
  <c r="BC33" i="9"/>
  <c r="BB33" i="9"/>
  <c r="BA33" i="9"/>
  <c r="AZ33" i="9"/>
  <c r="AY33" i="9"/>
  <c r="AX33" i="9"/>
  <c r="AW33" i="9"/>
  <c r="BF33" i="9" s="1"/>
  <c r="BI33" i="9" s="1"/>
  <c r="AV33" i="9"/>
  <c r="AH33" i="9"/>
  <c r="AG33" i="9"/>
  <c r="BR32" i="9"/>
  <c r="BQ32" i="9"/>
  <c r="BP32" i="9"/>
  <c r="BO32" i="9"/>
  <c r="BN32" i="9"/>
  <c r="BM32" i="9"/>
  <c r="BU32" i="9" s="1"/>
  <c r="BX32" i="9" s="1"/>
  <c r="BL32" i="9"/>
  <c r="BK32" i="9"/>
  <c r="BF32" i="9"/>
  <c r="BI32" i="9" s="1"/>
  <c r="BC32" i="9"/>
  <c r="BB32" i="9"/>
  <c r="BA32" i="9"/>
  <c r="AZ32" i="9"/>
  <c r="AY32" i="9"/>
  <c r="AX32" i="9"/>
  <c r="AW32" i="9"/>
  <c r="AV32" i="9"/>
  <c r="BE32" i="9" s="1"/>
  <c r="BH32" i="9" s="1"/>
  <c r="Y32" i="9"/>
  <c r="AB32" i="9" s="1"/>
  <c r="AE32" i="9" s="1"/>
  <c r="AH32" i="9" s="1"/>
  <c r="X32" i="9"/>
  <c r="W32" i="9"/>
  <c r="V32" i="9"/>
  <c r="T32" i="9"/>
  <c r="K32" i="9"/>
  <c r="J32" i="9"/>
  <c r="N32" i="9" s="1"/>
  <c r="Q32" i="9" s="1"/>
  <c r="I32" i="9"/>
  <c r="H32" i="9"/>
  <c r="BU31" i="9"/>
  <c r="BX31" i="9" s="1"/>
  <c r="BR31" i="9"/>
  <c r="BQ31" i="9"/>
  <c r="BP31" i="9"/>
  <c r="BO31" i="9"/>
  <c r="BN31" i="9"/>
  <c r="BM31" i="9"/>
  <c r="BL31" i="9"/>
  <c r="BK31" i="9"/>
  <c r="BT31" i="9" s="1"/>
  <c r="BW31" i="9" s="1"/>
  <c r="BC31" i="9"/>
  <c r="BB31" i="9"/>
  <c r="BA31" i="9"/>
  <c r="AZ31" i="9"/>
  <c r="AY31" i="9"/>
  <c r="AX31" i="9"/>
  <c r="AW31" i="9"/>
  <c r="BF31" i="9" s="1"/>
  <c r="BI31" i="9" s="1"/>
  <c r="AV31" i="9"/>
  <c r="Y31" i="9"/>
  <c r="X31" i="9"/>
  <c r="W31" i="9"/>
  <c r="AA31" i="9" s="1"/>
  <c r="AD31" i="9" s="1"/>
  <c r="AG31" i="9" s="1"/>
  <c r="V31" i="9"/>
  <c r="N31" i="9"/>
  <c r="Q31" i="9" s="1"/>
  <c r="T31" i="9" s="1"/>
  <c r="K31" i="9"/>
  <c r="J31" i="9"/>
  <c r="I31" i="9"/>
  <c r="H31" i="9"/>
  <c r="M31" i="9" s="1"/>
  <c r="P31" i="9" s="1"/>
  <c r="S31" i="9" s="1"/>
  <c r="BR30" i="9"/>
  <c r="BQ30" i="9"/>
  <c r="BP30" i="9"/>
  <c r="BO30" i="9"/>
  <c r="BN30" i="9"/>
  <c r="BM30" i="9"/>
  <c r="BL30" i="9"/>
  <c r="BK30" i="9"/>
  <c r="BF30" i="9"/>
  <c r="BI30" i="9" s="1"/>
  <c r="BC30" i="9"/>
  <c r="BB30" i="9"/>
  <c r="BA30" i="9"/>
  <c r="AZ30" i="9"/>
  <c r="AY30" i="9"/>
  <c r="AX30" i="9"/>
  <c r="AW30" i="9"/>
  <c r="AV30" i="9"/>
  <c r="BE30" i="9" s="1"/>
  <c r="BH30" i="9" s="1"/>
  <c r="Y30" i="9"/>
  <c r="X30" i="9"/>
  <c r="W30" i="9"/>
  <c r="V30" i="9"/>
  <c r="K30" i="9"/>
  <c r="J30" i="9"/>
  <c r="I30" i="9"/>
  <c r="H30" i="9"/>
  <c r="BR29" i="9"/>
  <c r="BQ29" i="9"/>
  <c r="BP29" i="9"/>
  <c r="BO29" i="9"/>
  <c r="BN29" i="9"/>
  <c r="BM29" i="9"/>
  <c r="BL29" i="9"/>
  <c r="BU29" i="9" s="1"/>
  <c r="BX29" i="9" s="1"/>
  <c r="BK29" i="9"/>
  <c r="BC29" i="9"/>
  <c r="BB29" i="9"/>
  <c r="BA29" i="9"/>
  <c r="AZ29" i="9"/>
  <c r="AY29" i="9"/>
  <c r="AX29" i="9"/>
  <c r="BF29" i="9" s="1"/>
  <c r="BI29" i="9" s="1"/>
  <c r="AW29" i="9"/>
  <c r="AV29" i="9"/>
  <c r="Y29" i="9"/>
  <c r="X29" i="9"/>
  <c r="W29" i="9"/>
  <c r="AA29" i="9" s="1"/>
  <c r="AD29" i="9" s="1"/>
  <c r="AG29" i="9" s="1"/>
  <c r="V29" i="9"/>
  <c r="N29" i="9"/>
  <c r="Q29" i="9" s="1"/>
  <c r="T29" i="9" s="1"/>
  <c r="K29" i="9"/>
  <c r="J29" i="9"/>
  <c r="I29" i="9"/>
  <c r="H29" i="9"/>
  <c r="M29" i="9" s="1"/>
  <c r="P29" i="9" s="1"/>
  <c r="S29" i="9" s="1"/>
  <c r="BR28" i="9"/>
  <c r="BQ28" i="9"/>
  <c r="BP28" i="9"/>
  <c r="BO28" i="9"/>
  <c r="BN28" i="9"/>
  <c r="BM28" i="9"/>
  <c r="BU28" i="9" s="1"/>
  <c r="BX28" i="9" s="1"/>
  <c r="BL28" i="9"/>
  <c r="BK28" i="9"/>
  <c r="BF28" i="9"/>
  <c r="BI28" i="9" s="1"/>
  <c r="BC28" i="9"/>
  <c r="BB28" i="9"/>
  <c r="BA28" i="9"/>
  <c r="AZ28" i="9"/>
  <c r="AY28" i="9"/>
  <c r="AX28" i="9"/>
  <c r="AW28" i="9"/>
  <c r="AV28" i="9"/>
  <c r="BE28" i="9" s="1"/>
  <c r="BH28" i="9" s="1"/>
  <c r="Y28" i="9"/>
  <c r="AB28" i="9" s="1"/>
  <c r="AE28" i="9" s="1"/>
  <c r="AH28" i="9" s="1"/>
  <c r="X28" i="9"/>
  <c r="W28" i="9"/>
  <c r="V28" i="9"/>
  <c r="K28" i="9"/>
  <c r="J28" i="9"/>
  <c r="N28" i="9" s="1"/>
  <c r="Q28" i="9" s="1"/>
  <c r="T28" i="9" s="1"/>
  <c r="I28" i="9"/>
  <c r="H28" i="9"/>
  <c r="BU27" i="9"/>
  <c r="BX27" i="9" s="1"/>
  <c r="BR27" i="9"/>
  <c r="BQ27" i="9"/>
  <c r="BP27" i="9"/>
  <c r="BO27" i="9"/>
  <c r="BN27" i="9"/>
  <c r="BM27" i="9"/>
  <c r="BL27" i="9"/>
  <c r="BK27" i="9"/>
  <c r="BT27" i="9" s="1"/>
  <c r="BW27" i="9" s="1"/>
  <c r="BC27" i="9"/>
  <c r="BB27" i="9"/>
  <c r="BA27" i="9"/>
  <c r="AZ27" i="9"/>
  <c r="AY27" i="9"/>
  <c r="AX27" i="9"/>
  <c r="AW27" i="9"/>
  <c r="AV27" i="9"/>
  <c r="Y27" i="9"/>
  <c r="X27" i="9"/>
  <c r="W27" i="9"/>
  <c r="AA27" i="9" s="1"/>
  <c r="AD27" i="9" s="1"/>
  <c r="AG27" i="9" s="1"/>
  <c r="V27" i="9"/>
  <c r="N27" i="9"/>
  <c r="Q27" i="9" s="1"/>
  <c r="T27" i="9" s="1"/>
  <c r="K27" i="9"/>
  <c r="J27" i="9"/>
  <c r="I27" i="9"/>
  <c r="H27" i="9"/>
  <c r="M27" i="9" s="1"/>
  <c r="P27" i="9" s="1"/>
  <c r="S27" i="9" s="1"/>
  <c r="BR26" i="9"/>
  <c r="BQ26" i="9"/>
  <c r="BP26" i="9"/>
  <c r="BO26" i="9"/>
  <c r="BN26" i="9"/>
  <c r="BM26" i="9"/>
  <c r="BL26" i="9"/>
  <c r="BU26" i="9" s="1"/>
  <c r="BX26" i="9" s="1"/>
  <c r="BK26" i="9"/>
  <c r="BC26" i="9"/>
  <c r="BB26" i="9"/>
  <c r="BA26" i="9"/>
  <c r="AZ26" i="9"/>
  <c r="AY26" i="9"/>
  <c r="AX26" i="9"/>
  <c r="AW26" i="9"/>
  <c r="BF26" i="9" s="1"/>
  <c r="BI26" i="9" s="1"/>
  <c r="AV26" i="9"/>
  <c r="AB26" i="9"/>
  <c r="AE26" i="9" s="1"/>
  <c r="AH26" i="9" s="1"/>
  <c r="Y26" i="9"/>
  <c r="X26" i="9"/>
  <c r="W26" i="9"/>
  <c r="V26" i="9"/>
  <c r="AA26" i="9" s="1"/>
  <c r="AD26" i="9" s="1"/>
  <c r="AG26" i="9" s="1"/>
  <c r="N26" i="9"/>
  <c r="Q26" i="9" s="1"/>
  <c r="T26" i="9" s="1"/>
  <c r="K26" i="9"/>
  <c r="J26" i="9"/>
  <c r="I26" i="9"/>
  <c r="M26" i="9" s="1"/>
  <c r="P26" i="9" s="1"/>
  <c r="S26" i="9" s="1"/>
  <c r="H26" i="9"/>
  <c r="Y25" i="9"/>
  <c r="X25" i="9"/>
  <c r="AA25" i="9" s="1"/>
  <c r="AD25" i="9" s="1"/>
  <c r="AG25" i="9" s="1"/>
  <c r="W25" i="9"/>
  <c r="V25" i="9"/>
  <c r="K25" i="9"/>
  <c r="N25" i="9" s="1"/>
  <c r="Q25" i="9" s="1"/>
  <c r="T25" i="9" s="1"/>
  <c r="J25" i="9"/>
  <c r="I25" i="9"/>
  <c r="H25" i="9"/>
  <c r="Y24" i="9"/>
  <c r="X24" i="9"/>
  <c r="W24" i="9"/>
  <c r="V24" i="9"/>
  <c r="K24" i="9"/>
  <c r="J24" i="9"/>
  <c r="I24" i="9"/>
  <c r="H24" i="9"/>
  <c r="Y23" i="9"/>
  <c r="X23" i="9"/>
  <c r="W23" i="9"/>
  <c r="V23" i="9"/>
  <c r="K23" i="9"/>
  <c r="J23" i="9"/>
  <c r="I23" i="9"/>
  <c r="H23" i="9"/>
  <c r="BR19" i="9"/>
  <c r="BQ19" i="9"/>
  <c r="BP19" i="9"/>
  <c r="BO19" i="9"/>
  <c r="BN19" i="9"/>
  <c r="BM19" i="9"/>
  <c r="BL19" i="9"/>
  <c r="BK19" i="9"/>
  <c r="BC19" i="9"/>
  <c r="BB19" i="9"/>
  <c r="BA19" i="9"/>
  <c r="AZ19" i="9"/>
  <c r="AY19" i="9"/>
  <c r="AX19" i="9"/>
  <c r="AW19" i="9"/>
  <c r="BF19" i="9" s="1"/>
  <c r="BI19" i="9" s="1"/>
  <c r="AV19" i="9"/>
  <c r="Y19" i="9"/>
  <c r="X19" i="9"/>
  <c r="W19" i="9"/>
  <c r="AB19" i="9" s="1"/>
  <c r="AE19" i="9" s="1"/>
  <c r="V19" i="9"/>
  <c r="AA19" i="9" s="1"/>
  <c r="AD19" i="9" s="1"/>
  <c r="K19" i="9"/>
  <c r="J19" i="9"/>
  <c r="I19" i="9"/>
  <c r="N19" i="9" s="1"/>
  <c r="Q19" i="9" s="1"/>
  <c r="H19" i="9"/>
  <c r="BR18" i="9"/>
  <c r="BQ18" i="9"/>
  <c r="BP18" i="9"/>
  <c r="BO18" i="9"/>
  <c r="BN18" i="9"/>
  <c r="BM18" i="9"/>
  <c r="BL18" i="9"/>
  <c r="BU18" i="9" s="1"/>
  <c r="BX18" i="9" s="1"/>
  <c r="BK18" i="9"/>
  <c r="BT18" i="9" s="1"/>
  <c r="BW18" i="9" s="1"/>
  <c r="BF18" i="9"/>
  <c r="BI18" i="9" s="1"/>
  <c r="BC18" i="9"/>
  <c r="BB18" i="9"/>
  <c r="BA18" i="9"/>
  <c r="AZ18" i="9"/>
  <c r="AY18" i="9"/>
  <c r="AX18" i="9"/>
  <c r="AW18" i="9"/>
  <c r="AV18" i="9"/>
  <c r="BE18" i="9" s="1"/>
  <c r="BH18" i="9" s="1"/>
  <c r="Y18" i="9"/>
  <c r="X18" i="9"/>
  <c r="W18" i="9"/>
  <c r="AB18" i="9" s="1"/>
  <c r="AE18" i="9" s="1"/>
  <c r="V18" i="9"/>
  <c r="AA18" i="9" s="1"/>
  <c r="AD18" i="9" s="1"/>
  <c r="K18" i="9"/>
  <c r="J18" i="9"/>
  <c r="I18" i="9"/>
  <c r="N18" i="9" s="1"/>
  <c r="Q18" i="9" s="1"/>
  <c r="H18" i="9"/>
  <c r="M18" i="9" s="1"/>
  <c r="P18" i="9" s="1"/>
  <c r="BR17" i="9"/>
  <c r="BQ17" i="9"/>
  <c r="BP17" i="9"/>
  <c r="BO17" i="9"/>
  <c r="BN17" i="9"/>
  <c r="BM17" i="9"/>
  <c r="BL17" i="9"/>
  <c r="BU17" i="9" s="1"/>
  <c r="BX17" i="9" s="1"/>
  <c r="BK17" i="9"/>
  <c r="BT17" i="9" s="1"/>
  <c r="BW17" i="9" s="1"/>
  <c r="BC17" i="9"/>
  <c r="BB17" i="9"/>
  <c r="BA17" i="9"/>
  <c r="AZ17" i="9"/>
  <c r="AY17" i="9"/>
  <c r="AX17" i="9"/>
  <c r="AW17" i="9"/>
  <c r="BF17" i="9" s="1"/>
  <c r="BI17" i="9" s="1"/>
  <c r="AV17" i="9"/>
  <c r="Y17" i="9"/>
  <c r="X17" i="9"/>
  <c r="W17" i="9"/>
  <c r="AB17" i="9" s="1"/>
  <c r="AE17" i="9" s="1"/>
  <c r="V17" i="9"/>
  <c r="K17" i="9"/>
  <c r="J17" i="9"/>
  <c r="I17" i="9"/>
  <c r="N17" i="9" s="1"/>
  <c r="Q17" i="9" s="1"/>
  <c r="H17" i="9"/>
  <c r="BR15" i="9"/>
  <c r="BQ15" i="9"/>
  <c r="BP15" i="9"/>
  <c r="BO15" i="9"/>
  <c r="BN15" i="9"/>
  <c r="BM15" i="9"/>
  <c r="BL15" i="9"/>
  <c r="BU15" i="9" s="1"/>
  <c r="BX15" i="9" s="1"/>
  <c r="BK15" i="9"/>
  <c r="BC15" i="9"/>
  <c r="BB15" i="9"/>
  <c r="BA15" i="9"/>
  <c r="AZ15" i="9"/>
  <c r="AY15" i="9"/>
  <c r="AX15" i="9"/>
  <c r="AW15" i="9"/>
  <c r="BF15" i="9" s="1"/>
  <c r="BI15" i="9" s="1"/>
  <c r="AV15" i="9"/>
  <c r="Y15" i="9"/>
  <c r="X15" i="9"/>
  <c r="W15" i="9"/>
  <c r="V15" i="9"/>
  <c r="AB15" i="9" s="1"/>
  <c r="AE15" i="9" s="1"/>
  <c r="K15" i="9"/>
  <c r="J15" i="9"/>
  <c r="I15" i="9"/>
  <c r="H15" i="9"/>
  <c r="BR14" i="9"/>
  <c r="BQ14" i="9"/>
  <c r="BP14" i="9"/>
  <c r="BO14" i="9"/>
  <c r="BN14" i="9"/>
  <c r="BM14" i="9"/>
  <c r="BL14" i="9"/>
  <c r="BK14" i="9"/>
  <c r="BC14" i="9"/>
  <c r="BB14" i="9"/>
  <c r="BA14" i="9"/>
  <c r="AZ14" i="9"/>
  <c r="AY14" i="9"/>
  <c r="AX14" i="9"/>
  <c r="AW14" i="9"/>
  <c r="BF14" i="9" s="1"/>
  <c r="BI14" i="9" s="1"/>
  <c r="AV14" i="9"/>
  <c r="Y14" i="9"/>
  <c r="X14" i="9"/>
  <c r="W14" i="9"/>
  <c r="V14" i="9"/>
  <c r="K14" i="9"/>
  <c r="J14" i="9"/>
  <c r="I14" i="9"/>
  <c r="H14" i="9"/>
  <c r="BR13" i="9"/>
  <c r="BQ13" i="9"/>
  <c r="BP13" i="9"/>
  <c r="BO13" i="9"/>
  <c r="BN13" i="9"/>
  <c r="BM13" i="9"/>
  <c r="BL13" i="9"/>
  <c r="BK13" i="9"/>
  <c r="BF13" i="9"/>
  <c r="BI13" i="9" s="1"/>
  <c r="BC13" i="9"/>
  <c r="BB13" i="9"/>
  <c r="BA13" i="9"/>
  <c r="AZ13" i="9"/>
  <c r="AY13" i="9"/>
  <c r="AX13" i="9"/>
  <c r="AW13" i="9"/>
  <c r="AV13" i="9"/>
  <c r="BE13" i="9" s="1"/>
  <c r="BH13" i="9" s="1"/>
  <c r="Y13" i="9"/>
  <c r="X13" i="9"/>
  <c r="W13" i="9"/>
  <c r="V13" i="9"/>
  <c r="AB13" i="9" s="1"/>
  <c r="AE13" i="9" s="1"/>
  <c r="K13" i="9"/>
  <c r="J13" i="9"/>
  <c r="I13" i="9"/>
  <c r="H13" i="9"/>
  <c r="N13" i="9" s="1"/>
  <c r="Q13" i="9" s="1"/>
  <c r="BR12" i="9"/>
  <c r="BQ12" i="9"/>
  <c r="BP12" i="9"/>
  <c r="BO12" i="9"/>
  <c r="BN12" i="9"/>
  <c r="BM12" i="9"/>
  <c r="BL12" i="9"/>
  <c r="BK12" i="9"/>
  <c r="BC12" i="9"/>
  <c r="BB12" i="9"/>
  <c r="BA12" i="9"/>
  <c r="AZ12" i="9"/>
  <c r="AY12" i="9"/>
  <c r="AX12" i="9"/>
  <c r="AW12" i="9"/>
  <c r="AV12" i="9"/>
  <c r="BF12" i="9" s="1"/>
  <c r="BI12" i="9" s="1"/>
  <c r="Y12" i="9"/>
  <c r="X12" i="9"/>
  <c r="W12" i="9"/>
  <c r="V12" i="9"/>
  <c r="K12" i="9"/>
  <c r="J12" i="9"/>
  <c r="I12" i="9"/>
  <c r="H12" i="9"/>
  <c r="BR11" i="9"/>
  <c r="BQ11" i="9"/>
  <c r="BP11" i="9"/>
  <c r="BO11" i="9"/>
  <c r="BN11" i="9"/>
  <c r="BM11" i="9"/>
  <c r="BL11" i="9"/>
  <c r="BU11" i="9" s="1"/>
  <c r="BX11" i="9" s="1"/>
  <c r="BK11" i="9"/>
  <c r="BT11" i="9" s="1"/>
  <c r="BW11" i="9" s="1"/>
  <c r="BC11" i="9"/>
  <c r="BB11" i="9"/>
  <c r="BA11" i="9"/>
  <c r="AZ11" i="9"/>
  <c r="AY11" i="9"/>
  <c r="AX11" i="9"/>
  <c r="AW11" i="9"/>
  <c r="AV11" i="9"/>
  <c r="BF11" i="9" s="1"/>
  <c r="BI11" i="9" s="1"/>
  <c r="Y11" i="9"/>
  <c r="X11" i="9"/>
  <c r="W11" i="9"/>
  <c r="V11" i="9"/>
  <c r="N11" i="9"/>
  <c r="Q11" i="9" s="1"/>
  <c r="K11" i="9"/>
  <c r="J11" i="9"/>
  <c r="I11" i="9"/>
  <c r="H11" i="9"/>
  <c r="BR10" i="9"/>
  <c r="BQ10" i="9"/>
  <c r="BP10" i="9"/>
  <c r="BO10" i="9"/>
  <c r="BN10" i="9"/>
  <c r="BM10" i="9"/>
  <c r="BL10" i="9"/>
  <c r="BU10" i="9" s="1"/>
  <c r="BX10" i="9" s="1"/>
  <c r="BK10" i="9"/>
  <c r="BC10" i="9"/>
  <c r="BB10" i="9"/>
  <c r="BA10" i="9"/>
  <c r="AZ10" i="9"/>
  <c r="AY10" i="9"/>
  <c r="AX10" i="9"/>
  <c r="AW10" i="9"/>
  <c r="BF10" i="9" s="1"/>
  <c r="BI10" i="9" s="1"/>
  <c r="AV10" i="9"/>
  <c r="BE10" i="9" s="1"/>
  <c r="BH10" i="9" s="1"/>
  <c r="AB10" i="9"/>
  <c r="AE10" i="9" s="1"/>
  <c r="Y10" i="9"/>
  <c r="X10" i="9"/>
  <c r="W10" i="9"/>
  <c r="V10" i="9"/>
  <c r="AA10" i="9" s="1"/>
  <c r="AD10" i="9" s="1"/>
  <c r="K10" i="9"/>
  <c r="J10" i="9"/>
  <c r="I10" i="9"/>
  <c r="H10" i="9"/>
  <c r="M10" i="9" s="1"/>
  <c r="P10" i="9" s="1"/>
  <c r="BR9" i="9"/>
  <c r="BQ9" i="9"/>
  <c r="BP9" i="9"/>
  <c r="BO9" i="9"/>
  <c r="BN9" i="9"/>
  <c r="BM9" i="9"/>
  <c r="BL9" i="9"/>
  <c r="BU9" i="9" s="1"/>
  <c r="BX9" i="9" s="1"/>
  <c r="BK9" i="9"/>
  <c r="BC9" i="9"/>
  <c r="BB9" i="9"/>
  <c r="BA9" i="9"/>
  <c r="AZ9" i="9"/>
  <c r="AY9" i="9"/>
  <c r="AX9" i="9"/>
  <c r="AW9" i="9"/>
  <c r="AV9" i="9"/>
  <c r="BE9" i="9" s="1"/>
  <c r="BH9" i="9" s="1"/>
  <c r="AD9" i="9"/>
  <c r="AB9" i="9"/>
  <c r="AE9" i="9" s="1"/>
  <c r="Y9" i="9"/>
  <c r="X9" i="9"/>
  <c r="W9" i="9"/>
  <c r="V9" i="9"/>
  <c r="AA9" i="9" s="1"/>
  <c r="K9" i="9"/>
  <c r="J9" i="9"/>
  <c r="I9" i="9"/>
  <c r="H9" i="9"/>
  <c r="M9" i="9" s="1"/>
  <c r="P9" i="9" s="1"/>
  <c r="BR8" i="9"/>
  <c r="BQ8" i="9"/>
  <c r="BP8" i="9"/>
  <c r="BO8" i="9"/>
  <c r="BN8" i="9"/>
  <c r="BM8" i="9"/>
  <c r="BL8" i="9"/>
  <c r="BU8" i="9" s="1"/>
  <c r="BX8" i="9" s="1"/>
  <c r="BK8" i="9"/>
  <c r="BC8" i="9"/>
  <c r="BB8" i="9"/>
  <c r="BA8" i="9"/>
  <c r="AZ8" i="9"/>
  <c r="AY8" i="9"/>
  <c r="AX8" i="9"/>
  <c r="AW8" i="9"/>
  <c r="BF8" i="9" s="1"/>
  <c r="BI8" i="9" s="1"/>
  <c r="AV8" i="9"/>
  <c r="BE8" i="9" s="1"/>
  <c r="BH8" i="9" s="1"/>
  <c r="AB8" i="9"/>
  <c r="AE8" i="9" s="1"/>
  <c r="Y8" i="9"/>
  <c r="X8" i="9"/>
  <c r="W8" i="9"/>
  <c r="V8" i="9"/>
  <c r="K8" i="9"/>
  <c r="J8" i="9"/>
  <c r="I8" i="9"/>
  <c r="N8" i="9" s="1"/>
  <c r="Q8" i="9" s="1"/>
  <c r="H8" i="9"/>
  <c r="BR7" i="9"/>
  <c r="BQ7" i="9"/>
  <c r="BP7" i="9"/>
  <c r="BO7" i="9"/>
  <c r="BN7" i="9"/>
  <c r="BM7" i="9"/>
  <c r="BL7" i="9"/>
  <c r="BU7" i="9" s="1"/>
  <c r="BX7" i="9" s="1"/>
  <c r="BK7" i="9"/>
  <c r="BC7" i="9"/>
  <c r="BB7" i="9"/>
  <c r="BA7" i="9"/>
  <c r="AZ7" i="9"/>
  <c r="AY7" i="9"/>
  <c r="AX7" i="9"/>
  <c r="AW7" i="9"/>
  <c r="AV7" i="9"/>
  <c r="BF7" i="9" s="1"/>
  <c r="BI7" i="9" s="1"/>
  <c r="AB7" i="9"/>
  <c r="AE7" i="9" s="1"/>
  <c r="Y7" i="9"/>
  <c r="X7" i="9"/>
  <c r="W7" i="9"/>
  <c r="V7" i="9"/>
  <c r="AA7" i="9" s="1"/>
  <c r="AD7" i="9" s="1"/>
  <c r="K7" i="9"/>
  <c r="J7" i="9"/>
  <c r="N7" i="9" s="1"/>
  <c r="Q7" i="9" s="1"/>
  <c r="I7" i="9"/>
  <c r="H7" i="9"/>
  <c r="BR6" i="9"/>
  <c r="BQ6" i="9"/>
  <c r="BP6" i="9"/>
  <c r="BO6" i="9"/>
  <c r="BU6" i="9" s="1"/>
  <c r="BX6" i="9" s="1"/>
  <c r="BN6" i="9"/>
  <c r="BM6" i="9"/>
  <c r="BL6" i="9"/>
  <c r="BK6" i="9"/>
  <c r="BC6" i="9"/>
  <c r="BB6" i="9"/>
  <c r="BA6" i="9"/>
  <c r="AZ6" i="9"/>
  <c r="AY6" i="9"/>
  <c r="AX6" i="9"/>
  <c r="AW6" i="9"/>
  <c r="AV6" i="9"/>
  <c r="BF6" i="9" s="1"/>
  <c r="BI6" i="9" s="1"/>
  <c r="Y6" i="9"/>
  <c r="X6" i="9"/>
  <c r="W6" i="9"/>
  <c r="V6" i="9"/>
  <c r="N6" i="9"/>
  <c r="Q6" i="9" s="1"/>
  <c r="K6" i="9"/>
  <c r="J6" i="9"/>
  <c r="I6" i="9"/>
  <c r="H6" i="9"/>
  <c r="M6" i="9" s="1"/>
  <c r="P6" i="9" s="1"/>
  <c r="BE7" i="9" l="1"/>
  <c r="BH7" i="9" s="1"/>
  <c r="N12" i="9"/>
  <c r="Q12" i="9" s="1"/>
  <c r="M12" i="9"/>
  <c r="P12" i="9" s="1"/>
  <c r="BE12" i="9"/>
  <c r="BH12" i="9" s="1"/>
  <c r="BU19" i="9"/>
  <c r="BX19" i="9" s="1"/>
  <c r="N23" i="9"/>
  <c r="Q23" i="9" s="1"/>
  <c r="N24" i="9"/>
  <c r="Q24" i="9" s="1"/>
  <c r="AA6" i="9"/>
  <c r="AD6" i="9" s="1"/>
  <c r="AA11" i="9"/>
  <c r="AD11" i="9" s="1"/>
  <c r="AA17" i="9"/>
  <c r="AD17" i="9" s="1"/>
  <c r="CJ53" i="9"/>
  <c r="CM53" i="9" s="1"/>
  <c r="CI53" i="9"/>
  <c r="CL53" i="9" s="1"/>
  <c r="N9" i="9"/>
  <c r="Q9" i="9" s="1"/>
  <c r="BT33" i="9"/>
  <c r="BW33" i="9" s="1"/>
  <c r="BT7" i="9"/>
  <c r="BW7" i="9" s="1"/>
  <c r="AA8" i="9"/>
  <c r="AD8" i="9" s="1"/>
  <c r="BF9" i="9"/>
  <c r="BI9" i="9" s="1"/>
  <c r="BT10" i="9"/>
  <c r="BW10" i="9" s="1"/>
  <c r="BU12" i="9"/>
  <c r="BX12" i="9" s="1"/>
  <c r="BT13" i="9"/>
  <c r="BW13" i="9" s="1"/>
  <c r="N14" i="9"/>
  <c r="Q14" i="9" s="1"/>
  <c r="BE14" i="9"/>
  <c r="BH14" i="9" s="1"/>
  <c r="CJ72" i="9"/>
  <c r="CM72" i="9" s="1"/>
  <c r="CI72" i="9"/>
  <c r="CL72" i="9" s="1"/>
  <c r="M7" i="9"/>
  <c r="P7" i="9" s="1"/>
  <c r="BT8" i="9"/>
  <c r="BW8" i="9" s="1"/>
  <c r="BT9" i="9"/>
  <c r="BW9" i="9" s="1"/>
  <c r="M11" i="9"/>
  <c r="P11" i="9" s="1"/>
  <c r="AB12" i="9"/>
  <c r="AE12" i="9" s="1"/>
  <c r="AA12" i="9"/>
  <c r="AD12" i="9" s="1"/>
  <c r="BU13" i="9"/>
  <c r="BX13" i="9" s="1"/>
  <c r="BT14" i="9"/>
  <c r="BW14" i="9" s="1"/>
  <c r="N15" i="9"/>
  <c r="Q15" i="9" s="1"/>
  <c r="BE15" i="9"/>
  <c r="BH15" i="9" s="1"/>
  <c r="AB23" i="9"/>
  <c r="AE23" i="9" s="1"/>
  <c r="AB24" i="9"/>
  <c r="AE24" i="9" s="1"/>
  <c r="AA24" i="9"/>
  <c r="AD24" i="9" s="1"/>
  <c r="N30" i="9"/>
  <c r="Q30" i="9" s="1"/>
  <c r="T30" i="9" s="1"/>
  <c r="M43" i="9"/>
  <c r="P43" i="9" s="1"/>
  <c r="N43" i="9"/>
  <c r="Q43" i="9" s="1"/>
  <c r="BT6" i="9"/>
  <c r="BW6" i="9" s="1"/>
  <c r="N10" i="9"/>
  <c r="Q10" i="9" s="1"/>
  <c r="BT12" i="9"/>
  <c r="BW12" i="9" s="1"/>
  <c r="BP49" i="9"/>
  <c r="BS49" i="9" s="1"/>
  <c r="BO49" i="9"/>
  <c r="BR49" i="9" s="1"/>
  <c r="AB6" i="9"/>
  <c r="AE6" i="9" s="1"/>
  <c r="M8" i="9"/>
  <c r="P8" i="9" s="1"/>
  <c r="AB11" i="9"/>
  <c r="AE11" i="9" s="1"/>
  <c r="BU14" i="9"/>
  <c r="BX14" i="9" s="1"/>
  <c r="BT15" i="9"/>
  <c r="BW15" i="9" s="1"/>
  <c r="M17" i="9"/>
  <c r="P17" i="9" s="1"/>
  <c r="BE17" i="9"/>
  <c r="BH17" i="9" s="1"/>
  <c r="BE26" i="9"/>
  <c r="BH26" i="9" s="1"/>
  <c r="BU30" i="9"/>
  <c r="BX30" i="9" s="1"/>
  <c r="BE34" i="9"/>
  <c r="BH34" i="9" s="1"/>
  <c r="BE6" i="9"/>
  <c r="BH6" i="9" s="1"/>
  <c r="BE11" i="9"/>
  <c r="BH11" i="9" s="1"/>
  <c r="AB110" i="9"/>
  <c r="AE110" i="9" s="1"/>
  <c r="AA110" i="9"/>
  <c r="AD110" i="9" s="1"/>
  <c r="AB14" i="9"/>
  <c r="AE14" i="9" s="1"/>
  <c r="M19" i="9"/>
  <c r="P19" i="9" s="1"/>
  <c r="BE19" i="9"/>
  <c r="BH19" i="9" s="1"/>
  <c r="BF27" i="9"/>
  <c r="BI27" i="9" s="1"/>
  <c r="AB30" i="9"/>
  <c r="AE30" i="9" s="1"/>
  <c r="AH30" i="9" s="1"/>
  <c r="AA28" i="9"/>
  <c r="AD28" i="9" s="1"/>
  <c r="AG28" i="9" s="1"/>
  <c r="AA32" i="9"/>
  <c r="AD32" i="9" s="1"/>
  <c r="AG32" i="9" s="1"/>
  <c r="BF39" i="9"/>
  <c r="BI39" i="9" s="1"/>
  <c r="BE39" i="9"/>
  <c r="BH39" i="9" s="1"/>
  <c r="AA41" i="9"/>
  <c r="AD41" i="9" s="1"/>
  <c r="AA45" i="9"/>
  <c r="AD45" i="9" s="1"/>
  <c r="CI51" i="9"/>
  <c r="CL51" i="9" s="1"/>
  <c r="CI56" i="9"/>
  <c r="CL56" i="9" s="1"/>
  <c r="M60" i="9"/>
  <c r="P60" i="9" s="1"/>
  <c r="S60" i="9" s="1"/>
  <c r="M61" i="9"/>
  <c r="P61" i="9" s="1"/>
  <c r="S61" i="9" s="1"/>
  <c r="CI61" i="9"/>
  <c r="CL61" i="9" s="1"/>
  <c r="AB66" i="9"/>
  <c r="AE66" i="9" s="1"/>
  <c r="AH66" i="9" s="1"/>
  <c r="CJ66" i="9"/>
  <c r="CM66" i="9" s="1"/>
  <c r="BT19" i="9"/>
  <c r="BW19" i="9" s="1"/>
  <c r="M23" i="9"/>
  <c r="P23" i="9" s="1"/>
  <c r="AA23" i="9"/>
  <c r="AD23" i="9" s="1"/>
  <c r="AG24" i="9" s="1"/>
  <c r="M24" i="9"/>
  <c r="P24" i="9" s="1"/>
  <c r="AB25" i="9"/>
  <c r="AE25" i="9" s="1"/>
  <c r="AH25" i="9" s="1"/>
  <c r="BT28" i="9"/>
  <c r="BW28" i="9" s="1"/>
  <c r="BE29" i="9"/>
  <c r="BH29" i="9" s="1"/>
  <c r="BT32" i="9"/>
  <c r="BW32" i="9" s="1"/>
  <c r="N34" i="9"/>
  <c r="Q34" i="9" s="1"/>
  <c r="T34" i="9" s="1"/>
  <c r="BT34" i="9"/>
  <c r="BW34" i="9" s="1"/>
  <c r="BE35" i="9"/>
  <c r="BH35" i="9" s="1"/>
  <c r="M44" i="9"/>
  <c r="P44" i="9" s="1"/>
  <c r="M48" i="9"/>
  <c r="P48" i="9" s="1"/>
  <c r="CI50" i="9"/>
  <c r="CL50" i="9" s="1"/>
  <c r="BP56" i="9"/>
  <c r="BS56" i="9" s="1"/>
  <c r="CJ56" i="9"/>
  <c r="CM56" i="9" s="1"/>
  <c r="CJ57" i="9"/>
  <c r="CM57" i="9" s="1"/>
  <c r="CI57" i="9"/>
  <c r="CL57" i="9" s="1"/>
  <c r="N60" i="9"/>
  <c r="Q60" i="9" s="1"/>
  <c r="T60" i="9" s="1"/>
  <c r="N65" i="9"/>
  <c r="Q65" i="9" s="1"/>
  <c r="T65" i="9" s="1"/>
  <c r="BP79" i="9"/>
  <c r="BS79" i="9" s="1"/>
  <c r="BO79" i="9"/>
  <c r="BR79" i="9" s="1"/>
  <c r="M13" i="9"/>
  <c r="P13" i="9" s="1"/>
  <c r="AA13" i="9"/>
  <c r="AD13" i="9" s="1"/>
  <c r="M14" i="9"/>
  <c r="P14" i="9" s="1"/>
  <c r="AA14" i="9"/>
  <c r="AD14" i="9" s="1"/>
  <c r="M15" i="9"/>
  <c r="P15" i="9" s="1"/>
  <c r="AA15" i="9"/>
  <c r="AD15" i="9" s="1"/>
  <c r="M28" i="9"/>
  <c r="P28" i="9" s="1"/>
  <c r="S28" i="9" s="1"/>
  <c r="AB29" i="9"/>
  <c r="AE29" i="9" s="1"/>
  <c r="AH29" i="9" s="1"/>
  <c r="M32" i="9"/>
  <c r="P32" i="9" s="1"/>
  <c r="S32" i="9" s="1"/>
  <c r="AA35" i="9"/>
  <c r="AD35" i="9" s="1"/>
  <c r="AG35" i="9" s="1"/>
  <c r="BF37" i="9"/>
  <c r="BI37" i="9" s="1"/>
  <c r="BE37" i="9"/>
  <c r="BH37" i="9" s="1"/>
  <c r="BT39" i="9"/>
  <c r="BW39" i="9" s="1"/>
  <c r="AA42" i="9"/>
  <c r="AD42" i="9" s="1"/>
  <c r="AA46" i="9"/>
  <c r="AD46" i="9" s="1"/>
  <c r="CJ48" i="9"/>
  <c r="CM48" i="9" s="1"/>
  <c r="AA49" i="9"/>
  <c r="AD49" i="9" s="1"/>
  <c r="BP51" i="9"/>
  <c r="BS51" i="9" s="1"/>
  <c r="AA52" i="9"/>
  <c r="AD52" i="9" s="1"/>
  <c r="M53" i="9"/>
  <c r="P53" i="9" s="1"/>
  <c r="AB54" i="9"/>
  <c r="AE54" i="9" s="1"/>
  <c r="BP61" i="9"/>
  <c r="BS61" i="9" s="1"/>
  <c r="M63" i="9"/>
  <c r="P63" i="9" s="1"/>
  <c r="S63" i="9" s="1"/>
  <c r="CJ73" i="9"/>
  <c r="CM73" i="9" s="1"/>
  <c r="BB94" i="9"/>
  <c r="BE94" i="9" s="1"/>
  <c r="BT29" i="9"/>
  <c r="BW29" i="9" s="1"/>
  <c r="BT35" i="9"/>
  <c r="BW35" i="9" s="1"/>
  <c r="CJ49" i="9"/>
  <c r="CM49" i="9" s="1"/>
  <c r="CI49" i="9"/>
  <c r="CL49" i="9" s="1"/>
  <c r="BP50" i="9"/>
  <c r="BS50" i="9" s="1"/>
  <c r="BP53" i="9"/>
  <c r="BS53" i="9" s="1"/>
  <c r="BO53" i="9"/>
  <c r="BR53" i="9" s="1"/>
  <c r="CI60" i="9"/>
  <c r="CL60" i="9" s="1"/>
  <c r="BO72" i="9"/>
  <c r="BR72" i="9" s="1"/>
  <c r="M25" i="9"/>
  <c r="P25" i="9" s="1"/>
  <c r="S25" i="9" s="1"/>
  <c r="AA30" i="9"/>
  <c r="AD30" i="9" s="1"/>
  <c r="AG30" i="9" s="1"/>
  <c r="BT37" i="9"/>
  <c r="BW37" i="9" s="1"/>
  <c r="AA43" i="9"/>
  <c r="AD43" i="9" s="1"/>
  <c r="AA47" i="9"/>
  <c r="AD47" i="9" s="1"/>
  <c r="CI55" i="9"/>
  <c r="CL55" i="9" s="1"/>
  <c r="CI59" i="9"/>
  <c r="CL59" i="9" s="1"/>
  <c r="BT26" i="9"/>
  <c r="BW26" i="9" s="1"/>
  <c r="BE27" i="9"/>
  <c r="BH27" i="9" s="1"/>
  <c r="BT30" i="9"/>
  <c r="BW30" i="9" s="1"/>
  <c r="BE31" i="9"/>
  <c r="BH31" i="9" s="1"/>
  <c r="BE33" i="9"/>
  <c r="BH33" i="9" s="1"/>
  <c r="BE38" i="9"/>
  <c r="BH38" i="9" s="1"/>
  <c r="N44" i="9"/>
  <c r="Q44" i="9" s="1"/>
  <c r="N54" i="9"/>
  <c r="Q54" i="9" s="1"/>
  <c r="CI54" i="9"/>
  <c r="CL54" i="9" s="1"/>
  <c r="BP57" i="9"/>
  <c r="BS57" i="9" s="1"/>
  <c r="BO57" i="9"/>
  <c r="BR57" i="9" s="1"/>
  <c r="CJ59" i="9"/>
  <c r="CM59" i="9" s="1"/>
  <c r="AB60" i="9"/>
  <c r="AE60" i="9" s="1"/>
  <c r="AH60" i="9" s="1"/>
  <c r="AA61" i="9"/>
  <c r="AD61" i="9" s="1"/>
  <c r="AG61" i="9" s="1"/>
  <c r="BO66" i="9"/>
  <c r="BR66" i="9" s="1"/>
  <c r="BP66" i="9"/>
  <c r="BS66" i="9" s="1"/>
  <c r="BP68" i="9"/>
  <c r="BS68" i="9" s="1"/>
  <c r="BO68" i="9"/>
  <c r="BR68" i="9" s="1"/>
  <c r="CJ78" i="9"/>
  <c r="CM78" i="9" s="1"/>
  <c r="BB90" i="9"/>
  <c r="BE90" i="9" s="1"/>
  <c r="AA101" i="9"/>
  <c r="AD101" i="9" s="1"/>
  <c r="AA102" i="9"/>
  <c r="AD102" i="9" s="1"/>
  <c r="AA103" i="9"/>
  <c r="AD103" i="9" s="1"/>
  <c r="AA104" i="9"/>
  <c r="AD104" i="9" s="1"/>
  <c r="AA105" i="9"/>
  <c r="AD105" i="9" s="1"/>
  <c r="AB106" i="9"/>
  <c r="AE106" i="9" s="1"/>
  <c r="BB110" i="9"/>
  <c r="BE110" i="9" s="1"/>
  <c r="BA110" i="9"/>
  <c r="BD110" i="9" s="1"/>
  <c r="AB27" i="9"/>
  <c r="AE27" i="9" s="1"/>
  <c r="AH27" i="9" s="1"/>
  <c r="M30" i="9"/>
  <c r="P30" i="9" s="1"/>
  <c r="S30" i="9" s="1"/>
  <c r="AB31" i="9"/>
  <c r="AE31" i="9" s="1"/>
  <c r="AH31" i="9" s="1"/>
  <c r="AA44" i="9"/>
  <c r="AD44" i="9" s="1"/>
  <c r="AA48" i="9"/>
  <c r="AD48" i="9" s="1"/>
  <c r="M49" i="9"/>
  <c r="P49" i="9" s="1"/>
  <c r="AB50" i="9"/>
  <c r="AE50" i="9" s="1"/>
  <c r="CJ50" i="9"/>
  <c r="CM50" i="9" s="1"/>
  <c r="CI52" i="9"/>
  <c r="CL52" i="9" s="1"/>
  <c r="AA53" i="9"/>
  <c r="AD53" i="9" s="1"/>
  <c r="BP55" i="9"/>
  <c r="BS55" i="9" s="1"/>
  <c r="CJ68" i="9"/>
  <c r="CM68" i="9" s="1"/>
  <c r="CI68" i="9"/>
  <c r="CL68" i="9" s="1"/>
  <c r="M70" i="9"/>
  <c r="P70" i="9" s="1"/>
  <c r="S70" i="9" s="1"/>
  <c r="BO88" i="9"/>
  <c r="BR88" i="9" s="1"/>
  <c r="BN88" i="9"/>
  <c r="BQ88" i="9" s="1"/>
  <c r="BO92" i="9"/>
  <c r="BR92" i="9" s="1"/>
  <c r="BN92" i="9"/>
  <c r="BQ92" i="9" s="1"/>
  <c r="BO96" i="9"/>
  <c r="BR96" i="9" s="1"/>
  <c r="BN96" i="9"/>
  <c r="BQ96" i="9" s="1"/>
  <c r="AA106" i="9"/>
  <c r="AD106" i="9" s="1"/>
  <c r="BO106" i="9"/>
  <c r="BR106" i="9" s="1"/>
  <c r="BN106" i="9"/>
  <c r="BQ106" i="9" s="1"/>
  <c r="BO111" i="9"/>
  <c r="BR111" i="9" s="1"/>
  <c r="BN111" i="9"/>
  <c r="BQ111" i="9" s="1"/>
  <c r="BA115" i="9"/>
  <c r="BD115" i="9" s="1"/>
  <c r="N124" i="9"/>
  <c r="Q124" i="9" s="1"/>
  <c r="T124" i="9" s="1"/>
  <c r="M124" i="9"/>
  <c r="P124" i="9" s="1"/>
  <c r="S124" i="9" s="1"/>
  <c r="AB138" i="9"/>
  <c r="AE138" i="9" s="1"/>
  <c r="CI48" i="9"/>
  <c r="CL48" i="9" s="1"/>
  <c r="N67" i="9"/>
  <c r="Q67" i="9" s="1"/>
  <c r="T67" i="9" s="1"/>
  <c r="CJ67" i="9"/>
  <c r="CM67" i="9" s="1"/>
  <c r="N69" i="9"/>
  <c r="Q69" i="9" s="1"/>
  <c r="T69" i="9" s="1"/>
  <c r="M69" i="9"/>
  <c r="P69" i="9" s="1"/>
  <c r="S69" i="9" s="1"/>
  <c r="CI69" i="9"/>
  <c r="CL69" i="9" s="1"/>
  <c r="AB70" i="9"/>
  <c r="AE70" i="9" s="1"/>
  <c r="AH70" i="9" s="1"/>
  <c r="AA70" i="9"/>
  <c r="AD70" i="9" s="1"/>
  <c r="AG70" i="9" s="1"/>
  <c r="CJ74" i="9"/>
  <c r="CM74" i="9" s="1"/>
  <c r="CI74" i="9"/>
  <c r="CL74" i="9" s="1"/>
  <c r="N101" i="9"/>
  <c r="Q101" i="9" s="1"/>
  <c r="N102" i="9"/>
  <c r="Q102" i="9" s="1"/>
  <c r="N103" i="9"/>
  <c r="Q103" i="9" s="1"/>
  <c r="N104" i="9"/>
  <c r="Q104" i="9" s="1"/>
  <c r="AB113" i="9"/>
  <c r="AE113" i="9" s="1"/>
  <c r="AA113" i="9"/>
  <c r="AD113" i="9" s="1"/>
  <c r="BO119" i="9"/>
  <c r="BR119" i="9" s="1"/>
  <c r="N125" i="9"/>
  <c r="Q125" i="9" s="1"/>
  <c r="T125" i="9" s="1"/>
  <c r="N156" i="9"/>
  <c r="Q156" i="9" s="1"/>
  <c r="T156" i="9" s="1"/>
  <c r="N157" i="9"/>
  <c r="Q157" i="9" s="1"/>
  <c r="T157" i="9" s="1"/>
  <c r="M157" i="9"/>
  <c r="P157" i="9" s="1"/>
  <c r="S157" i="9" s="1"/>
  <c r="BP67" i="9"/>
  <c r="BS67" i="9" s="1"/>
  <c r="CJ70" i="9"/>
  <c r="CM70" i="9" s="1"/>
  <c r="CI70" i="9"/>
  <c r="CL70" i="9" s="1"/>
  <c r="BP72" i="9"/>
  <c r="BS72" i="9" s="1"/>
  <c r="BP74" i="9"/>
  <c r="BS74" i="9" s="1"/>
  <c r="BO75" i="9"/>
  <c r="BR75" i="9" s="1"/>
  <c r="BP78" i="9"/>
  <c r="BS78" i="9" s="1"/>
  <c r="BA88" i="9"/>
  <c r="BD88" i="9" s="1"/>
  <c r="BB92" i="9"/>
  <c r="BE92" i="9" s="1"/>
  <c r="BB96" i="9"/>
  <c r="BE96" i="9" s="1"/>
  <c r="BO110" i="9"/>
  <c r="BR110" i="9" s="1"/>
  <c r="BN110" i="9"/>
  <c r="BQ110" i="9" s="1"/>
  <c r="N122" i="9"/>
  <c r="Q122" i="9" s="1"/>
  <c r="T122" i="9" s="1"/>
  <c r="M122" i="9"/>
  <c r="P122" i="9" s="1"/>
  <c r="S122" i="9" s="1"/>
  <c r="M65" i="9"/>
  <c r="P65" i="9" s="1"/>
  <c r="S65" i="9" s="1"/>
  <c r="BP69" i="9"/>
  <c r="BS69" i="9" s="1"/>
  <c r="BO87" i="9"/>
  <c r="BR87" i="9" s="1"/>
  <c r="BO90" i="9"/>
  <c r="BR90" i="9" s="1"/>
  <c r="BN90" i="9"/>
  <c r="BQ90" i="9" s="1"/>
  <c r="BO91" i="9"/>
  <c r="BR91" i="9" s="1"/>
  <c r="BO94" i="9"/>
  <c r="BR94" i="9" s="1"/>
  <c r="BN94" i="9"/>
  <c r="BQ94" i="9" s="1"/>
  <c r="BO95" i="9"/>
  <c r="BR95" i="9" s="1"/>
  <c r="BO99" i="9"/>
  <c r="BR99" i="9" s="1"/>
  <c r="BN99" i="9"/>
  <c r="BQ99" i="9" s="1"/>
  <c r="BO100" i="9"/>
  <c r="BR100" i="9" s="1"/>
  <c r="BB106" i="9"/>
  <c r="BE106" i="9" s="1"/>
  <c r="BA106" i="9"/>
  <c r="BD106" i="9" s="1"/>
  <c r="BN107" i="9"/>
  <c r="BQ107" i="9" s="1"/>
  <c r="AB130" i="9"/>
  <c r="AE130" i="9" s="1"/>
  <c r="AH130" i="9" s="1"/>
  <c r="AA130" i="9"/>
  <c r="AD130" i="9" s="1"/>
  <c r="AG130" i="9" s="1"/>
  <c r="S156" i="9"/>
  <c r="BO50" i="9"/>
  <c r="BR50" i="9" s="1"/>
  <c r="BO54" i="9"/>
  <c r="BR54" i="9" s="1"/>
  <c r="BO61" i="9"/>
  <c r="BR61" i="9" s="1"/>
  <c r="BP70" i="9"/>
  <c r="BS70" i="9" s="1"/>
  <c r="CI73" i="9"/>
  <c r="CL73" i="9" s="1"/>
  <c r="CJ77" i="9"/>
  <c r="CM77" i="9" s="1"/>
  <c r="CI77" i="9"/>
  <c r="CL77" i="9" s="1"/>
  <c r="CJ79" i="9"/>
  <c r="CM79" i="9" s="1"/>
  <c r="CI79" i="9"/>
  <c r="CL79" i="9" s="1"/>
  <c r="BO108" i="9"/>
  <c r="BR108" i="9" s="1"/>
  <c r="N109" i="9"/>
  <c r="Q109" i="9" s="1"/>
  <c r="AA71" i="9"/>
  <c r="AD71" i="9" s="1"/>
  <c r="AG71" i="9" s="1"/>
  <c r="AB101" i="9"/>
  <c r="AE101" i="9" s="1"/>
  <c r="AB102" i="9"/>
  <c r="AE102" i="9" s="1"/>
  <c r="AB103" i="9"/>
  <c r="AE103" i="9" s="1"/>
  <c r="AB104" i="9"/>
  <c r="AE104" i="9" s="1"/>
  <c r="AB105" i="9"/>
  <c r="AE105" i="9" s="1"/>
  <c r="N112" i="9"/>
  <c r="Q112" i="9" s="1"/>
  <c r="M112" i="9"/>
  <c r="P112" i="9" s="1"/>
  <c r="N113" i="9"/>
  <c r="Q113" i="9" s="1"/>
  <c r="M113" i="9"/>
  <c r="P113" i="9" s="1"/>
  <c r="BB118" i="9"/>
  <c r="BE118" i="9" s="1"/>
  <c r="AA126" i="9"/>
  <c r="AD126" i="9" s="1"/>
  <c r="AG126" i="9" s="1"/>
  <c r="AB126" i="9"/>
  <c r="AE126" i="9" s="1"/>
  <c r="AH126" i="9" s="1"/>
  <c r="M71" i="9"/>
  <c r="P71" i="9" s="1"/>
  <c r="S71" i="9" s="1"/>
  <c r="BN87" i="9"/>
  <c r="BQ87" i="9" s="1"/>
  <c r="BN89" i="9"/>
  <c r="BQ89" i="9" s="1"/>
  <c r="BN91" i="9"/>
  <c r="BQ91" i="9" s="1"/>
  <c r="BN93" i="9"/>
  <c r="BQ93" i="9" s="1"/>
  <c r="BN95" i="9"/>
  <c r="BQ95" i="9" s="1"/>
  <c r="BN98" i="9"/>
  <c r="BQ98" i="9" s="1"/>
  <c r="BN100" i="9"/>
  <c r="BQ100" i="9" s="1"/>
  <c r="M101" i="9"/>
  <c r="P101" i="9" s="1"/>
  <c r="BN108" i="9"/>
  <c r="BQ108" i="9" s="1"/>
  <c r="BO109" i="9"/>
  <c r="BR109" i="9" s="1"/>
  <c r="BN109" i="9"/>
  <c r="BQ109" i="9" s="1"/>
  <c r="N110" i="9"/>
  <c r="Q110" i="9" s="1"/>
  <c r="M110" i="9"/>
  <c r="P110" i="9" s="1"/>
  <c r="BA112" i="9"/>
  <c r="BD112" i="9" s="1"/>
  <c r="N114" i="9"/>
  <c r="Q114" i="9" s="1"/>
  <c r="M114" i="9"/>
  <c r="P114" i="9" s="1"/>
  <c r="BB114" i="9"/>
  <c r="BE114" i="9" s="1"/>
  <c r="BA117" i="9"/>
  <c r="BD117" i="9" s="1"/>
  <c r="BO117" i="9"/>
  <c r="BR117" i="9" s="1"/>
  <c r="AH119" i="9"/>
  <c r="AB121" i="9"/>
  <c r="AE121" i="9" s="1"/>
  <c r="AH121" i="9" s="1"/>
  <c r="N126" i="9"/>
  <c r="Q126" i="9" s="1"/>
  <c r="T126" i="9" s="1"/>
  <c r="M126" i="9"/>
  <c r="P126" i="9" s="1"/>
  <c r="S126" i="9" s="1"/>
  <c r="N130" i="9"/>
  <c r="Q130" i="9" s="1"/>
  <c r="T130" i="9" s="1"/>
  <c r="AB139" i="9"/>
  <c r="AE139" i="9" s="1"/>
  <c r="AB143" i="9"/>
  <c r="AE143" i="9" s="1"/>
  <c r="AB147" i="9"/>
  <c r="AE147" i="9" s="1"/>
  <c r="AB155" i="9"/>
  <c r="AE155" i="9" s="1"/>
  <c r="AB158" i="9"/>
  <c r="AE158" i="9" s="1"/>
  <c r="AH158" i="9" s="1"/>
  <c r="AA158" i="9"/>
  <c r="AD158" i="9" s="1"/>
  <c r="AG158" i="9" s="1"/>
  <c r="AB162" i="9"/>
  <c r="AE162" i="9" s="1"/>
  <c r="AH162" i="9" s="1"/>
  <c r="AA162" i="9"/>
  <c r="AD162" i="9" s="1"/>
  <c r="AG162" i="9" s="1"/>
  <c r="CI67" i="9"/>
  <c r="CL67" i="9" s="1"/>
  <c r="BO69" i="9"/>
  <c r="BR69" i="9" s="1"/>
  <c r="BO73" i="9"/>
  <c r="BR73" i="9" s="1"/>
  <c r="BO78" i="9"/>
  <c r="BR78" i="9" s="1"/>
  <c r="BB109" i="9"/>
  <c r="BE109" i="9" s="1"/>
  <c r="BO113" i="9"/>
  <c r="BR113" i="9" s="1"/>
  <c r="BO115" i="9"/>
  <c r="BR115" i="9" s="1"/>
  <c r="BB119" i="9"/>
  <c r="BE119" i="9" s="1"/>
  <c r="AB123" i="9"/>
  <c r="AE123" i="9" s="1"/>
  <c r="AH123" i="9" s="1"/>
  <c r="AB124" i="9"/>
  <c r="AE124" i="9" s="1"/>
  <c r="AH124" i="9" s="1"/>
  <c r="N138" i="9"/>
  <c r="Q138" i="9" s="1"/>
  <c r="N142" i="9"/>
  <c r="Q142" i="9" s="1"/>
  <c r="N146" i="9"/>
  <c r="Q146" i="9" s="1"/>
  <c r="N151" i="9"/>
  <c r="Q151" i="9" s="1"/>
  <c r="BA90" i="9"/>
  <c r="BD90" i="9" s="1"/>
  <c r="BA92" i="9"/>
  <c r="BD92" i="9" s="1"/>
  <c r="BA94" i="9"/>
  <c r="BD94" i="9" s="1"/>
  <c r="BA96" i="9"/>
  <c r="BD96" i="9" s="1"/>
  <c r="BA99" i="9"/>
  <c r="BD99" i="9" s="1"/>
  <c r="BO107" i="9"/>
  <c r="BR107" i="9" s="1"/>
  <c r="AB108" i="9"/>
  <c r="AE108" i="9" s="1"/>
  <c r="AA108" i="9"/>
  <c r="AD108" i="9" s="1"/>
  <c r="BB113" i="9"/>
  <c r="BE113" i="9" s="1"/>
  <c r="BO114" i="9"/>
  <c r="BR114" i="9" s="1"/>
  <c r="BB115" i="9"/>
  <c r="BE115" i="9" s="1"/>
  <c r="N118" i="9"/>
  <c r="Q118" i="9" s="1"/>
  <c r="T119" i="9" s="1"/>
  <c r="N119" i="9"/>
  <c r="Q119" i="9" s="1"/>
  <c r="M119" i="9"/>
  <c r="P119" i="9" s="1"/>
  <c r="S119" i="9" s="1"/>
  <c r="AB125" i="9"/>
  <c r="AE125" i="9" s="1"/>
  <c r="AH125" i="9" s="1"/>
  <c r="AB156" i="9"/>
  <c r="AE156" i="9" s="1"/>
  <c r="AA156" i="9"/>
  <c r="AD156" i="9" s="1"/>
  <c r="AG156" i="9" s="1"/>
  <c r="N160" i="9"/>
  <c r="Q160" i="9" s="1"/>
  <c r="T160" i="9" s="1"/>
  <c r="BO118" i="9"/>
  <c r="BR118" i="9" s="1"/>
  <c r="AB164" i="9"/>
  <c r="AE164" i="9" s="1"/>
  <c r="AH164" i="9" s="1"/>
  <c r="AA164" i="9"/>
  <c r="AD164" i="9" s="1"/>
  <c r="AG164" i="9" s="1"/>
  <c r="N167" i="9"/>
  <c r="Q167" i="9" s="1"/>
  <c r="T167" i="9" s="1"/>
  <c r="M167" i="9"/>
  <c r="P167" i="9" s="1"/>
  <c r="S167" i="9" s="1"/>
  <c r="AB112" i="9"/>
  <c r="AE112" i="9" s="1"/>
  <c r="AA112" i="9"/>
  <c r="AD112" i="9" s="1"/>
  <c r="AB119" i="9"/>
  <c r="AE119" i="9" s="1"/>
  <c r="N121" i="9"/>
  <c r="Q121" i="9" s="1"/>
  <c r="T121" i="9" s="1"/>
  <c r="AB129" i="9"/>
  <c r="AE129" i="9" s="1"/>
  <c r="AH129" i="9" s="1"/>
  <c r="AB141" i="9"/>
  <c r="AE141" i="9" s="1"/>
  <c r="AB145" i="9"/>
  <c r="AE145" i="9" s="1"/>
  <c r="AB150" i="9"/>
  <c r="AE150" i="9" s="1"/>
  <c r="N158" i="9"/>
  <c r="Q158" i="9" s="1"/>
  <c r="T158" i="9" s="1"/>
  <c r="AB114" i="9"/>
  <c r="AE114" i="9" s="1"/>
  <c r="AA114" i="9"/>
  <c r="AD114" i="9" s="1"/>
  <c r="N120" i="9"/>
  <c r="Q120" i="9" s="1"/>
  <c r="T120" i="9" s="1"/>
  <c r="M120" i="9"/>
  <c r="P120" i="9" s="1"/>
  <c r="S120" i="9" s="1"/>
  <c r="N123" i="9"/>
  <c r="Q123" i="9" s="1"/>
  <c r="T123" i="9" s="1"/>
  <c r="AB131" i="9"/>
  <c r="AE131" i="9" s="1"/>
  <c r="AH131" i="9" s="1"/>
  <c r="N140" i="9"/>
  <c r="Q140" i="9" s="1"/>
  <c r="N144" i="9"/>
  <c r="Q144" i="9" s="1"/>
  <c r="N149" i="9"/>
  <c r="Q149" i="9" s="1"/>
  <c r="N159" i="9"/>
  <c r="Q159" i="9" s="1"/>
  <c r="T159" i="9" s="1"/>
  <c r="M159" i="9"/>
  <c r="P159" i="9" s="1"/>
  <c r="S159" i="9" s="1"/>
  <c r="AB160" i="9"/>
  <c r="AE160" i="9" s="1"/>
  <c r="AH160" i="9" s="1"/>
  <c r="AA160" i="9"/>
  <c r="AD160" i="9" s="1"/>
  <c r="AG160" i="9" s="1"/>
  <c r="N162" i="9"/>
  <c r="Q162" i="9" s="1"/>
  <c r="T162" i="9" s="1"/>
  <c r="BN113" i="9"/>
  <c r="BQ113" i="9" s="1"/>
  <c r="BN115" i="9"/>
  <c r="BQ115" i="9" s="1"/>
  <c r="BN118" i="9"/>
  <c r="BQ118" i="9" s="1"/>
  <c r="BN119" i="9"/>
  <c r="BQ119" i="9" s="1"/>
  <c r="M161" i="9"/>
  <c r="P161" i="9" s="1"/>
  <c r="S161" i="9" s="1"/>
  <c r="M163" i="9"/>
  <c r="P163" i="9" s="1"/>
  <c r="S163" i="9" s="1"/>
  <c r="AA167" i="9"/>
  <c r="AD167" i="9" s="1"/>
  <c r="AG167" i="9" s="1"/>
  <c r="S24" i="9" l="1"/>
  <c r="T24" i="9"/>
  <c r="AH156" i="9"/>
  <c r="AH24" i="9"/>
  <c r="I70" i="8" l="1"/>
  <c r="F70" i="8"/>
  <c r="H70" i="8" s="1"/>
  <c r="H69" i="8"/>
  <c r="G69" i="8"/>
  <c r="I69" i="8" s="1"/>
  <c r="F69" i="8"/>
  <c r="I68" i="8"/>
  <c r="G68" i="8"/>
  <c r="F68" i="8"/>
  <c r="H68" i="8" s="1"/>
  <c r="H67" i="8"/>
  <c r="G67" i="8"/>
  <c r="I67" i="8" s="1"/>
  <c r="F67" i="8"/>
  <c r="I66" i="8"/>
  <c r="G66" i="8"/>
  <c r="F66" i="8"/>
  <c r="H66" i="8" s="1"/>
  <c r="H65" i="8"/>
  <c r="G65" i="8"/>
  <c r="I65" i="8" s="1"/>
  <c r="F65" i="8"/>
  <c r="I64" i="8"/>
  <c r="G64" i="8"/>
  <c r="F64" i="8"/>
  <c r="H64" i="8" s="1"/>
  <c r="H63" i="8"/>
  <c r="G63" i="8"/>
  <c r="I63" i="8" s="1"/>
  <c r="F63" i="8"/>
  <c r="I62" i="8"/>
  <c r="G62" i="8"/>
  <c r="F62" i="8"/>
  <c r="H62" i="8" s="1"/>
  <c r="H61" i="8"/>
  <c r="G61" i="8"/>
  <c r="I61" i="8" s="1"/>
  <c r="F61" i="8"/>
  <c r="I60" i="8"/>
  <c r="G60" i="8"/>
  <c r="F60" i="8"/>
  <c r="H60" i="8" s="1"/>
  <c r="H59" i="8"/>
  <c r="G59" i="8"/>
  <c r="I59" i="8" s="1"/>
  <c r="F59" i="8"/>
  <c r="I58" i="8"/>
  <c r="G58" i="8"/>
  <c r="F58" i="8"/>
  <c r="H58" i="8" s="1"/>
  <c r="H57" i="8"/>
  <c r="G57" i="8"/>
  <c r="I57" i="8" s="1"/>
  <c r="F57" i="8"/>
  <c r="I56" i="8"/>
  <c r="G56" i="8"/>
  <c r="F56" i="8"/>
  <c r="H56" i="8" s="1"/>
  <c r="H55" i="8"/>
  <c r="G55" i="8"/>
  <c r="I55" i="8" s="1"/>
  <c r="F55" i="8"/>
  <c r="I54" i="8"/>
  <c r="G54" i="8"/>
  <c r="F54" i="8"/>
  <c r="H54" i="8" s="1"/>
  <c r="H53" i="8"/>
  <c r="G53" i="8"/>
  <c r="I53" i="8" s="1"/>
  <c r="F53" i="8"/>
  <c r="I52" i="8"/>
  <c r="G52" i="8"/>
  <c r="F52" i="8"/>
  <c r="H52" i="8" s="1"/>
  <c r="H51" i="8"/>
  <c r="G51" i="8"/>
  <c r="I51" i="8" s="1"/>
  <c r="F51" i="8"/>
  <c r="I50" i="8"/>
  <c r="G50" i="8"/>
  <c r="F50" i="8"/>
  <c r="H50" i="8" s="1"/>
  <c r="H49" i="8"/>
  <c r="G49" i="8"/>
  <c r="I49" i="8" s="1"/>
  <c r="F49" i="8"/>
  <c r="I48" i="8"/>
  <c r="G48" i="8"/>
  <c r="F48" i="8"/>
  <c r="H48" i="8" s="1"/>
  <c r="H47" i="8"/>
  <c r="G47" i="8"/>
  <c r="I47" i="8" s="1"/>
  <c r="F47" i="8"/>
  <c r="I46" i="8"/>
  <c r="G46" i="8"/>
  <c r="F46" i="8"/>
  <c r="H46" i="8" s="1"/>
  <c r="H45" i="8"/>
  <c r="G45" i="8"/>
  <c r="I45" i="8" s="1"/>
  <c r="F45" i="8"/>
  <c r="I44" i="8"/>
  <c r="F44" i="8"/>
  <c r="H44" i="8" s="1"/>
  <c r="M36" i="8"/>
  <c r="K36" i="8"/>
  <c r="I36" i="8"/>
  <c r="F36" i="8"/>
  <c r="L36" i="8" s="1"/>
  <c r="N36" i="8" s="1"/>
  <c r="L35" i="8"/>
  <c r="N35" i="8" s="1"/>
  <c r="I35" i="8"/>
  <c r="H35" i="8"/>
  <c r="G35" i="8"/>
  <c r="F35" i="8"/>
  <c r="K35" i="8" s="1"/>
  <c r="M35" i="8" s="1"/>
  <c r="L34" i="8"/>
  <c r="N34" i="8" s="1"/>
  <c r="I34" i="8"/>
  <c r="H34" i="8"/>
  <c r="G34" i="8"/>
  <c r="F34" i="8"/>
  <c r="K34" i="8" s="1"/>
  <c r="M34" i="8" s="1"/>
  <c r="L33" i="8"/>
  <c r="N33" i="8" s="1"/>
  <c r="I33" i="8"/>
  <c r="H33" i="8"/>
  <c r="G33" i="8"/>
  <c r="F33" i="8"/>
  <c r="K33" i="8" s="1"/>
  <c r="M33" i="8" s="1"/>
  <c r="L32" i="8"/>
  <c r="N32" i="8" s="1"/>
  <c r="I32" i="8"/>
  <c r="H32" i="8"/>
  <c r="G32" i="8"/>
  <c r="F32" i="8"/>
  <c r="K32" i="8" s="1"/>
  <c r="M32" i="8" s="1"/>
  <c r="L31" i="8"/>
  <c r="N31" i="8" s="1"/>
  <c r="I31" i="8"/>
  <c r="H31" i="8"/>
  <c r="G31" i="8"/>
  <c r="F31" i="8"/>
  <c r="K31" i="8" s="1"/>
  <c r="M31" i="8" s="1"/>
  <c r="L30" i="8"/>
  <c r="N30" i="8" s="1"/>
  <c r="I30" i="8"/>
  <c r="H30" i="8"/>
  <c r="G30" i="8"/>
  <c r="F30" i="8"/>
  <c r="K30" i="8" s="1"/>
  <c r="M30" i="8" s="1"/>
  <c r="L29" i="8"/>
  <c r="N29" i="8" s="1"/>
  <c r="I29" i="8"/>
  <c r="H29" i="8"/>
  <c r="G29" i="8"/>
  <c r="F29" i="8"/>
  <c r="K29" i="8" s="1"/>
  <c r="M29" i="8" s="1"/>
  <c r="L28" i="8"/>
  <c r="N28" i="8" s="1"/>
  <c r="I28" i="8"/>
  <c r="H28" i="8"/>
  <c r="G28" i="8"/>
  <c r="F28" i="8"/>
  <c r="K28" i="8" s="1"/>
  <c r="M28" i="8" s="1"/>
  <c r="L27" i="8"/>
  <c r="N27" i="8" s="1"/>
  <c r="I27" i="8"/>
  <c r="H27" i="8"/>
  <c r="G27" i="8"/>
  <c r="F27" i="8"/>
  <c r="K27" i="8" s="1"/>
  <c r="M27" i="8" s="1"/>
  <c r="L26" i="8"/>
  <c r="N26" i="8" s="1"/>
  <c r="I26" i="8"/>
  <c r="H26" i="8"/>
  <c r="G26" i="8"/>
  <c r="F26" i="8"/>
  <c r="K26" i="8" s="1"/>
  <c r="M26" i="8" s="1"/>
  <c r="L25" i="8"/>
  <c r="N25" i="8" s="1"/>
  <c r="I25" i="8"/>
  <c r="H25" i="8"/>
  <c r="G25" i="8"/>
  <c r="F25" i="8"/>
  <c r="K25" i="8" s="1"/>
  <c r="M25" i="8" s="1"/>
  <c r="L24" i="8"/>
  <c r="N24" i="8" s="1"/>
  <c r="I24" i="8"/>
  <c r="H24" i="8"/>
  <c r="G24" i="8"/>
  <c r="F24" i="8"/>
  <c r="K24" i="8" s="1"/>
  <c r="M24" i="8" s="1"/>
  <c r="L23" i="8"/>
  <c r="N23" i="8" s="1"/>
  <c r="I23" i="8"/>
  <c r="H23" i="8"/>
  <c r="G23" i="8"/>
  <c r="F23" i="8"/>
  <c r="K23" i="8" s="1"/>
  <c r="M23" i="8" s="1"/>
  <c r="L22" i="8"/>
  <c r="N22" i="8" s="1"/>
  <c r="I22" i="8"/>
  <c r="H22" i="8"/>
  <c r="G22" i="8"/>
  <c r="F22" i="8"/>
  <c r="K22" i="8" s="1"/>
  <c r="M22" i="8" s="1"/>
  <c r="L21" i="8"/>
  <c r="N21" i="8" s="1"/>
  <c r="I21" i="8"/>
  <c r="H21" i="8"/>
  <c r="G21" i="8"/>
  <c r="F21" i="8"/>
  <c r="K21" i="8" s="1"/>
  <c r="M21" i="8" s="1"/>
  <c r="L20" i="8"/>
  <c r="N20" i="8" s="1"/>
  <c r="I20" i="8"/>
  <c r="H20" i="8"/>
  <c r="G20" i="8"/>
  <c r="F20" i="8"/>
  <c r="K20" i="8" s="1"/>
  <c r="M20" i="8" s="1"/>
  <c r="L19" i="8"/>
  <c r="N19" i="8" s="1"/>
  <c r="I19" i="8"/>
  <c r="H19" i="8"/>
  <c r="G19" i="8"/>
  <c r="F19" i="8"/>
  <c r="K19" i="8" s="1"/>
  <c r="M19" i="8" s="1"/>
  <c r="L18" i="8"/>
  <c r="N18" i="8" s="1"/>
  <c r="I18" i="8"/>
  <c r="H18" i="8"/>
  <c r="G18" i="8"/>
  <c r="F18" i="8"/>
  <c r="K18" i="8" s="1"/>
  <c r="M18" i="8" s="1"/>
  <c r="L17" i="8"/>
  <c r="N17" i="8" s="1"/>
  <c r="I17" i="8"/>
  <c r="H17" i="8"/>
  <c r="G17" i="8"/>
  <c r="F17" i="8"/>
  <c r="K17" i="8" s="1"/>
  <c r="M17" i="8" s="1"/>
  <c r="L16" i="8"/>
  <c r="N16" i="8" s="1"/>
  <c r="I16" i="8"/>
  <c r="H16" i="8"/>
  <c r="G16" i="8"/>
  <c r="F16" i="8"/>
  <c r="K16" i="8" s="1"/>
  <c r="M16" i="8" s="1"/>
  <c r="L15" i="8"/>
  <c r="N15" i="8" s="1"/>
  <c r="I15" i="8"/>
  <c r="H15" i="8"/>
  <c r="G15" i="8"/>
  <c r="F15" i="8"/>
  <c r="K15" i="8" s="1"/>
  <c r="M15" i="8" s="1"/>
  <c r="L14" i="8"/>
  <c r="N14" i="8" s="1"/>
  <c r="I14" i="8"/>
  <c r="H14" i="8"/>
  <c r="G14" i="8"/>
  <c r="F14" i="8"/>
  <c r="K14" i="8" s="1"/>
  <c r="M14" i="8" s="1"/>
  <c r="L13" i="8"/>
  <c r="N13" i="8" s="1"/>
  <c r="I13" i="8"/>
  <c r="H13" i="8"/>
  <c r="G13" i="8"/>
  <c r="F13" i="8"/>
  <c r="K13" i="8" s="1"/>
  <c r="M13" i="8" s="1"/>
  <c r="L12" i="8"/>
  <c r="N12" i="8" s="1"/>
  <c r="I12" i="8"/>
  <c r="H12" i="8"/>
  <c r="G12" i="8"/>
  <c r="F12" i="8"/>
  <c r="K12" i="8" s="1"/>
  <c r="M12" i="8" s="1"/>
  <c r="L11" i="8"/>
  <c r="N11" i="8" s="1"/>
  <c r="I11" i="8"/>
  <c r="H11" i="8"/>
  <c r="G11" i="8"/>
  <c r="G8" i="8" s="1"/>
  <c r="I8" i="8" s="1"/>
  <c r="F11" i="8"/>
  <c r="K11" i="8" s="1"/>
  <c r="M11" i="8" s="1"/>
  <c r="L10" i="8"/>
  <c r="N10" i="8" s="1"/>
  <c r="I10" i="8"/>
  <c r="H10" i="8"/>
  <c r="F10" i="8"/>
  <c r="K10" i="8" s="1"/>
  <c r="M10" i="8" s="1"/>
  <c r="F8" i="8"/>
  <c r="H8" i="8" s="1"/>
  <c r="H6" i="8"/>
  <c r="G6" i="8"/>
  <c r="I6" i="8" s="1"/>
  <c r="F6" i="8"/>
  <c r="D6" i="8"/>
  <c r="C6" i="8"/>
  <c r="B6" i="8"/>
  <c r="B7" i="6"/>
  <c r="C7" i="6"/>
  <c r="D7" i="6"/>
  <c r="E7" i="6"/>
  <c r="B15" i="6" s="1"/>
  <c r="F7" i="6"/>
  <c r="G7" i="6"/>
  <c r="H7" i="6"/>
  <c r="I7" i="6"/>
  <c r="J7" i="6"/>
  <c r="K7" i="6"/>
  <c r="O7" i="6"/>
  <c r="P7" i="6"/>
  <c r="U15" i="6" s="1"/>
  <c r="Q7" i="6"/>
  <c r="R7" i="6"/>
  <c r="S7" i="6"/>
  <c r="T7" i="6"/>
  <c r="U7" i="6"/>
  <c r="V7" i="6"/>
  <c r="W7" i="6"/>
  <c r="X7" i="6"/>
  <c r="X15" i="6" s="1"/>
  <c r="Z7" i="6"/>
  <c r="AA7" i="6"/>
  <c r="Z15" i="6" s="1"/>
  <c r="Z18" i="6" s="1"/>
  <c r="B8" i="6"/>
  <c r="C8" i="6"/>
  <c r="D8" i="6"/>
  <c r="E8" i="6"/>
  <c r="F8" i="6"/>
  <c r="G8" i="6"/>
  <c r="H8" i="6"/>
  <c r="I8" i="6"/>
  <c r="J8" i="6"/>
  <c r="K8" i="6"/>
  <c r="O8" i="6"/>
  <c r="P8" i="6"/>
  <c r="Q8" i="6"/>
  <c r="R8" i="6"/>
  <c r="S8" i="6"/>
  <c r="T8" i="6"/>
  <c r="U8" i="6"/>
  <c r="V8" i="6"/>
  <c r="W8" i="6"/>
  <c r="X8" i="6"/>
  <c r="Z8" i="6"/>
  <c r="AA8" i="6"/>
  <c r="B9" i="6"/>
  <c r="C9" i="6"/>
  <c r="D9" i="6"/>
  <c r="E9" i="6"/>
  <c r="D16" i="6" s="1"/>
  <c r="F9" i="6"/>
  <c r="G9" i="6"/>
  <c r="G16" i="6" s="1"/>
  <c r="H9" i="6"/>
  <c r="I9" i="6"/>
  <c r="J9" i="6"/>
  <c r="K9" i="6"/>
  <c r="O9" i="6"/>
  <c r="P9" i="6"/>
  <c r="O16" i="6" s="1"/>
  <c r="Q9" i="6"/>
  <c r="R9" i="6"/>
  <c r="R16" i="6" s="1"/>
  <c r="S9" i="6"/>
  <c r="T9" i="6"/>
  <c r="U9" i="6"/>
  <c r="V9" i="6"/>
  <c r="W9" i="6"/>
  <c r="X9" i="6"/>
  <c r="X16" i="6" s="1"/>
  <c r="Z9" i="6"/>
  <c r="AA9" i="6"/>
  <c r="Z16" i="6" s="1"/>
  <c r="B10" i="6"/>
  <c r="C10" i="6"/>
  <c r="D10" i="6"/>
  <c r="E10" i="6"/>
  <c r="F10" i="6"/>
  <c r="G10" i="6"/>
  <c r="H10" i="6"/>
  <c r="I10" i="6"/>
  <c r="J10" i="6"/>
  <c r="K10" i="6"/>
  <c r="O10" i="6"/>
  <c r="P10" i="6"/>
  <c r="Q10" i="6"/>
  <c r="R10" i="6"/>
  <c r="S10" i="6"/>
  <c r="T10" i="6"/>
  <c r="U10" i="6"/>
  <c r="V10" i="6"/>
  <c r="W10" i="6"/>
  <c r="X10" i="6"/>
  <c r="Z10" i="6"/>
  <c r="AA10" i="6"/>
  <c r="B11" i="6"/>
  <c r="C11" i="6"/>
  <c r="D17" i="6" s="1"/>
  <c r="AN17" i="6" s="1"/>
  <c r="AN22" i="6" s="1"/>
  <c r="D11" i="6"/>
  <c r="E11" i="6"/>
  <c r="F11" i="6"/>
  <c r="G11" i="6"/>
  <c r="H11" i="6"/>
  <c r="I11" i="6"/>
  <c r="J11" i="6"/>
  <c r="K11" i="6"/>
  <c r="O11" i="6"/>
  <c r="P11" i="6"/>
  <c r="Q11" i="6"/>
  <c r="R11" i="6"/>
  <c r="O17" i="6" s="1"/>
  <c r="S11" i="6"/>
  <c r="T11" i="6"/>
  <c r="Q17" i="6" s="1"/>
  <c r="U11" i="6"/>
  <c r="V11" i="6"/>
  <c r="T17" i="6" s="1"/>
  <c r="W11" i="6"/>
  <c r="X11" i="6"/>
  <c r="Z11" i="6"/>
  <c r="AA11" i="6"/>
  <c r="B12" i="6"/>
  <c r="C12" i="6"/>
  <c r="D12" i="6"/>
  <c r="E12" i="6"/>
  <c r="F12" i="6"/>
  <c r="G12" i="6"/>
  <c r="H12" i="6"/>
  <c r="I12" i="6"/>
  <c r="J12" i="6"/>
  <c r="K12" i="6"/>
  <c r="O12" i="6"/>
  <c r="P12" i="6"/>
  <c r="Q12" i="6"/>
  <c r="R12" i="6"/>
  <c r="S12" i="6"/>
  <c r="T12" i="6"/>
  <c r="U12" i="6"/>
  <c r="V12" i="6"/>
  <c r="W12" i="6"/>
  <c r="X12" i="6"/>
  <c r="Z12" i="6"/>
  <c r="AA12" i="6"/>
  <c r="G15" i="6"/>
  <c r="G18" i="6" s="1"/>
  <c r="I15" i="6"/>
  <c r="R15" i="6"/>
  <c r="R18" i="6" s="1"/>
  <c r="T15" i="6"/>
  <c r="AA15" i="6"/>
  <c r="C16" i="6"/>
  <c r="K16" i="6"/>
  <c r="V16" i="6"/>
  <c r="C17" i="6"/>
  <c r="AN7" i="6" s="1"/>
  <c r="K17" i="6"/>
  <c r="V17" i="6"/>
  <c r="Z17" i="6"/>
  <c r="AA17" i="6"/>
  <c r="X12" i="5"/>
  <c r="W12" i="5"/>
  <c r="V12" i="5"/>
  <c r="U12" i="5"/>
  <c r="T12" i="5"/>
  <c r="S12" i="5"/>
  <c r="R12" i="5"/>
  <c r="Q12" i="5"/>
  <c r="P12" i="5"/>
  <c r="O12" i="5"/>
  <c r="K12" i="5"/>
  <c r="J12" i="5"/>
  <c r="I12" i="5"/>
  <c r="H12" i="5"/>
  <c r="G12" i="5"/>
  <c r="F12" i="5"/>
  <c r="E12" i="5"/>
  <c r="D12" i="5"/>
  <c r="C12" i="5"/>
  <c r="B12" i="5"/>
  <c r="X11" i="5"/>
  <c r="X17" i="5" s="1"/>
  <c r="W11" i="5"/>
  <c r="W17" i="5" s="1"/>
  <c r="V11" i="5"/>
  <c r="V17" i="5" s="1"/>
  <c r="U11" i="5"/>
  <c r="U17" i="5" s="1"/>
  <c r="T11" i="5"/>
  <c r="T17" i="5" s="1"/>
  <c r="S11" i="5"/>
  <c r="S17" i="5" s="1"/>
  <c r="R11" i="5"/>
  <c r="R17" i="5" s="1"/>
  <c r="Q11" i="5"/>
  <c r="Q17" i="5" s="1"/>
  <c r="P11" i="5"/>
  <c r="P17" i="5" s="1"/>
  <c r="O11" i="5"/>
  <c r="O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X10" i="5"/>
  <c r="W10" i="5"/>
  <c r="V10" i="5"/>
  <c r="U10" i="5"/>
  <c r="T10" i="5"/>
  <c r="S10" i="5"/>
  <c r="R10" i="5"/>
  <c r="Q10" i="5"/>
  <c r="P10" i="5"/>
  <c r="O10" i="5"/>
  <c r="K10" i="5"/>
  <c r="J10" i="5"/>
  <c r="I10" i="5"/>
  <c r="H10" i="5"/>
  <c r="G10" i="5"/>
  <c r="F10" i="5"/>
  <c r="E10" i="5"/>
  <c r="D10" i="5"/>
  <c r="C10" i="5"/>
  <c r="B10" i="5"/>
  <c r="X9" i="5"/>
  <c r="X16" i="5" s="1"/>
  <c r="W9" i="5"/>
  <c r="W16" i="5" s="1"/>
  <c r="V9" i="5"/>
  <c r="V16" i="5" s="1"/>
  <c r="U9" i="5"/>
  <c r="Q16" i="5" s="1"/>
  <c r="T9" i="5"/>
  <c r="T16" i="5" s="1"/>
  <c r="S9" i="5"/>
  <c r="S16" i="5" s="1"/>
  <c r="R9" i="5"/>
  <c r="Q9" i="5"/>
  <c r="P9" i="5"/>
  <c r="P16" i="5" s="1"/>
  <c r="O9" i="5"/>
  <c r="O16" i="5" s="1"/>
  <c r="K9" i="5"/>
  <c r="K16" i="5" s="1"/>
  <c r="J9" i="5"/>
  <c r="J16" i="5" s="1"/>
  <c r="I9" i="5"/>
  <c r="I16" i="5" s="1"/>
  <c r="H9" i="5"/>
  <c r="H16" i="5" s="1"/>
  <c r="G9" i="5"/>
  <c r="F9" i="5"/>
  <c r="E9" i="5"/>
  <c r="E16" i="5" s="1"/>
  <c r="D9" i="5"/>
  <c r="D16" i="5" s="1"/>
  <c r="C9" i="5"/>
  <c r="C16" i="5" s="1"/>
  <c r="B9" i="5"/>
  <c r="F16" i="5" s="1"/>
  <c r="X8" i="5"/>
  <c r="W8" i="5"/>
  <c r="V8" i="5"/>
  <c r="U8" i="5"/>
  <c r="T8" i="5"/>
  <c r="S8" i="5"/>
  <c r="R8" i="5"/>
  <c r="Q8" i="5"/>
  <c r="P8" i="5"/>
  <c r="O8" i="5"/>
  <c r="K8" i="5"/>
  <c r="J8" i="5"/>
  <c r="I8" i="5"/>
  <c r="H8" i="5"/>
  <c r="G8" i="5"/>
  <c r="F8" i="5"/>
  <c r="E8" i="5"/>
  <c r="D8" i="5"/>
  <c r="C8" i="5"/>
  <c r="B8" i="5"/>
  <c r="X7" i="5"/>
  <c r="X15" i="5" s="1"/>
  <c r="X18" i="5" s="1"/>
  <c r="W7" i="5"/>
  <c r="W15" i="5" s="1"/>
  <c r="W18" i="5" s="1"/>
  <c r="V7" i="5"/>
  <c r="V15" i="5" s="1"/>
  <c r="V18" i="5" s="1"/>
  <c r="U7" i="5"/>
  <c r="U15" i="5" s="1"/>
  <c r="T7" i="5"/>
  <c r="T15" i="5" s="1"/>
  <c r="T18" i="5" s="1"/>
  <c r="S7" i="5"/>
  <c r="S15" i="5" s="1"/>
  <c r="S18" i="5" s="1"/>
  <c r="R7" i="5"/>
  <c r="R15" i="5" s="1"/>
  <c r="Q7" i="5"/>
  <c r="Q15" i="5" s="1"/>
  <c r="P7" i="5"/>
  <c r="P15" i="5" s="1"/>
  <c r="P18" i="5" s="1"/>
  <c r="O7" i="5"/>
  <c r="O15" i="5" s="1"/>
  <c r="O18" i="5" s="1"/>
  <c r="K7" i="5"/>
  <c r="K15" i="5" s="1"/>
  <c r="K18" i="5" s="1"/>
  <c r="J7" i="5"/>
  <c r="J15" i="5" s="1"/>
  <c r="J18" i="5" s="1"/>
  <c r="I7" i="5"/>
  <c r="I15" i="5" s="1"/>
  <c r="I18" i="5" s="1"/>
  <c r="H7" i="5"/>
  <c r="H15" i="5" s="1"/>
  <c r="H18" i="5" s="1"/>
  <c r="G7" i="5"/>
  <c r="G15" i="5" s="1"/>
  <c r="F7" i="5"/>
  <c r="F15" i="5" s="1"/>
  <c r="E7" i="5"/>
  <c r="E15" i="5" s="1"/>
  <c r="E18" i="5" s="1"/>
  <c r="D7" i="5"/>
  <c r="D15" i="5" s="1"/>
  <c r="D18" i="5" s="1"/>
  <c r="C7" i="5"/>
  <c r="C15" i="5" s="1"/>
  <c r="C18" i="5" s="1"/>
  <c r="B7" i="5"/>
  <c r="B15" i="5" s="1"/>
  <c r="S54" i="1"/>
  <c r="N56" i="1"/>
  <c r="O56" i="1"/>
  <c r="P56" i="1"/>
  <c r="Q56" i="1"/>
  <c r="N55" i="1"/>
  <c r="O55" i="1"/>
  <c r="P55" i="1"/>
  <c r="Q55" i="1"/>
  <c r="M56" i="1"/>
  <c r="M55" i="1"/>
  <c r="P61" i="1"/>
  <c r="O61" i="1"/>
  <c r="Q61" i="1" s="1"/>
  <c r="Q60" i="1"/>
  <c r="P60" i="1"/>
  <c r="O60" i="1"/>
  <c r="P59" i="1"/>
  <c r="O59" i="1"/>
  <c r="Q59" i="1" s="1"/>
  <c r="P58" i="1"/>
  <c r="O58" i="1"/>
  <c r="Q58" i="1" s="1"/>
  <c r="D56" i="1"/>
  <c r="F56" i="1"/>
  <c r="D55" i="1"/>
  <c r="F55" i="1"/>
  <c r="C56" i="1"/>
  <c r="C55" i="1"/>
  <c r="F61" i="1"/>
  <c r="E61" i="1"/>
  <c r="G61" i="1" s="1"/>
  <c r="F60" i="1"/>
  <c r="E60" i="1"/>
  <c r="G60" i="1" s="1"/>
  <c r="G59" i="1"/>
  <c r="F59" i="1"/>
  <c r="E59" i="1"/>
  <c r="F58" i="1"/>
  <c r="G58" i="1" s="1"/>
  <c r="E58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K8" i="1"/>
  <c r="E8" i="1"/>
  <c r="D8" i="1"/>
  <c r="K7" i="1"/>
  <c r="E7" i="1"/>
  <c r="D7" i="1"/>
  <c r="F42" i="8" l="1"/>
  <c r="H42" i="8" s="1"/>
  <c r="G42" i="8"/>
  <c r="I42" i="8" s="1"/>
  <c r="H36" i="8"/>
  <c r="X18" i="6"/>
  <c r="AO17" i="6"/>
  <c r="AO22" i="6" s="1"/>
  <c r="AO6" i="6"/>
  <c r="AO11" i="6"/>
  <c r="U17" i="6"/>
  <c r="J17" i="6"/>
  <c r="B17" i="6"/>
  <c r="U16" i="6"/>
  <c r="U18" i="6" s="1"/>
  <c r="J16" i="6"/>
  <c r="B16" i="6"/>
  <c r="B18" i="6" s="1"/>
  <c r="S15" i="6"/>
  <c r="H15" i="6"/>
  <c r="I17" i="6"/>
  <c r="T16" i="6"/>
  <c r="T18" i="6" s="1"/>
  <c r="I16" i="6"/>
  <c r="I18" i="6" s="1"/>
  <c r="S17" i="6"/>
  <c r="H17" i="6"/>
  <c r="S16" i="6"/>
  <c r="H16" i="6"/>
  <c r="Q15" i="6"/>
  <c r="Q18" i="6" s="1"/>
  <c r="F15" i="6"/>
  <c r="AN12" i="6"/>
  <c r="R17" i="6"/>
  <c r="AO18" i="6" s="1"/>
  <c r="AO23" i="6" s="1"/>
  <c r="G17" i="6"/>
  <c r="AA16" i="6"/>
  <c r="AA18" i="6" s="1"/>
  <c r="P15" i="6"/>
  <c r="E15" i="6"/>
  <c r="F17" i="6"/>
  <c r="Q16" i="6"/>
  <c r="F16" i="6"/>
  <c r="W15" i="6"/>
  <c r="W18" i="6" s="1"/>
  <c r="O15" i="6"/>
  <c r="O18" i="6" s="1"/>
  <c r="D15" i="6"/>
  <c r="D18" i="6" s="1"/>
  <c r="X17" i="6"/>
  <c r="P17" i="6"/>
  <c r="E17" i="6"/>
  <c r="AN18" i="6" s="1"/>
  <c r="AN23" i="6" s="1"/>
  <c r="P16" i="6"/>
  <c r="E16" i="6"/>
  <c r="V15" i="6"/>
  <c r="V18" i="6" s="1"/>
  <c r="K15" i="6"/>
  <c r="K18" i="6" s="1"/>
  <c r="C15" i="6"/>
  <c r="C18" i="6" s="1"/>
  <c r="W17" i="6"/>
  <c r="W16" i="6"/>
  <c r="J15" i="6"/>
  <c r="AN8" i="6"/>
  <c r="F18" i="5"/>
  <c r="Q18" i="5"/>
  <c r="U18" i="5"/>
  <c r="G18" i="5"/>
  <c r="R16" i="5"/>
  <c r="R18" i="5" s="1"/>
  <c r="B16" i="5"/>
  <c r="B18" i="5" s="1"/>
  <c r="U16" i="5"/>
  <c r="G16" i="5"/>
  <c r="H26" i="1"/>
  <c r="H42" i="1"/>
  <c r="G55" i="1"/>
  <c r="E56" i="1"/>
  <c r="H46" i="1"/>
  <c r="H43" i="1"/>
  <c r="H47" i="1"/>
  <c r="G56" i="1"/>
  <c r="E55" i="1"/>
  <c r="H17" i="1"/>
  <c r="H21" i="1"/>
  <c r="H25" i="1"/>
  <c r="H33" i="1"/>
  <c r="H37" i="1"/>
  <c r="H45" i="1"/>
  <c r="H28" i="1"/>
  <c r="H36" i="1"/>
  <c r="H48" i="1"/>
  <c r="H16" i="1"/>
  <c r="H20" i="1"/>
  <c r="H30" i="1"/>
  <c r="H11" i="1"/>
  <c r="H19" i="1"/>
  <c r="H35" i="1"/>
  <c r="H24" i="1"/>
  <c r="H10" i="1"/>
  <c r="H18" i="1"/>
  <c r="H29" i="1"/>
  <c r="H44" i="1"/>
  <c r="H13" i="1"/>
  <c r="H12" i="1"/>
  <c r="H23" i="1"/>
  <c r="H31" i="1"/>
  <c r="H38" i="1"/>
  <c r="H14" i="1"/>
  <c r="H32" i="1"/>
  <c r="H39" i="1"/>
  <c r="H15" i="1"/>
  <c r="H22" i="1"/>
  <c r="H40" i="1"/>
  <c r="F8" i="1"/>
  <c r="H27" i="1"/>
  <c r="H34" i="1"/>
  <c r="H41" i="1"/>
  <c r="G8" i="1"/>
  <c r="F7" i="1"/>
  <c r="I54" i="1" s="1"/>
  <c r="G7" i="1"/>
  <c r="AN6" i="6" l="1"/>
  <c r="AN11" i="6"/>
  <c r="AN16" i="6"/>
  <c r="AN21" i="6" s="1"/>
  <c r="F18" i="6"/>
  <c r="J18" i="6"/>
  <c r="AN13" i="6"/>
  <c r="AO7" i="6"/>
  <c r="AO8" i="6"/>
  <c r="AO12" i="6"/>
  <c r="AO13" i="6"/>
  <c r="E18" i="6"/>
  <c r="H18" i="6"/>
  <c r="P18" i="6"/>
  <c r="S18" i="6"/>
  <c r="AO16" i="6"/>
  <c r="AO21" i="6" s="1"/>
  <c r="H8" i="1"/>
  <c r="H7" i="1"/>
</calcChain>
</file>

<file path=xl/sharedStrings.xml><?xml version="1.0" encoding="utf-8"?>
<sst xmlns="http://schemas.openxmlformats.org/spreadsheetml/2006/main" count="1140" uniqueCount="272">
  <si>
    <t>General mapping accuracy</t>
  </si>
  <si>
    <t>mean</t>
  </si>
  <si>
    <t>N</t>
  </si>
  <si>
    <t>stdev</t>
  </si>
  <si>
    <t>n</t>
  </si>
  <si>
    <t>Sample</t>
  </si>
  <si>
    <t>Section</t>
  </si>
  <si>
    <t>measured</t>
  </si>
  <si>
    <t>mean int GM</t>
  </si>
  <si>
    <t>mean int WM</t>
  </si>
  <si>
    <t>% int in GM</t>
  </si>
  <si>
    <t>% int in WM</t>
  </si>
  <si>
    <t>GM/WM ratio</t>
  </si>
  <si>
    <t>Foxp1_A3</t>
  </si>
  <si>
    <t>NT488 thresh</t>
  </si>
  <si>
    <t>Foxp1_A4</t>
  </si>
  <si>
    <t>Foxp1_B2</t>
  </si>
  <si>
    <t>Foxp1_B3</t>
  </si>
  <si>
    <t>Manually determined distribution of NT signal in GM and WM</t>
  </si>
  <si>
    <t>A3</t>
  </si>
  <si>
    <t>A4</t>
  </si>
  <si>
    <t>B2</t>
  </si>
  <si>
    <t>B3</t>
  </si>
  <si>
    <t>Distribution of NT signal in GM and WM after mapping in SpinalJ using NT</t>
  </si>
  <si>
    <t xml:space="preserve">accuracy </t>
  </si>
  <si>
    <t>Distribution of NT signal in GM and WM after mapping in SpinalJ using DAPI</t>
  </si>
  <si>
    <t>Distribution of ChAT signal intensity and cell density in GM</t>
  </si>
  <si>
    <t>X</t>
  </si>
  <si>
    <t>IX</t>
  </si>
  <si>
    <t>VIII</t>
  </si>
  <si>
    <t>VII</t>
  </si>
  <si>
    <t>VI</t>
  </si>
  <si>
    <t>V</t>
  </si>
  <si>
    <t>IV</t>
  </si>
  <si>
    <t>III</t>
  </si>
  <si>
    <t>II</t>
  </si>
  <si>
    <t>I</t>
  </si>
  <si>
    <t>all</t>
  </si>
  <si>
    <t>right</t>
  </si>
  <si>
    <t>left</t>
  </si>
  <si>
    <t>mean intensity</t>
  </si>
  <si>
    <t>mean projection density</t>
  </si>
  <si>
    <t>%GM</t>
  </si>
  <si>
    <t>C1_R</t>
  </si>
  <si>
    <t>C1_L</t>
  </si>
  <si>
    <t>C2_R</t>
  </si>
  <si>
    <t>C2_L</t>
  </si>
  <si>
    <t>C3_R</t>
  </si>
  <si>
    <t>C3_L</t>
  </si>
  <si>
    <t>C4_R</t>
  </si>
  <si>
    <t>C4_L</t>
  </si>
  <si>
    <t>C5_R</t>
  </si>
  <si>
    <t>C5_L</t>
  </si>
  <si>
    <t>C6_R</t>
  </si>
  <si>
    <t>C6_L</t>
  </si>
  <si>
    <t>C7_R</t>
  </si>
  <si>
    <t>C7_L</t>
  </si>
  <si>
    <t>C8_R</t>
  </si>
  <si>
    <t>C8_L</t>
  </si>
  <si>
    <t>T1_R</t>
  </si>
  <si>
    <t>T1_L</t>
  </si>
  <si>
    <t>T2_R</t>
  </si>
  <si>
    <t>T2_L</t>
  </si>
  <si>
    <t>T3_R</t>
  </si>
  <si>
    <t>T3_L</t>
  </si>
  <si>
    <t>T4_R</t>
  </si>
  <si>
    <t>T4_L</t>
  </si>
  <si>
    <t>T5_R</t>
  </si>
  <si>
    <t>T5_L</t>
  </si>
  <si>
    <t>T6_R</t>
  </si>
  <si>
    <t>T6_L</t>
  </si>
  <si>
    <t>T7_R</t>
  </si>
  <si>
    <t>T7_L</t>
  </si>
  <si>
    <t>T8_R</t>
  </si>
  <si>
    <t>T8_L</t>
  </si>
  <si>
    <t>T9_R</t>
  </si>
  <si>
    <t>T9_L</t>
  </si>
  <si>
    <t>T10_R</t>
  </si>
  <si>
    <t>T10_L</t>
  </si>
  <si>
    <t>T11_R</t>
  </si>
  <si>
    <t>T11_L</t>
  </si>
  <si>
    <t>T12_R</t>
  </si>
  <si>
    <t>T12_L</t>
  </si>
  <si>
    <t>T13_R</t>
  </si>
  <si>
    <t>T13_L</t>
  </si>
  <si>
    <t>L1_R</t>
  </si>
  <si>
    <t>L1_L</t>
  </si>
  <si>
    <t>L2_R</t>
  </si>
  <si>
    <t>L2_L</t>
  </si>
  <si>
    <t>L3_R</t>
  </si>
  <si>
    <t>L3_L</t>
  </si>
  <si>
    <t>L4_R</t>
  </si>
  <si>
    <t>L4_L</t>
  </si>
  <si>
    <t>L5_R</t>
  </si>
  <si>
    <t>L5_L</t>
  </si>
  <si>
    <t>L6_R</t>
  </si>
  <si>
    <t>L6_L</t>
  </si>
  <si>
    <t>S1_R</t>
  </si>
  <si>
    <t>S1_L</t>
  </si>
  <si>
    <t>S2_L</t>
  </si>
  <si>
    <t>S2_R</t>
  </si>
  <si>
    <t>dens</t>
  </si>
  <si>
    <t>int</t>
  </si>
  <si>
    <t>IV (% of II)</t>
  </si>
  <si>
    <t>III (% of II)</t>
  </si>
  <si>
    <t>I (% of II)</t>
  </si>
  <si>
    <t>%diff</t>
  </si>
  <si>
    <t>%</t>
  </si>
  <si>
    <t>II/IV</t>
  </si>
  <si>
    <t>II/III</t>
  </si>
  <si>
    <t>I/II</t>
  </si>
  <si>
    <t>ratio</t>
  </si>
  <si>
    <t>II-IV</t>
  </si>
  <si>
    <t>II-III</t>
  </si>
  <si>
    <t>I-II</t>
  </si>
  <si>
    <t>II inner</t>
  </si>
  <si>
    <t>II outer</t>
  </si>
  <si>
    <t>diff %</t>
  </si>
  <si>
    <t>Distribution of IB4 signal intensity and projection density in GM</t>
  </si>
  <si>
    <t>B4</t>
  </si>
  <si>
    <t>d(a1-a2)</t>
  </si>
  <si>
    <t>d(a1-a3)</t>
  </si>
  <si>
    <t>d(a2-a3)</t>
  </si>
  <si>
    <t>in um [1px= 2um]</t>
  </si>
  <si>
    <t>ChAT Centroid distances - left hemisegment</t>
  </si>
  <si>
    <t>combined hemisegments</t>
  </si>
  <si>
    <t>mean um</t>
  </si>
  <si>
    <t>stdev um</t>
  </si>
  <si>
    <t>C1</t>
  </si>
  <si>
    <t>C2</t>
  </si>
  <si>
    <t>C3</t>
  </si>
  <si>
    <t>C4</t>
  </si>
  <si>
    <t>C5</t>
  </si>
  <si>
    <t>C6</t>
  </si>
  <si>
    <t>C7</t>
  </si>
  <si>
    <t>C8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</si>
  <si>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</si>
  <si>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</si>
  <si>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</si>
  <si>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</si>
  <si>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</si>
  <si>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</si>
  <si>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</si>
  <si>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</si>
  <si>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</si>
  <si>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</si>
  <si>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</si>
  <si>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</si>
  <si>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</si>
  <si>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L1</t>
  </si>
  <si>
    <t>L2</t>
  </si>
  <si>
    <t>L3</t>
  </si>
  <si>
    <t>L4</t>
  </si>
  <si>
    <t>L5</t>
  </si>
  <si>
    <t>L6</t>
  </si>
  <si>
    <t>S1</t>
  </si>
  <si>
    <t>S2</t>
  </si>
  <si>
    <t>S3</t>
  </si>
  <si>
    <t>S4</t>
  </si>
  <si>
    <t>ChAT Centroid distances - right hemisegment</t>
  </si>
  <si>
    <t>ChAT Centroid distances</t>
  </si>
  <si>
    <t>Samples</t>
  </si>
  <si>
    <t>A4, B2, B3</t>
  </si>
  <si>
    <t>analysis C4-C7</t>
  </si>
  <si>
    <t>analysis whole SC</t>
  </si>
  <si>
    <t>cervical</t>
  </si>
  <si>
    <t>projection density (r)</t>
  </si>
  <si>
    <t>density projections</t>
  </si>
  <si>
    <t>normalized to total signal</t>
  </si>
  <si>
    <t>% total</t>
  </si>
  <si>
    <t>normalized to GM/WM signals</t>
  </si>
  <si>
    <t>% GM</t>
  </si>
  <si>
    <t>ipsi</t>
  </si>
  <si>
    <t>c4</t>
  </si>
  <si>
    <t>c5</t>
  </si>
  <si>
    <t>c6</t>
  </si>
  <si>
    <t>c7</t>
  </si>
  <si>
    <t>% mean</t>
  </si>
  <si>
    <t>% stdev</t>
  </si>
  <si>
    <t>c1</t>
  </si>
  <si>
    <t>c2</t>
  </si>
  <si>
    <t>c3</t>
  </si>
  <si>
    <t>c8</t>
  </si>
  <si>
    <t>% WM</t>
  </si>
  <si>
    <t>%WM</t>
  </si>
  <si>
    <t>df</t>
  </si>
  <si>
    <t>lf</t>
  </si>
  <si>
    <t>vf</t>
  </si>
  <si>
    <t>contra</t>
  </si>
  <si>
    <t>projection density (l)</t>
  </si>
  <si>
    <t>intensity</t>
  </si>
  <si>
    <t>intensity (r)</t>
  </si>
  <si>
    <t xml:space="preserve">norm </t>
  </si>
  <si>
    <t>thoracic</t>
  </si>
  <si>
    <t>%total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</si>
  <si>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</si>
  <si>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</si>
  <si>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</si>
  <si>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</si>
  <si>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</si>
  <si>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</si>
  <si>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</si>
  <si>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</si>
  <si>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</si>
  <si>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</si>
  <si>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</si>
  <si>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</si>
  <si>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</si>
  <si>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intensity (l)</t>
  </si>
  <si>
    <t>Ueno et al 2018</t>
  </si>
  <si>
    <t>%axon area</t>
  </si>
  <si>
    <t>whole CST</t>
  </si>
  <si>
    <t>error bar</t>
  </si>
  <si>
    <t>motor CST</t>
  </si>
  <si>
    <t>sensory CST</t>
  </si>
  <si>
    <t>lumbar</t>
  </si>
  <si>
    <t>l1</t>
  </si>
  <si>
    <t>l2</t>
  </si>
  <si>
    <t>l3</t>
  </si>
  <si>
    <t>l4</t>
  </si>
  <si>
    <t>l5</t>
  </si>
  <si>
    <t>l6</t>
  </si>
  <si>
    <t>density tract</t>
  </si>
  <si>
    <t>density terminals</t>
  </si>
  <si>
    <t>GM</t>
  </si>
  <si>
    <t>WM</t>
  </si>
  <si>
    <t>Distribution of CST axons in GM and WM</t>
  </si>
  <si>
    <t>total</t>
  </si>
  <si>
    <t>ChAT</t>
  </si>
  <si>
    <t>Foxp1</t>
  </si>
  <si>
    <t>absolute cell number</t>
  </si>
  <si>
    <t>rel cell number</t>
  </si>
  <si>
    <t>% of Chat</t>
  </si>
  <si>
    <t>segment</t>
  </si>
  <si>
    <t>PGC</t>
  </si>
  <si>
    <t>SAC</t>
  </si>
  <si>
    <t>PMC</t>
  </si>
  <si>
    <t>HMC</t>
  </si>
  <si>
    <t>LMC</t>
  </si>
  <si>
    <t>MMC</t>
  </si>
  <si>
    <t>mapped to MC</t>
  </si>
  <si>
    <t>all cells</t>
  </si>
  <si>
    <t>% mapped</t>
  </si>
  <si>
    <t>% cells per motor column</t>
  </si>
  <si>
    <t>Foxp1 cells (% of ChAT)</t>
  </si>
  <si>
    <t>Foxp1 cells per segment</t>
  </si>
  <si>
    <t>d(a1-a4)</t>
  </si>
  <si>
    <t>d(a2-a4)</t>
  </si>
  <si>
    <t>d(a3-a4)</t>
  </si>
  <si>
    <t>Foxp1 Centroid distances - left hemisegment</t>
  </si>
  <si>
    <t>um</t>
  </si>
  <si>
    <t>foxp1</t>
  </si>
  <si>
    <t>left/right</t>
  </si>
  <si>
    <t>Foxp1 Centroid distances - right hemisegment</t>
  </si>
  <si>
    <t>Foxp1 Centroid distances</t>
  </si>
  <si>
    <t>Contribution of ChAT and Foxp1 neurons to motor columns</t>
  </si>
  <si>
    <t>average</t>
  </si>
  <si>
    <t>Normalized</t>
  </si>
  <si>
    <t>Lamina_X</t>
  </si>
  <si>
    <t>Lamina_IX</t>
  </si>
  <si>
    <t>Lamina_VIII</t>
  </si>
  <si>
    <t>Lamina_VII</t>
  </si>
  <si>
    <t>Lamina_VI</t>
  </si>
  <si>
    <t>Lamina_V</t>
  </si>
  <si>
    <t>Lamina_IV</t>
  </si>
  <si>
    <t>Lamina_III</t>
  </si>
  <si>
    <t>Lamina_II</t>
  </si>
  <si>
    <t>Lamina_I</t>
  </si>
  <si>
    <t>both</t>
  </si>
  <si>
    <t>Foxp1 cell- and projection densities per segment</t>
  </si>
  <si>
    <t>Foxp1 projection density</t>
  </si>
  <si>
    <t>Foxp1 cell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</si>
</sst>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2147124143418"/>
          <c:y val="4.9717531818152701E-2"/>
          <c:w val="0.76151352121708771"/>
          <c:h val="0.77650385746834205"/>
        </c:manualLayout>
      </c:layout>
      <c:barChart>
        <c:barDir val="col"/>
        <c:grouping val="clustered"/>
        <c:varyColors val="0"/>
        <c:ser>
          <c:idx val="3"/>
          <c:order val="0"/>
          <c:tx>
            <c:v>manual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'Fig3'!$F$8:$G$8</c:f>
                <c:numCache>
                  <c:formatCode>General</c:formatCode>
                  <c:ptCount val="2"/>
                  <c:pt idx="0">
                    <c:v>2.2432688389587745</c:v>
                  </c:pt>
                  <c:pt idx="1">
                    <c:v>2.2432688389587736</c:v>
                  </c:pt>
                </c:numCache>
              </c:numRef>
            </c:plus>
            <c:minus>
              <c:numRef>
                <c:f>'Fig3'!$F$8:$G$8</c:f>
                <c:numCache>
                  <c:formatCode>General</c:formatCode>
                  <c:ptCount val="2"/>
                  <c:pt idx="0">
                    <c:v>2.2432688389587745</c:v>
                  </c:pt>
                  <c:pt idx="1">
                    <c:v>2.2432688389587736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('Fig3'!$F$7,'Fig3'!$G$7)</c:f>
              <c:numCache>
                <c:formatCode>General</c:formatCode>
                <c:ptCount val="2"/>
                <c:pt idx="0">
                  <c:v>93.682941197331232</c:v>
                </c:pt>
                <c:pt idx="1">
                  <c:v>6.3170588026687726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4-469E-870C-DE8476C13335}"/>
            </c:ext>
          </c:extLst>
        </c:ser>
        <c:ser>
          <c:idx val="0"/>
          <c:order val="1"/>
          <c:tx>
            <c:v>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'Fig3'!$E$56:$F$56</c:f>
                <c:numCache>
                  <c:formatCode>General</c:formatCode>
                  <c:ptCount val="2"/>
                  <c:pt idx="0">
                    <c:v>1.7271905603742577</c:v>
                  </c:pt>
                  <c:pt idx="1">
                    <c:v>1.7271905603742566</c:v>
                  </c:pt>
                </c:numCache>
              </c:numRef>
            </c:plus>
            <c:minus>
              <c:numRef>
                <c:f>'Fig3'!$E$56:$F$56</c:f>
                <c:numCache>
                  <c:formatCode>General</c:formatCode>
                  <c:ptCount val="2"/>
                  <c:pt idx="0">
                    <c:v>1.7271905603742577</c:v>
                  </c:pt>
                  <c:pt idx="1">
                    <c:v>1.7271905603742566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'[1]thresholded int'!$P$5:$Q$5</c:f>
              <c:strCache>
                <c:ptCount val="2"/>
                <c:pt idx="0">
                  <c:v>% int in GM</c:v>
                </c:pt>
                <c:pt idx="1">
                  <c:v>% int in WM</c:v>
                </c:pt>
              </c:strCache>
            </c:strRef>
          </c:cat>
          <c:val>
            <c:numRef>
              <c:f>'Fig3'!$E$55:$F$55</c:f>
              <c:numCache>
                <c:formatCode>General</c:formatCode>
                <c:ptCount val="2"/>
                <c:pt idx="0">
                  <c:v>84.089077370421307</c:v>
                </c:pt>
                <c:pt idx="1">
                  <c:v>15.910922629578687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4-469E-870C-DE8476C13335}"/>
            </c:ext>
          </c:extLst>
        </c:ser>
        <c:ser>
          <c:idx val="1"/>
          <c:order val="2"/>
          <c:tx>
            <c:v>DAPI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'Fig3'!$O$56:$P$56</c:f>
                <c:numCache>
                  <c:formatCode>General</c:formatCode>
                  <c:ptCount val="2"/>
                  <c:pt idx="0">
                    <c:v>4.7609969634555478</c:v>
                  </c:pt>
                  <c:pt idx="1">
                    <c:v>4.7609969634555407</c:v>
                  </c:pt>
                </c:numCache>
              </c:numRef>
            </c:plus>
            <c:minus>
              <c:numRef>
                <c:f>'Fig3'!$O$56:$P$56</c:f>
                <c:numCache>
                  <c:formatCode>General</c:formatCode>
                  <c:ptCount val="2"/>
                  <c:pt idx="0">
                    <c:v>4.7609969634555478</c:v>
                  </c:pt>
                  <c:pt idx="1">
                    <c:v>4.7609969634555407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'[1]thresholded int'!$P$5:$Q$5</c:f>
              <c:strCache>
                <c:ptCount val="2"/>
                <c:pt idx="0">
                  <c:v>% int in GM</c:v>
                </c:pt>
                <c:pt idx="1">
                  <c:v>% int in WM</c:v>
                </c:pt>
              </c:strCache>
            </c:strRef>
          </c:cat>
          <c:val>
            <c:numRef>
              <c:f>'Fig3'!$O$55:$P$55</c:f>
              <c:numCache>
                <c:formatCode>General</c:formatCode>
                <c:ptCount val="2"/>
                <c:pt idx="0">
                  <c:v>80.917730442224979</c:v>
                </c:pt>
                <c:pt idx="1">
                  <c:v>19.082269557775017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4-469E-870C-DE8476C1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554383"/>
        <c:axId val="2015554799"/>
      </c:barChart>
      <c:catAx>
        <c:axId val="2015554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4799"/>
        <c:crosses val="autoZero"/>
        <c:auto val="1"/>
        <c:lblAlgn val="ctr"/>
        <c:lblOffset val="100"/>
        <c:noMultiLvlLbl val="0"/>
      </c:catAx>
      <c:valAx>
        <c:axId val="2015554799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01801159514798"/>
          <c:y val="5.7556706638897198E-2"/>
          <c:w val="0.22334343932637307"/>
          <c:h val="0.25910310908540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intensity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FigS4'!$Q$52:$Q$54</c:f>
                <c:numCache>
                  <c:formatCode>General</c:formatCode>
                  <c:ptCount val="3"/>
                  <c:pt idx="0">
                    <c:v>0.37243286643428358</c:v>
                  </c:pt>
                  <c:pt idx="1">
                    <c:v>1.3416922039123874E-2</c:v>
                  </c:pt>
                  <c:pt idx="2">
                    <c:v>4.1567779275045198E-3</c:v>
                  </c:pt>
                </c:numCache>
              </c:numRef>
            </c:plus>
            <c:minus>
              <c:numRef>
                <c:f>'Fig6, FigS4'!$Q$52:$Q$54</c:f>
                <c:numCache>
                  <c:formatCode>General</c:formatCode>
                  <c:ptCount val="3"/>
                  <c:pt idx="0">
                    <c:v>0.37243286643428358</c:v>
                  </c:pt>
                  <c:pt idx="1">
                    <c:v>1.3416922039123874E-2</c:v>
                  </c:pt>
                  <c:pt idx="2">
                    <c:v>4.1567779275045198E-3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FigS4'!$B$129:$B$131</c:f>
              <c:strCache>
                <c:ptCount val="3"/>
                <c:pt idx="0">
                  <c:v>df</c:v>
                </c:pt>
                <c:pt idx="1">
                  <c:v>lf</c:v>
                </c:pt>
                <c:pt idx="2">
                  <c:v>vf</c:v>
                </c:pt>
              </c:strCache>
            </c:strRef>
          </c:cat>
          <c:val>
            <c:numRef>
              <c:f>'Fig6, FigS4'!$P$52:$P$54</c:f>
              <c:numCache>
                <c:formatCode>General</c:formatCode>
                <c:ptCount val="3"/>
                <c:pt idx="0">
                  <c:v>7.4723122262708896</c:v>
                </c:pt>
                <c:pt idx="1">
                  <c:v>0.82559409402426021</c:v>
                </c:pt>
                <c:pt idx="2">
                  <c:v>0.80666584670246178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D-4A16-A672-7363F11476FB}"/>
            </c:ext>
          </c:extLst>
        </c:ser>
        <c:ser>
          <c:idx val="1"/>
          <c:order val="1"/>
          <c:tx>
            <c:v>density tract</c:v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FigS4'!$Q$112:$Q$114</c:f>
                <c:numCache>
                  <c:formatCode>General</c:formatCode>
                  <c:ptCount val="3"/>
                  <c:pt idx="0">
                    <c:v>0.6504217425788873</c:v>
                  </c:pt>
                  <c:pt idx="1">
                    <c:v>3.5114194944383767E-2</c:v>
                  </c:pt>
                  <c:pt idx="2">
                    <c:v>0</c:v>
                  </c:pt>
                </c:numCache>
              </c:numRef>
            </c:plus>
            <c:minus>
              <c:numRef>
                <c:f>'Fig6, FigS4'!$Q$112:$Q$114</c:f>
                <c:numCache>
                  <c:formatCode>General</c:formatCode>
                  <c:ptCount val="3"/>
                  <c:pt idx="0">
                    <c:v>0.6504217425788873</c:v>
                  </c:pt>
                  <c:pt idx="1">
                    <c:v>3.5114194944383767E-2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FigS4'!$B$129:$B$131</c:f>
              <c:strCache>
                <c:ptCount val="3"/>
                <c:pt idx="0">
                  <c:v>df</c:v>
                </c:pt>
                <c:pt idx="1">
                  <c:v>lf</c:v>
                </c:pt>
                <c:pt idx="2">
                  <c:v>vf</c:v>
                </c:pt>
              </c:strCache>
            </c:strRef>
          </c:cat>
          <c:val>
            <c:numRef>
              <c:f>'Fig6, FigS4'!$P$112:$P$114</c:f>
              <c:numCache>
                <c:formatCode>General</c:formatCode>
                <c:ptCount val="3"/>
                <c:pt idx="0">
                  <c:v>5.4735504894989022</c:v>
                </c:pt>
                <c:pt idx="1">
                  <c:v>0.1173692713439472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D-4A16-A672-7363F11476FB}"/>
            </c:ext>
          </c:extLst>
        </c:ser>
        <c:ser>
          <c:idx val="2"/>
          <c:order val="2"/>
          <c:tx>
            <c:v>density terminals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FigS4'!$Q$149:$Q$151</c:f>
                <c:numCache>
                  <c:formatCode>General</c:formatCode>
                  <c:ptCount val="3"/>
                  <c:pt idx="0">
                    <c:v>6.134976003287762E-2</c:v>
                  </c:pt>
                  <c:pt idx="1">
                    <c:v>4.2504021076010555E-2</c:v>
                  </c:pt>
                  <c:pt idx="2">
                    <c:v>1.1669609839492133E-2</c:v>
                  </c:pt>
                </c:numCache>
              </c:numRef>
            </c:plus>
            <c:minus>
              <c:numRef>
                <c:f>'Fig6, FigS4'!$Q$149:$Q$151</c:f>
                <c:numCache>
                  <c:formatCode>General</c:formatCode>
                  <c:ptCount val="3"/>
                  <c:pt idx="0">
                    <c:v>6.134976003287762E-2</c:v>
                  </c:pt>
                  <c:pt idx="1">
                    <c:v>4.2504021076010555E-2</c:v>
                  </c:pt>
                  <c:pt idx="2">
                    <c:v>1.1669609839492133E-2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FigS4'!$B$129:$B$131</c:f>
              <c:strCache>
                <c:ptCount val="3"/>
                <c:pt idx="0">
                  <c:v>df</c:v>
                </c:pt>
                <c:pt idx="1">
                  <c:v>lf</c:v>
                </c:pt>
                <c:pt idx="2">
                  <c:v>vf</c:v>
                </c:pt>
              </c:strCache>
            </c:strRef>
          </c:cat>
          <c:val>
            <c:numRef>
              <c:f>'Fig6, FigS4'!$P$149:$P$151</c:f>
              <c:numCache>
                <c:formatCode>General</c:formatCode>
                <c:ptCount val="3"/>
                <c:pt idx="0">
                  <c:v>0.50114669158243441</c:v>
                </c:pt>
                <c:pt idx="1">
                  <c:v>0.46886944703983696</c:v>
                </c:pt>
                <c:pt idx="2">
                  <c:v>8.6638919561708994E-2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D-4A16-A672-7363F114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56159"/>
        <c:axId val="554056575"/>
      </c:barChart>
      <c:catAx>
        <c:axId val="55405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575"/>
        <c:crosses val="autoZero"/>
        <c:auto val="1"/>
        <c:lblAlgn val="ctr"/>
        <c:lblOffset val="100"/>
        <c:noMultiLvlLbl val="0"/>
      </c:catAx>
      <c:valAx>
        <c:axId val="55405657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intensity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FigS4'!$Q$69:$Q$71</c:f>
                <c:numCache>
                  <c:formatCode>General</c:formatCode>
                  <c:ptCount val="3"/>
                  <c:pt idx="0">
                    <c:v>0.28745221768307083</c:v>
                  </c:pt>
                  <c:pt idx="1">
                    <c:v>2.5591325344171346E-2</c:v>
                  </c:pt>
                  <c:pt idx="2">
                    <c:v>1.9922279260222338E-2</c:v>
                  </c:pt>
                </c:numCache>
              </c:numRef>
            </c:plus>
            <c:minus>
              <c:numRef>
                <c:f>'Fig6, FigS4'!$Q$69:$Q$71</c:f>
                <c:numCache>
                  <c:formatCode>General</c:formatCode>
                  <c:ptCount val="3"/>
                  <c:pt idx="0">
                    <c:v>0.28745221768307083</c:v>
                  </c:pt>
                  <c:pt idx="1">
                    <c:v>2.5591325344171346E-2</c:v>
                  </c:pt>
                  <c:pt idx="2">
                    <c:v>1.9922279260222338E-2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FigS4'!$B$129:$B$131</c:f>
              <c:strCache>
                <c:ptCount val="3"/>
                <c:pt idx="0">
                  <c:v>df</c:v>
                </c:pt>
                <c:pt idx="1">
                  <c:v>lf</c:v>
                </c:pt>
                <c:pt idx="2">
                  <c:v>vf</c:v>
                </c:pt>
              </c:strCache>
            </c:strRef>
          </c:cat>
          <c:val>
            <c:numRef>
              <c:f>'Fig6, FigS4'!$P$69:$P$71</c:f>
              <c:numCache>
                <c:formatCode>General</c:formatCode>
                <c:ptCount val="3"/>
                <c:pt idx="0">
                  <c:v>18.434145920035871</c:v>
                </c:pt>
                <c:pt idx="1">
                  <c:v>1.145967506049502</c:v>
                </c:pt>
                <c:pt idx="2">
                  <c:v>0.86791751725716015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F-480D-8544-2FB3B6BC4F5D}"/>
            </c:ext>
          </c:extLst>
        </c:ser>
        <c:ser>
          <c:idx val="1"/>
          <c:order val="1"/>
          <c:tx>
            <c:v>density tract</c:v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FigS4'!$Q$129:$Q$131</c:f>
                <c:numCache>
                  <c:formatCode>General</c:formatCode>
                  <c:ptCount val="3"/>
                  <c:pt idx="0">
                    <c:v>1.684058070693371</c:v>
                  </c:pt>
                  <c:pt idx="1">
                    <c:v>0.16685736173693855</c:v>
                  </c:pt>
                  <c:pt idx="2">
                    <c:v>0</c:v>
                  </c:pt>
                </c:numCache>
              </c:numRef>
            </c:plus>
            <c:minus>
              <c:numRef>
                <c:f>'Fig6, FigS4'!$Q$129:$Q$131</c:f>
                <c:numCache>
                  <c:formatCode>General</c:formatCode>
                  <c:ptCount val="3"/>
                  <c:pt idx="0">
                    <c:v>1.684058070693371</c:v>
                  </c:pt>
                  <c:pt idx="1">
                    <c:v>0.16685736173693855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FigS4'!$B$129:$B$131</c:f>
              <c:strCache>
                <c:ptCount val="3"/>
                <c:pt idx="0">
                  <c:v>df</c:v>
                </c:pt>
                <c:pt idx="1">
                  <c:v>lf</c:v>
                </c:pt>
                <c:pt idx="2">
                  <c:v>vf</c:v>
                </c:pt>
              </c:strCache>
            </c:strRef>
          </c:cat>
          <c:val>
            <c:numRef>
              <c:f>'Fig6, FigS4'!$P$129:$P$131</c:f>
              <c:numCache>
                <c:formatCode>General</c:formatCode>
                <c:ptCount val="3"/>
                <c:pt idx="0">
                  <c:v>53.328454453818644</c:v>
                </c:pt>
                <c:pt idx="1">
                  <c:v>0.68212258875188136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F-480D-8544-2FB3B6BC4F5D}"/>
            </c:ext>
          </c:extLst>
        </c:ser>
        <c:ser>
          <c:idx val="2"/>
          <c:order val="2"/>
          <c:tx>
            <c:v>density terminals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FigS4'!$Q$166:$Q$168</c:f>
                <c:numCache>
                  <c:formatCode>General</c:formatCode>
                  <c:ptCount val="3"/>
                  <c:pt idx="0">
                    <c:v>0.24044617877048285</c:v>
                  </c:pt>
                  <c:pt idx="1">
                    <c:v>0.20931276934647902</c:v>
                  </c:pt>
                  <c:pt idx="2">
                    <c:v>1.8893210243383359E-2</c:v>
                  </c:pt>
                </c:numCache>
              </c:numRef>
            </c:plus>
            <c:minus>
              <c:numRef>
                <c:f>'Fig6, FigS4'!$Q$166:$Q$168</c:f>
                <c:numCache>
                  <c:formatCode>General</c:formatCode>
                  <c:ptCount val="3"/>
                  <c:pt idx="0">
                    <c:v>0.24044617877048285</c:v>
                  </c:pt>
                  <c:pt idx="1">
                    <c:v>0.20931276934647902</c:v>
                  </c:pt>
                  <c:pt idx="2">
                    <c:v>1.8893210243383359E-2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FigS4'!$B$129:$B$131</c:f>
              <c:strCache>
                <c:ptCount val="3"/>
                <c:pt idx="0">
                  <c:v>df</c:v>
                </c:pt>
                <c:pt idx="1">
                  <c:v>lf</c:v>
                </c:pt>
                <c:pt idx="2">
                  <c:v>vf</c:v>
                </c:pt>
              </c:strCache>
            </c:strRef>
          </c:cat>
          <c:val>
            <c:numRef>
              <c:f>'Fig6, FigS4'!$P$166:$P$168</c:f>
              <c:numCache>
                <c:formatCode>General</c:formatCode>
                <c:ptCount val="3"/>
                <c:pt idx="0">
                  <c:v>3.8987513802769063</c:v>
                </c:pt>
                <c:pt idx="1">
                  <c:v>3.7288711458421822</c:v>
                </c:pt>
                <c:pt idx="2">
                  <c:v>0.24632633993034911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F-480D-8544-2FB3B6BC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56159"/>
        <c:axId val="554056575"/>
      </c:barChart>
      <c:catAx>
        <c:axId val="55405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575"/>
        <c:crosses val="autoZero"/>
        <c:auto val="1"/>
        <c:lblAlgn val="ctr"/>
        <c:lblOffset val="100"/>
        <c:noMultiLvlLbl val="0"/>
      </c:catAx>
      <c:valAx>
        <c:axId val="5540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'Fig7'!$I$10:$I$37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5.1422743528783545</c:v>
                  </c:pt>
                  <c:pt idx="2">
                    <c:v>13.564683713669462</c:v>
                  </c:pt>
                  <c:pt idx="3">
                    <c:v>9.8821982339648322</c:v>
                  </c:pt>
                  <c:pt idx="4">
                    <c:v>7.2407760121096612</c:v>
                  </c:pt>
                  <c:pt idx="5">
                    <c:v>4.021440379212966</c:v>
                  </c:pt>
                  <c:pt idx="6">
                    <c:v>3.5817461940851274</c:v>
                  </c:pt>
                  <c:pt idx="7">
                    <c:v>6.3834896950564151</c:v>
                  </c:pt>
                  <c:pt idx="8">
                    <c:v>5.3985879468975719</c:v>
                  </c:pt>
                  <c:pt idx="9">
                    <c:v>11.460217887661889</c:v>
                  </c:pt>
                  <c:pt idx="10">
                    <c:v>9.0743874444459252</c:v>
                  </c:pt>
                  <c:pt idx="11">
                    <c:v>1.4915446351745434</c:v>
                  </c:pt>
                  <c:pt idx="12">
                    <c:v>2.0570046863769043</c:v>
                  </c:pt>
                  <c:pt idx="13">
                    <c:v>2.2264344395264688</c:v>
                  </c:pt>
                  <c:pt idx="14">
                    <c:v>1.8818815405746527</c:v>
                  </c:pt>
                  <c:pt idx="15">
                    <c:v>2.6979851340649592</c:v>
                  </c:pt>
                  <c:pt idx="16">
                    <c:v>4.9986704510490378</c:v>
                  </c:pt>
                  <c:pt idx="17">
                    <c:v>0.56965297000560056</c:v>
                  </c:pt>
                  <c:pt idx="18">
                    <c:v>1.7697720413800049</c:v>
                  </c:pt>
                  <c:pt idx="19">
                    <c:v>5.2988037360399725</c:v>
                  </c:pt>
                  <c:pt idx="20">
                    <c:v>1.7241074760176265</c:v>
                  </c:pt>
                  <c:pt idx="21">
                    <c:v>7.4238738998027056</c:v>
                  </c:pt>
                  <c:pt idx="22">
                    <c:v>3.406362409724311</c:v>
                  </c:pt>
                  <c:pt idx="23">
                    <c:v>3.9637453367426256</c:v>
                  </c:pt>
                  <c:pt idx="24">
                    <c:v>5.6540161400899498</c:v>
                  </c:pt>
                  <c:pt idx="25">
                    <c:v>6.5388851905409728</c:v>
                  </c:pt>
                  <c:pt idx="26">
                    <c:v>0</c:v>
                  </c:pt>
                </c:numCache>
              </c:numRef>
            </c:plus>
            <c:minus>
              <c:numRef>
                <c:f>'Fig7'!$I$10:$I$37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5.1422743528783545</c:v>
                  </c:pt>
                  <c:pt idx="2">
                    <c:v>13.564683713669462</c:v>
                  </c:pt>
                  <c:pt idx="3">
                    <c:v>9.8821982339648322</c:v>
                  </c:pt>
                  <c:pt idx="4">
                    <c:v>7.2407760121096612</c:v>
                  </c:pt>
                  <c:pt idx="5">
                    <c:v>4.021440379212966</c:v>
                  </c:pt>
                  <c:pt idx="6">
                    <c:v>3.5817461940851274</c:v>
                  </c:pt>
                  <c:pt idx="7">
                    <c:v>6.3834896950564151</c:v>
                  </c:pt>
                  <c:pt idx="8">
                    <c:v>5.3985879468975719</c:v>
                  </c:pt>
                  <c:pt idx="9">
                    <c:v>11.460217887661889</c:v>
                  </c:pt>
                  <c:pt idx="10">
                    <c:v>9.0743874444459252</c:v>
                  </c:pt>
                  <c:pt idx="11">
                    <c:v>1.4915446351745434</c:v>
                  </c:pt>
                  <c:pt idx="12">
                    <c:v>2.0570046863769043</c:v>
                  </c:pt>
                  <c:pt idx="13">
                    <c:v>2.2264344395264688</c:v>
                  </c:pt>
                  <c:pt idx="14">
                    <c:v>1.8818815405746527</c:v>
                  </c:pt>
                  <c:pt idx="15">
                    <c:v>2.6979851340649592</c:v>
                  </c:pt>
                  <c:pt idx="16">
                    <c:v>4.9986704510490378</c:v>
                  </c:pt>
                  <c:pt idx="17">
                    <c:v>0.56965297000560056</c:v>
                  </c:pt>
                  <c:pt idx="18">
                    <c:v>1.7697720413800049</c:v>
                  </c:pt>
                  <c:pt idx="19">
                    <c:v>5.2988037360399725</c:v>
                  </c:pt>
                  <c:pt idx="20">
                    <c:v>1.7241074760176265</c:v>
                  </c:pt>
                  <c:pt idx="21">
                    <c:v>7.4238738998027056</c:v>
                  </c:pt>
                  <c:pt idx="22">
                    <c:v>3.406362409724311</c:v>
                  </c:pt>
                  <c:pt idx="23">
                    <c:v>3.9637453367426256</c:v>
                  </c:pt>
                  <c:pt idx="24">
                    <c:v>5.6540161400899498</c:v>
                  </c:pt>
                  <c:pt idx="25">
                    <c:v>6.5388851905409728</c:v>
                  </c:pt>
                  <c:pt idx="2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'Fig7'!$A$10:$A$37</c:f>
              <c:strCache>
                <c:ptCount val="2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T1</c:v>
                </c:pt>
                <c:pt idx="9">
                  <c:v>T2</c:v>
                </c:pt>
                <c:pt idx="10">
                  <c:v>T3</c:v>
                </c:pt>
                <c:pt idx="11">
                  <c:v>T4</c:v>
                </c:pt>
                <c:pt idx="12">
                  <c:v>T5</c:v>
                </c:pt>
                <c:pt idx="13">
                  <c:v>T6</c:v>
                </c:pt>
                <c:pt idx="14">
                  <c:v>T7</c:v>
                </c:pt>
                <c:pt idx="15">
                  <c:v>T8</c:v>
                </c:pt>
                <c:pt idx="16">
                  <c:v>T9</c:v>
                </c:pt>
                <c:pt idx="17">
                  <c:v>T10</c:v>
                </c:pt>
                <c:pt idx="18">
                  <c:v>T11</c:v>
                </c:pt>
                <c:pt idx="19">
                  <c:v>T12</c:v>
                </c:pt>
                <c:pt idx="20">
                  <c:v>T13</c:v>
                </c:pt>
                <c:pt idx="21">
                  <c:v>L1</c:v>
                </c:pt>
                <c:pt idx="22">
                  <c:v>L2</c:v>
                </c:pt>
                <c:pt idx="23">
                  <c:v>L3</c:v>
                </c:pt>
                <c:pt idx="24">
                  <c:v>L4</c:v>
                </c:pt>
                <c:pt idx="25">
                  <c:v>L5</c:v>
                </c:pt>
                <c:pt idx="26">
                  <c:v>L6</c:v>
                </c:pt>
                <c:pt idx="27">
                  <c:v>S1</c:v>
                </c:pt>
              </c:strCache>
            </c:strRef>
          </c:cat>
          <c:val>
            <c:numRef>
              <c:f>'Fig7'!$H$10:$H$37</c:f>
              <c:numCache>
                <c:formatCode>General</c:formatCode>
                <c:ptCount val="28"/>
                <c:pt idx="0">
                  <c:v>41.239133619734979</c:v>
                </c:pt>
                <c:pt idx="1">
                  <c:v>16.058696628733941</c:v>
                </c:pt>
                <c:pt idx="2">
                  <c:v>21.494551945716154</c:v>
                </c:pt>
                <c:pt idx="3">
                  <c:v>22.984939066406724</c:v>
                </c:pt>
                <c:pt idx="4">
                  <c:v>16.087600873303376</c:v>
                </c:pt>
                <c:pt idx="5">
                  <c:v>9.8900074747171374</c:v>
                </c:pt>
                <c:pt idx="6">
                  <c:v>11.49619014396896</c:v>
                </c:pt>
                <c:pt idx="7">
                  <c:v>14.422228146506933</c:v>
                </c:pt>
                <c:pt idx="8">
                  <c:v>17.26445546982756</c:v>
                </c:pt>
                <c:pt idx="9">
                  <c:v>26.705887762372157</c:v>
                </c:pt>
                <c:pt idx="10">
                  <c:v>23.662525103679474</c:v>
                </c:pt>
                <c:pt idx="11">
                  <c:v>3.4484851673518535</c:v>
                </c:pt>
                <c:pt idx="12">
                  <c:v>3.2669499338961114</c:v>
                </c:pt>
                <c:pt idx="13">
                  <c:v>6.6338838829735662</c:v>
                </c:pt>
                <c:pt idx="14">
                  <c:v>6.3055526631840628</c:v>
                </c:pt>
                <c:pt idx="15">
                  <c:v>3.8181101373642918</c:v>
                </c:pt>
                <c:pt idx="16">
                  <c:v>8.233934872210261</c:v>
                </c:pt>
                <c:pt idx="17">
                  <c:v>8.3648427158247092</c:v>
                </c:pt>
                <c:pt idx="18">
                  <c:v>4.3689728888004025</c:v>
                </c:pt>
                <c:pt idx="19">
                  <c:v>10.028573317613853</c:v>
                </c:pt>
                <c:pt idx="20">
                  <c:v>13.860495627013885</c:v>
                </c:pt>
                <c:pt idx="21">
                  <c:v>13.028362394034732</c:v>
                </c:pt>
                <c:pt idx="22">
                  <c:v>14.491507515959213</c:v>
                </c:pt>
                <c:pt idx="23">
                  <c:v>6.4514024296249444</c:v>
                </c:pt>
                <c:pt idx="24">
                  <c:v>14.889147374428234</c:v>
                </c:pt>
                <c:pt idx="25">
                  <c:v>8.7128128113662253</c:v>
                </c:pt>
                <c:pt idx="26">
                  <c:v>9.7819227742856487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9-4B0C-BA1B-73E8802BA586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'Fig7'!$I$44:$I$71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8.1892196088778952</c:v>
                  </c:pt>
                  <c:pt idx="2">
                    <c:v>9.9813189176204506</c:v>
                  </c:pt>
                  <c:pt idx="3">
                    <c:v>11.430186998574557</c:v>
                  </c:pt>
                  <c:pt idx="4">
                    <c:v>1.9657952563590337</c:v>
                  </c:pt>
                  <c:pt idx="5">
                    <c:v>2.5356177666662063</c:v>
                  </c:pt>
                  <c:pt idx="6">
                    <c:v>6.03123233488681</c:v>
                  </c:pt>
                  <c:pt idx="7">
                    <c:v>4.8953478967134183</c:v>
                  </c:pt>
                  <c:pt idx="8">
                    <c:v>10.000812430054362</c:v>
                  </c:pt>
                  <c:pt idx="9">
                    <c:v>6.2443361584546038</c:v>
                  </c:pt>
                  <c:pt idx="10">
                    <c:v>9.3392031858977251</c:v>
                  </c:pt>
                  <c:pt idx="11">
                    <c:v>3.4272704778401479</c:v>
                  </c:pt>
                  <c:pt idx="12">
                    <c:v>3.8112334571449935</c:v>
                  </c:pt>
                  <c:pt idx="13">
                    <c:v>4.9945393370839621</c:v>
                  </c:pt>
                  <c:pt idx="14">
                    <c:v>4.1673207208161775</c:v>
                  </c:pt>
                  <c:pt idx="15">
                    <c:v>6.4924084984108328</c:v>
                  </c:pt>
                  <c:pt idx="16">
                    <c:v>9.1816722550633116</c:v>
                  </c:pt>
                  <c:pt idx="17">
                    <c:v>5.2448261264263847</c:v>
                  </c:pt>
                  <c:pt idx="18">
                    <c:v>5.4348589521614432</c:v>
                  </c:pt>
                  <c:pt idx="19">
                    <c:v>3.4461804851683442</c:v>
                  </c:pt>
                  <c:pt idx="20">
                    <c:v>4.3942151337970961</c:v>
                  </c:pt>
                  <c:pt idx="21">
                    <c:v>5.0632687988860354</c:v>
                  </c:pt>
                  <c:pt idx="22">
                    <c:v>7.8389899304449475</c:v>
                  </c:pt>
                  <c:pt idx="23">
                    <c:v>4.8302187315804233</c:v>
                  </c:pt>
                  <c:pt idx="24">
                    <c:v>2.6033369313820738</c:v>
                  </c:pt>
                  <c:pt idx="25">
                    <c:v>6.1398832718066183</c:v>
                  </c:pt>
                  <c:pt idx="26">
                    <c:v>0</c:v>
                  </c:pt>
                </c:numCache>
              </c:numRef>
            </c:plus>
            <c:minus>
              <c:numRef>
                <c:f>'Fig7'!$I$44:$I$71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8.1892196088778952</c:v>
                  </c:pt>
                  <c:pt idx="2">
                    <c:v>9.9813189176204506</c:v>
                  </c:pt>
                  <c:pt idx="3">
                    <c:v>11.430186998574557</c:v>
                  </c:pt>
                  <c:pt idx="4">
                    <c:v>1.9657952563590337</c:v>
                  </c:pt>
                  <c:pt idx="5">
                    <c:v>2.5356177666662063</c:v>
                  </c:pt>
                  <c:pt idx="6">
                    <c:v>6.03123233488681</c:v>
                  </c:pt>
                  <c:pt idx="7">
                    <c:v>4.8953478967134183</c:v>
                  </c:pt>
                  <c:pt idx="8">
                    <c:v>10.000812430054362</c:v>
                  </c:pt>
                  <c:pt idx="9">
                    <c:v>6.2443361584546038</c:v>
                  </c:pt>
                  <c:pt idx="10">
                    <c:v>9.3392031858977251</c:v>
                  </c:pt>
                  <c:pt idx="11">
                    <c:v>3.4272704778401479</c:v>
                  </c:pt>
                  <c:pt idx="12">
                    <c:v>3.8112334571449935</c:v>
                  </c:pt>
                  <c:pt idx="13">
                    <c:v>4.9945393370839621</c:v>
                  </c:pt>
                  <c:pt idx="14">
                    <c:v>4.1673207208161775</c:v>
                  </c:pt>
                  <c:pt idx="15">
                    <c:v>6.4924084984108328</c:v>
                  </c:pt>
                  <c:pt idx="16">
                    <c:v>9.1816722550633116</c:v>
                  </c:pt>
                  <c:pt idx="17">
                    <c:v>5.2448261264263847</c:v>
                  </c:pt>
                  <c:pt idx="18">
                    <c:v>5.4348589521614432</c:v>
                  </c:pt>
                  <c:pt idx="19">
                    <c:v>3.4461804851683442</c:v>
                  </c:pt>
                  <c:pt idx="20">
                    <c:v>4.3942151337970961</c:v>
                  </c:pt>
                  <c:pt idx="21">
                    <c:v>5.0632687988860354</c:v>
                  </c:pt>
                  <c:pt idx="22">
                    <c:v>7.8389899304449475</c:v>
                  </c:pt>
                  <c:pt idx="23">
                    <c:v>4.8302187315804233</c:v>
                  </c:pt>
                  <c:pt idx="24">
                    <c:v>2.6033369313820738</c:v>
                  </c:pt>
                  <c:pt idx="25">
                    <c:v>6.1398832718066183</c:v>
                  </c:pt>
                  <c:pt idx="2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'Fig7'!$A$10:$A$37</c:f>
              <c:strCache>
                <c:ptCount val="2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T1</c:v>
                </c:pt>
                <c:pt idx="9">
                  <c:v>T2</c:v>
                </c:pt>
                <c:pt idx="10">
                  <c:v>T3</c:v>
                </c:pt>
                <c:pt idx="11">
                  <c:v>T4</c:v>
                </c:pt>
                <c:pt idx="12">
                  <c:v>T5</c:v>
                </c:pt>
                <c:pt idx="13">
                  <c:v>T6</c:v>
                </c:pt>
                <c:pt idx="14">
                  <c:v>T7</c:v>
                </c:pt>
                <c:pt idx="15">
                  <c:v>T8</c:v>
                </c:pt>
                <c:pt idx="16">
                  <c:v>T9</c:v>
                </c:pt>
                <c:pt idx="17">
                  <c:v>T10</c:v>
                </c:pt>
                <c:pt idx="18">
                  <c:v>T11</c:v>
                </c:pt>
                <c:pt idx="19">
                  <c:v>T12</c:v>
                </c:pt>
                <c:pt idx="20">
                  <c:v>T13</c:v>
                </c:pt>
                <c:pt idx="21">
                  <c:v>L1</c:v>
                </c:pt>
                <c:pt idx="22">
                  <c:v>L2</c:v>
                </c:pt>
                <c:pt idx="23">
                  <c:v>L3</c:v>
                </c:pt>
                <c:pt idx="24">
                  <c:v>L4</c:v>
                </c:pt>
                <c:pt idx="25">
                  <c:v>L5</c:v>
                </c:pt>
                <c:pt idx="26">
                  <c:v>L6</c:v>
                </c:pt>
                <c:pt idx="27">
                  <c:v>S1</c:v>
                </c:pt>
              </c:strCache>
            </c:strRef>
          </c:cat>
          <c:val>
            <c:numRef>
              <c:f>'Fig7'!$H$44:$H$71</c:f>
              <c:numCache>
                <c:formatCode>General</c:formatCode>
                <c:ptCount val="28"/>
                <c:pt idx="0">
                  <c:v>43.465008450492832</c:v>
                </c:pt>
                <c:pt idx="1">
                  <c:v>27.205758820236383</c:v>
                </c:pt>
                <c:pt idx="2">
                  <c:v>25.829281303566699</c:v>
                </c:pt>
                <c:pt idx="3">
                  <c:v>18.356496349634543</c:v>
                </c:pt>
                <c:pt idx="4">
                  <c:v>10.820050774774005</c:v>
                </c:pt>
                <c:pt idx="5">
                  <c:v>7.0967357295268805</c:v>
                </c:pt>
                <c:pt idx="6">
                  <c:v>11.655095826097572</c:v>
                </c:pt>
                <c:pt idx="7">
                  <c:v>14.488561846604204</c:v>
                </c:pt>
                <c:pt idx="8">
                  <c:v>12.447741217471503</c:v>
                </c:pt>
                <c:pt idx="9">
                  <c:v>10.631073145592241</c:v>
                </c:pt>
                <c:pt idx="10">
                  <c:v>21.797993498727376</c:v>
                </c:pt>
                <c:pt idx="11">
                  <c:v>9.3580303462498104</c:v>
                </c:pt>
                <c:pt idx="12">
                  <c:v>9.314624751559057</c:v>
                </c:pt>
                <c:pt idx="13">
                  <c:v>10.249037842021689</c:v>
                </c:pt>
                <c:pt idx="14">
                  <c:v>7.9143040815684484</c:v>
                </c:pt>
                <c:pt idx="15">
                  <c:v>11.433522911392311</c:v>
                </c:pt>
                <c:pt idx="16">
                  <c:v>14.216792459320681</c:v>
                </c:pt>
                <c:pt idx="17">
                  <c:v>7.9406360065637323</c:v>
                </c:pt>
                <c:pt idx="18">
                  <c:v>9.2898521023977523</c:v>
                </c:pt>
                <c:pt idx="19">
                  <c:v>12.689862848583331</c:v>
                </c:pt>
                <c:pt idx="20">
                  <c:v>10.736543329021636</c:v>
                </c:pt>
                <c:pt idx="21">
                  <c:v>11.091031729805669</c:v>
                </c:pt>
                <c:pt idx="22">
                  <c:v>22.763781956683644</c:v>
                </c:pt>
                <c:pt idx="23">
                  <c:v>14.119078542313508</c:v>
                </c:pt>
                <c:pt idx="24">
                  <c:v>17.107541831281878</c:v>
                </c:pt>
                <c:pt idx="25">
                  <c:v>11.239772147051989</c:v>
                </c:pt>
                <c:pt idx="26">
                  <c:v>11.187693903745147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9-4B0C-BA1B-73E8802B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017663"/>
        <c:axId val="1079013919"/>
      </c:barChart>
      <c:catAx>
        <c:axId val="10790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13919"/>
        <c:crosses val="autoZero"/>
        <c:auto val="1"/>
        <c:lblAlgn val="ctr"/>
        <c:lblOffset val="100"/>
        <c:noMultiLvlLbl val="0"/>
      </c:catAx>
      <c:valAx>
        <c:axId val="107901391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'Fig8'!$O$7:$O$36</c:f>
                <c:numCache>
                  <c:formatCode>General</c:formatCode>
                  <c:ptCount val="30"/>
                  <c:pt idx="0">
                    <c:v>0.26598641990980348</c:v>
                  </c:pt>
                  <c:pt idx="1">
                    <c:v>0.51824796805400908</c:v>
                  </c:pt>
                  <c:pt idx="2">
                    <c:v>0.57157825212369529</c:v>
                  </c:pt>
                  <c:pt idx="3">
                    <c:v>0.35655774397617268</c:v>
                  </c:pt>
                  <c:pt idx="4">
                    <c:v>1.6232936339075306</c:v>
                  </c:pt>
                  <c:pt idx="5">
                    <c:v>1.1322062524848959</c:v>
                  </c:pt>
                  <c:pt idx="6">
                    <c:v>1.1701014761485524</c:v>
                  </c:pt>
                  <c:pt idx="7">
                    <c:v>0.8168687430233017</c:v>
                  </c:pt>
                  <c:pt idx="8">
                    <c:v>1.5192133883176455</c:v>
                  </c:pt>
                  <c:pt idx="9">
                    <c:v>0.58512695158781125</c:v>
                  </c:pt>
                  <c:pt idx="10">
                    <c:v>0.769782007585465</c:v>
                  </c:pt>
                  <c:pt idx="11">
                    <c:v>0.39618616949828478</c:v>
                  </c:pt>
                  <c:pt idx="12">
                    <c:v>0.14515504885779501</c:v>
                  </c:pt>
                  <c:pt idx="13">
                    <c:v>0.47206134612270673</c:v>
                  </c:pt>
                  <c:pt idx="14">
                    <c:v>0.43594710579028617</c:v>
                  </c:pt>
                  <c:pt idx="15">
                    <c:v>0.22791732747524823</c:v>
                  </c:pt>
                  <c:pt idx="16">
                    <c:v>0.83128099201193983</c:v>
                  </c:pt>
                  <c:pt idx="17">
                    <c:v>0.70508124332197253</c:v>
                  </c:pt>
                  <c:pt idx="18">
                    <c:v>0.7532547662279766</c:v>
                  </c:pt>
                  <c:pt idx="19">
                    <c:v>0.19813943799465633</c:v>
                  </c:pt>
                  <c:pt idx="20">
                    <c:v>0.28178365703757163</c:v>
                  </c:pt>
                  <c:pt idx="21">
                    <c:v>0.51317160734568845</c:v>
                  </c:pt>
                  <c:pt idx="22">
                    <c:v>1.4123085949722178</c:v>
                  </c:pt>
                  <c:pt idx="23">
                    <c:v>0.34007726570467384</c:v>
                  </c:pt>
                  <c:pt idx="24">
                    <c:v>0.67125998164165546</c:v>
                  </c:pt>
                  <c:pt idx="25">
                    <c:v>2.818959835666242</c:v>
                  </c:pt>
                  <c:pt idx="26">
                    <c:v>1.3785223236069939</c:v>
                  </c:pt>
                  <c:pt idx="27">
                    <c:v>2.222038521908408</c:v>
                  </c:pt>
                  <c:pt idx="28">
                    <c:v>0.85268602980668218</c:v>
                  </c:pt>
                  <c:pt idx="29">
                    <c:v>0</c:v>
                  </c:pt>
                </c:numCache>
              </c:numRef>
            </c:plus>
            <c:minus>
              <c:numRef>
                <c:f>'Fig8'!$O$7:$O$36</c:f>
                <c:numCache>
                  <c:formatCode>General</c:formatCode>
                  <c:ptCount val="30"/>
                  <c:pt idx="0">
                    <c:v>0.26598641990980348</c:v>
                  </c:pt>
                  <c:pt idx="1">
                    <c:v>0.51824796805400908</c:v>
                  </c:pt>
                  <c:pt idx="2">
                    <c:v>0.57157825212369529</c:v>
                  </c:pt>
                  <c:pt idx="3">
                    <c:v>0.35655774397617268</c:v>
                  </c:pt>
                  <c:pt idx="4">
                    <c:v>1.6232936339075306</c:v>
                  </c:pt>
                  <c:pt idx="5">
                    <c:v>1.1322062524848959</c:v>
                  </c:pt>
                  <c:pt idx="6">
                    <c:v>1.1701014761485524</c:v>
                  </c:pt>
                  <c:pt idx="7">
                    <c:v>0.8168687430233017</c:v>
                  </c:pt>
                  <c:pt idx="8">
                    <c:v>1.5192133883176455</c:v>
                  </c:pt>
                  <c:pt idx="9">
                    <c:v>0.58512695158781125</c:v>
                  </c:pt>
                  <c:pt idx="10">
                    <c:v>0.769782007585465</c:v>
                  </c:pt>
                  <c:pt idx="11">
                    <c:v>0.39618616949828478</c:v>
                  </c:pt>
                  <c:pt idx="12">
                    <c:v>0.14515504885779501</c:v>
                  </c:pt>
                  <c:pt idx="13">
                    <c:v>0.47206134612270673</c:v>
                  </c:pt>
                  <c:pt idx="14">
                    <c:v>0.43594710579028617</c:v>
                  </c:pt>
                  <c:pt idx="15">
                    <c:v>0.22791732747524823</c:v>
                  </c:pt>
                  <c:pt idx="16">
                    <c:v>0.83128099201193983</c:v>
                  </c:pt>
                  <c:pt idx="17">
                    <c:v>0.70508124332197253</c:v>
                  </c:pt>
                  <c:pt idx="18">
                    <c:v>0.7532547662279766</c:v>
                  </c:pt>
                  <c:pt idx="19">
                    <c:v>0.19813943799465633</c:v>
                  </c:pt>
                  <c:pt idx="20">
                    <c:v>0.28178365703757163</c:v>
                  </c:pt>
                  <c:pt idx="21">
                    <c:v>0.51317160734568845</c:v>
                  </c:pt>
                  <c:pt idx="22">
                    <c:v>1.4123085949722178</c:v>
                  </c:pt>
                  <c:pt idx="23">
                    <c:v>0.34007726570467384</c:v>
                  </c:pt>
                  <c:pt idx="24">
                    <c:v>0.67125998164165546</c:v>
                  </c:pt>
                  <c:pt idx="25">
                    <c:v>2.818959835666242</c:v>
                  </c:pt>
                  <c:pt idx="26">
                    <c:v>1.3785223236069939</c:v>
                  </c:pt>
                  <c:pt idx="27">
                    <c:v>2.222038521908408</c:v>
                  </c:pt>
                  <c:pt idx="28">
                    <c:v>0.85268602980668218</c:v>
                  </c:pt>
                  <c:pt idx="2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'Fig8'!$A$7:$A$36</c:f>
              <c:strCache>
                <c:ptCount val="3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T1</c:v>
                </c:pt>
                <c:pt idx="9">
                  <c:v>T2</c:v>
                </c:pt>
                <c:pt idx="10">
                  <c:v>T3</c:v>
                </c:pt>
                <c:pt idx="11">
                  <c:v>T4</c:v>
                </c:pt>
                <c:pt idx="12">
                  <c:v>T5</c:v>
                </c:pt>
                <c:pt idx="13">
                  <c:v>T6</c:v>
                </c:pt>
                <c:pt idx="14">
                  <c:v>T7</c:v>
                </c:pt>
                <c:pt idx="15">
                  <c:v>T8</c:v>
                </c:pt>
                <c:pt idx="16">
                  <c:v>T9</c:v>
                </c:pt>
                <c:pt idx="17">
                  <c:v>T10</c:v>
                </c:pt>
                <c:pt idx="18">
                  <c:v>T11</c:v>
                </c:pt>
                <c:pt idx="19">
                  <c:v>T12</c:v>
                </c:pt>
                <c:pt idx="20">
                  <c:v>T13</c:v>
                </c:pt>
                <c:pt idx="21">
                  <c:v>L1</c:v>
                </c:pt>
                <c:pt idx="22">
                  <c:v>L2</c:v>
                </c:pt>
                <c:pt idx="23">
                  <c:v>L3</c:v>
                </c:pt>
                <c:pt idx="24">
                  <c:v>L4</c:v>
                </c:pt>
                <c:pt idx="25">
                  <c:v>L5</c:v>
                </c:pt>
                <c:pt idx="26">
                  <c:v>L6</c:v>
                </c:pt>
                <c:pt idx="27">
                  <c:v>S1</c:v>
                </c:pt>
                <c:pt idx="28">
                  <c:v>S2</c:v>
                </c:pt>
                <c:pt idx="29">
                  <c:v>S3</c:v>
                </c:pt>
              </c:strCache>
            </c:strRef>
          </c:cat>
          <c:val>
            <c:numRef>
              <c:f>'Fig8'!$N$7:$N$36</c:f>
              <c:numCache>
                <c:formatCode>General</c:formatCode>
                <c:ptCount val="30"/>
                <c:pt idx="0">
                  <c:v>0.37917950799626277</c:v>
                </c:pt>
                <c:pt idx="1">
                  <c:v>0.66590337363831553</c:v>
                </c:pt>
                <c:pt idx="2">
                  <c:v>1.1648910765552276</c:v>
                </c:pt>
                <c:pt idx="3">
                  <c:v>1.1237014924557991</c:v>
                </c:pt>
                <c:pt idx="4">
                  <c:v>5.6589426586468266</c:v>
                </c:pt>
                <c:pt idx="5">
                  <c:v>7.3705737260120809</c:v>
                </c:pt>
                <c:pt idx="6">
                  <c:v>5.8670537219384311</c:v>
                </c:pt>
                <c:pt idx="7">
                  <c:v>11.309842146863506</c:v>
                </c:pt>
                <c:pt idx="8">
                  <c:v>4.8781853971337066</c:v>
                </c:pt>
                <c:pt idx="9">
                  <c:v>3.6446992394869313</c:v>
                </c:pt>
                <c:pt idx="10">
                  <c:v>1.7767334279053499</c:v>
                </c:pt>
                <c:pt idx="11">
                  <c:v>1.4583239769044489</c:v>
                </c:pt>
                <c:pt idx="12">
                  <c:v>1.0751732303221868</c:v>
                </c:pt>
                <c:pt idx="13">
                  <c:v>0.76917324192652003</c:v>
                </c:pt>
                <c:pt idx="14">
                  <c:v>1.3168055124260944</c:v>
                </c:pt>
                <c:pt idx="15">
                  <c:v>1.0883915653014173</c:v>
                </c:pt>
                <c:pt idx="16">
                  <c:v>1.6335575740938315</c:v>
                </c:pt>
                <c:pt idx="17">
                  <c:v>1.038351740587883</c:v>
                </c:pt>
                <c:pt idx="18">
                  <c:v>1.5510843463205459</c:v>
                </c:pt>
                <c:pt idx="19">
                  <c:v>0.71977138477809721</c:v>
                </c:pt>
                <c:pt idx="20">
                  <c:v>1.1175461740330785</c:v>
                </c:pt>
                <c:pt idx="21">
                  <c:v>1.8578708339749159</c:v>
                </c:pt>
                <c:pt idx="22">
                  <c:v>2.0802933306383298</c:v>
                </c:pt>
                <c:pt idx="23">
                  <c:v>5.1102974867719642</c:v>
                </c:pt>
                <c:pt idx="24">
                  <c:v>6.836566774125477</c:v>
                </c:pt>
                <c:pt idx="25">
                  <c:v>11.599534870160841</c:v>
                </c:pt>
                <c:pt idx="26">
                  <c:v>13.816745372480016</c:v>
                </c:pt>
                <c:pt idx="27">
                  <c:v>2.3816074601974204</c:v>
                </c:pt>
                <c:pt idx="28">
                  <c:v>0.70919935632449727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697-8D4E-42EE75A8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8908416"/>
        <c:axId val="1298911744"/>
      </c:barChart>
      <c:catAx>
        <c:axId val="129890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11744"/>
        <c:crosses val="autoZero"/>
        <c:auto val="1"/>
        <c:lblAlgn val="ctr"/>
        <c:lblOffset val="100"/>
        <c:noMultiLvlLbl val="0"/>
      </c:catAx>
      <c:valAx>
        <c:axId val="1298911744"/>
        <c:scaling>
          <c:orientation val="minMax"/>
          <c:max val="17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084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left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'Fig8'!$L$47:$L$74</c:f>
                <c:numCache>
                  <c:formatCode>General</c:formatCode>
                  <c:ptCount val="28"/>
                  <c:pt idx="1">
                    <c:v>30.067125233246525</c:v>
                  </c:pt>
                  <c:pt idx="2">
                    <c:v>18.997601835479372</c:v>
                  </c:pt>
                  <c:pt idx="3">
                    <c:v>5.6966435789953414</c:v>
                  </c:pt>
                  <c:pt idx="4">
                    <c:v>9.7268778080886573</c:v>
                  </c:pt>
                  <c:pt idx="5">
                    <c:v>8.4406229858248203</c:v>
                  </c:pt>
                  <c:pt idx="6">
                    <c:v>17.531422599732799</c:v>
                  </c:pt>
                  <c:pt idx="7">
                    <c:v>17.278609982055521</c:v>
                  </c:pt>
                  <c:pt idx="8">
                    <c:v>11.520991105169207</c:v>
                  </c:pt>
                  <c:pt idx="9">
                    <c:v>21.222808818141363</c:v>
                  </c:pt>
                  <c:pt idx="10">
                    <c:v>3.4076399842213605</c:v>
                  </c:pt>
                  <c:pt idx="11">
                    <c:v>17.150732619390546</c:v>
                  </c:pt>
                  <c:pt idx="12">
                    <c:v>10.077717243511065</c:v>
                  </c:pt>
                  <c:pt idx="13">
                    <c:v>24.661805635208029</c:v>
                  </c:pt>
                  <c:pt idx="14">
                    <c:v>9.3790114066272476</c:v>
                  </c:pt>
                  <c:pt idx="15">
                    <c:v>19.784667017689802</c:v>
                  </c:pt>
                  <c:pt idx="16">
                    <c:v>27.830244220453096</c:v>
                  </c:pt>
                  <c:pt idx="17">
                    <c:v>39.867210607968502</c:v>
                  </c:pt>
                  <c:pt idx="18">
                    <c:v>18.590534076989556</c:v>
                  </c:pt>
                  <c:pt idx="19">
                    <c:v>23.178186724111537</c:v>
                  </c:pt>
                  <c:pt idx="20">
                    <c:v>39.374302956500024</c:v>
                  </c:pt>
                  <c:pt idx="21">
                    <c:v>11.810784559217048</c:v>
                  </c:pt>
                  <c:pt idx="22">
                    <c:v>15.040299403874977</c:v>
                  </c:pt>
                  <c:pt idx="23">
                    <c:v>19.300116951682806</c:v>
                  </c:pt>
                  <c:pt idx="24">
                    <c:v>10.477655806706949</c:v>
                  </c:pt>
                  <c:pt idx="25">
                    <c:v>3.8552239087102862</c:v>
                  </c:pt>
                  <c:pt idx="26">
                    <c:v>11.592799887419936</c:v>
                  </c:pt>
                  <c:pt idx="27">
                    <c:v>20.487161877997533</c:v>
                  </c:pt>
                </c:numCache>
              </c:numRef>
            </c:plus>
            <c:minus>
              <c:numRef>
                <c:f>'Fig8'!$L$47:$L$74</c:f>
                <c:numCache>
                  <c:formatCode>General</c:formatCode>
                  <c:ptCount val="28"/>
                  <c:pt idx="1">
                    <c:v>30.067125233246525</c:v>
                  </c:pt>
                  <c:pt idx="2">
                    <c:v>18.997601835479372</c:v>
                  </c:pt>
                  <c:pt idx="3">
                    <c:v>5.6966435789953414</c:v>
                  </c:pt>
                  <c:pt idx="4">
                    <c:v>9.7268778080886573</c:v>
                  </c:pt>
                  <c:pt idx="5">
                    <c:v>8.4406229858248203</c:v>
                  </c:pt>
                  <c:pt idx="6">
                    <c:v>17.531422599732799</c:v>
                  </c:pt>
                  <c:pt idx="7">
                    <c:v>17.278609982055521</c:v>
                  </c:pt>
                  <c:pt idx="8">
                    <c:v>11.520991105169207</c:v>
                  </c:pt>
                  <c:pt idx="9">
                    <c:v>21.222808818141363</c:v>
                  </c:pt>
                  <c:pt idx="10">
                    <c:v>3.4076399842213605</c:v>
                  </c:pt>
                  <c:pt idx="11">
                    <c:v>17.150732619390546</c:v>
                  </c:pt>
                  <c:pt idx="12">
                    <c:v>10.077717243511065</c:v>
                  </c:pt>
                  <c:pt idx="13">
                    <c:v>24.661805635208029</c:v>
                  </c:pt>
                  <c:pt idx="14">
                    <c:v>9.3790114066272476</c:v>
                  </c:pt>
                  <c:pt idx="15">
                    <c:v>19.784667017689802</c:v>
                  </c:pt>
                  <c:pt idx="16">
                    <c:v>27.830244220453096</c:v>
                  </c:pt>
                  <c:pt idx="17">
                    <c:v>39.867210607968502</c:v>
                  </c:pt>
                  <c:pt idx="18">
                    <c:v>18.590534076989556</c:v>
                  </c:pt>
                  <c:pt idx="19">
                    <c:v>23.178186724111537</c:v>
                  </c:pt>
                  <c:pt idx="20">
                    <c:v>39.374302956500024</c:v>
                  </c:pt>
                  <c:pt idx="21">
                    <c:v>11.810784559217048</c:v>
                  </c:pt>
                  <c:pt idx="22">
                    <c:v>15.040299403874977</c:v>
                  </c:pt>
                  <c:pt idx="23">
                    <c:v>19.300116951682806</c:v>
                  </c:pt>
                  <c:pt idx="24">
                    <c:v>10.477655806706949</c:v>
                  </c:pt>
                  <c:pt idx="25">
                    <c:v>3.8552239087102862</c:v>
                  </c:pt>
                  <c:pt idx="26">
                    <c:v>11.592799887419936</c:v>
                  </c:pt>
                  <c:pt idx="27">
                    <c:v>20.487161877997533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'Fig8'!$A$47:$A$74</c:f>
              <c:strCache>
                <c:ptCount val="2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T1</c:v>
                </c:pt>
                <c:pt idx="9">
                  <c:v>T2</c:v>
                </c:pt>
                <c:pt idx="10">
                  <c:v>T3</c:v>
                </c:pt>
                <c:pt idx="11">
                  <c:v>T4</c:v>
                </c:pt>
                <c:pt idx="12">
                  <c:v>T5</c:v>
                </c:pt>
                <c:pt idx="13">
                  <c:v>T6</c:v>
                </c:pt>
                <c:pt idx="14">
                  <c:v>T7</c:v>
                </c:pt>
                <c:pt idx="15">
                  <c:v>T8</c:v>
                </c:pt>
                <c:pt idx="16">
                  <c:v>T9</c:v>
                </c:pt>
                <c:pt idx="17">
                  <c:v>T10</c:v>
                </c:pt>
                <c:pt idx="18">
                  <c:v>T11</c:v>
                </c:pt>
                <c:pt idx="19">
                  <c:v>T12</c:v>
                </c:pt>
                <c:pt idx="20">
                  <c:v>T13</c:v>
                </c:pt>
                <c:pt idx="21">
                  <c:v>L1</c:v>
                </c:pt>
                <c:pt idx="22">
                  <c:v>L2</c:v>
                </c:pt>
                <c:pt idx="23">
                  <c:v>L3</c:v>
                </c:pt>
                <c:pt idx="24">
                  <c:v>L4</c:v>
                </c:pt>
                <c:pt idx="25">
                  <c:v>L5</c:v>
                </c:pt>
                <c:pt idx="26">
                  <c:v>L6</c:v>
                </c:pt>
                <c:pt idx="27">
                  <c:v>S1</c:v>
                </c:pt>
              </c:strCache>
            </c:strRef>
          </c:cat>
          <c:val>
            <c:numRef>
              <c:f>'Fig8'!$K$47:$K$74</c:f>
              <c:numCache>
                <c:formatCode>General</c:formatCode>
                <c:ptCount val="28"/>
                <c:pt idx="0">
                  <c:v>23.778297664838799</c:v>
                </c:pt>
                <c:pt idx="1">
                  <c:v>41.980055365727601</c:v>
                </c:pt>
                <c:pt idx="2">
                  <c:v>48.484998429554253</c:v>
                </c:pt>
                <c:pt idx="3">
                  <c:v>14.581422069449578</c:v>
                </c:pt>
                <c:pt idx="4">
                  <c:v>21.109295262498662</c:v>
                </c:pt>
                <c:pt idx="5">
                  <c:v>11.424136791718567</c:v>
                </c:pt>
                <c:pt idx="6">
                  <c:v>29.740879249506747</c:v>
                </c:pt>
                <c:pt idx="7">
                  <c:v>33.647100106854076</c:v>
                </c:pt>
                <c:pt idx="8">
                  <c:v>27.354207485750408</c:v>
                </c:pt>
                <c:pt idx="9">
                  <c:v>40.016103791411908</c:v>
                </c:pt>
                <c:pt idx="10">
                  <c:v>9.8576745383966031</c:v>
                </c:pt>
                <c:pt idx="11">
                  <c:v>37.275080841349244</c:v>
                </c:pt>
                <c:pt idx="12">
                  <c:v>19.996722883791282</c:v>
                </c:pt>
                <c:pt idx="13">
                  <c:v>49.636724235530238</c:v>
                </c:pt>
                <c:pt idx="14">
                  <c:v>22.412544982430983</c:v>
                </c:pt>
                <c:pt idx="15">
                  <c:v>25.564157478697847</c:v>
                </c:pt>
                <c:pt idx="16">
                  <c:v>47.72544044601522</c:v>
                </c:pt>
                <c:pt idx="17">
                  <c:v>68.333313986297966</c:v>
                </c:pt>
                <c:pt idx="18">
                  <c:v>49.053011322628095</c:v>
                </c:pt>
                <c:pt idx="19">
                  <c:v>46.034323364815599</c:v>
                </c:pt>
                <c:pt idx="20">
                  <c:v>55.54926827592778</c:v>
                </c:pt>
                <c:pt idx="21">
                  <c:v>26.017012930617501</c:v>
                </c:pt>
                <c:pt idx="22">
                  <c:v>24.797969352734842</c:v>
                </c:pt>
                <c:pt idx="23">
                  <c:v>44.235172035127846</c:v>
                </c:pt>
                <c:pt idx="24">
                  <c:v>15.583626004900422</c:v>
                </c:pt>
                <c:pt idx="25">
                  <c:v>12.246731278813352</c:v>
                </c:pt>
                <c:pt idx="26">
                  <c:v>13.968136411565155</c:v>
                </c:pt>
                <c:pt idx="27">
                  <c:v>36.167696722661553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C-49CC-A8BD-1A58266640E1}"/>
            </c:ext>
          </c:extLst>
        </c:ser>
        <c:ser>
          <c:idx val="1"/>
          <c:order val="1"/>
          <c:tx>
            <c:v>right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'Fig8'!$L$81:$L$108</c:f>
                <c:numCache>
                  <c:formatCode>General</c:formatCode>
                  <c:ptCount val="28"/>
                  <c:pt idx="1">
                    <c:v>12.436624246729508</c:v>
                  </c:pt>
                  <c:pt idx="2">
                    <c:v>13.078117091260635</c:v>
                  </c:pt>
                  <c:pt idx="3">
                    <c:v>9.0873155944090787</c:v>
                  </c:pt>
                  <c:pt idx="4">
                    <c:v>6.9665244026144393</c:v>
                  </c:pt>
                  <c:pt idx="5">
                    <c:v>9.7683824658244536</c:v>
                  </c:pt>
                  <c:pt idx="6">
                    <c:v>19.962382705097383</c:v>
                  </c:pt>
                  <c:pt idx="7">
                    <c:v>4.2893629248530143</c:v>
                  </c:pt>
                  <c:pt idx="8">
                    <c:v>15.03016431433686</c:v>
                  </c:pt>
                  <c:pt idx="9">
                    <c:v>30.393160604654287</c:v>
                  </c:pt>
                  <c:pt idx="10">
                    <c:v>12.719271369493741</c:v>
                  </c:pt>
                  <c:pt idx="11">
                    <c:v>14.935534302209103</c:v>
                  </c:pt>
                  <c:pt idx="12">
                    <c:v>9.9106091713151567</c:v>
                  </c:pt>
                  <c:pt idx="13">
                    <c:v>9.7548084129918404</c:v>
                  </c:pt>
                  <c:pt idx="14">
                    <c:v>29.266317320877238</c:v>
                  </c:pt>
                  <c:pt idx="15">
                    <c:v>8.9733046316437424</c:v>
                  </c:pt>
                  <c:pt idx="16">
                    <c:v>15.434371944070127</c:v>
                  </c:pt>
                  <c:pt idx="17">
                    <c:v>4.5647605676236198</c:v>
                  </c:pt>
                  <c:pt idx="18">
                    <c:v>12.228277684951806</c:v>
                  </c:pt>
                  <c:pt idx="19">
                    <c:v>17.808564043287706</c:v>
                  </c:pt>
                  <c:pt idx="20">
                    <c:v>13.711602238921364</c:v>
                  </c:pt>
                  <c:pt idx="21">
                    <c:v>36.024568884372258</c:v>
                  </c:pt>
                  <c:pt idx="22">
                    <c:v>22.597139043930074</c:v>
                  </c:pt>
                  <c:pt idx="23">
                    <c:v>9.124235083665301</c:v>
                  </c:pt>
                  <c:pt idx="24">
                    <c:v>5.2589387532172012</c:v>
                  </c:pt>
                  <c:pt idx="25">
                    <c:v>8.7063314485393111</c:v>
                  </c:pt>
                  <c:pt idx="26">
                    <c:v>8.6286736100049648</c:v>
                  </c:pt>
                  <c:pt idx="27">
                    <c:v>12.422230079214524</c:v>
                  </c:pt>
                </c:numCache>
              </c:numRef>
            </c:plus>
            <c:minus>
              <c:numRef>
                <c:f>'Fig8'!$L$81:$L$108</c:f>
                <c:numCache>
                  <c:formatCode>General</c:formatCode>
                  <c:ptCount val="28"/>
                  <c:pt idx="1">
                    <c:v>12.436624246729508</c:v>
                  </c:pt>
                  <c:pt idx="2">
                    <c:v>13.078117091260635</c:v>
                  </c:pt>
                  <c:pt idx="3">
                    <c:v>9.0873155944090787</c:v>
                  </c:pt>
                  <c:pt idx="4">
                    <c:v>6.9665244026144393</c:v>
                  </c:pt>
                  <c:pt idx="5">
                    <c:v>9.7683824658244536</c:v>
                  </c:pt>
                  <c:pt idx="6">
                    <c:v>19.962382705097383</c:v>
                  </c:pt>
                  <c:pt idx="7">
                    <c:v>4.2893629248530143</c:v>
                  </c:pt>
                  <c:pt idx="8">
                    <c:v>15.03016431433686</c:v>
                  </c:pt>
                  <c:pt idx="9">
                    <c:v>30.393160604654287</c:v>
                  </c:pt>
                  <c:pt idx="10">
                    <c:v>12.719271369493741</c:v>
                  </c:pt>
                  <c:pt idx="11">
                    <c:v>14.935534302209103</c:v>
                  </c:pt>
                  <c:pt idx="12">
                    <c:v>9.9106091713151567</c:v>
                  </c:pt>
                  <c:pt idx="13">
                    <c:v>9.7548084129918404</c:v>
                  </c:pt>
                  <c:pt idx="14">
                    <c:v>29.266317320877238</c:v>
                  </c:pt>
                  <c:pt idx="15">
                    <c:v>8.9733046316437424</c:v>
                  </c:pt>
                  <c:pt idx="16">
                    <c:v>15.434371944070127</c:v>
                  </c:pt>
                  <c:pt idx="17">
                    <c:v>4.5647605676236198</c:v>
                  </c:pt>
                  <c:pt idx="18">
                    <c:v>12.228277684951806</c:v>
                  </c:pt>
                  <c:pt idx="19">
                    <c:v>17.808564043287706</c:v>
                  </c:pt>
                  <c:pt idx="20">
                    <c:v>13.711602238921364</c:v>
                  </c:pt>
                  <c:pt idx="21">
                    <c:v>36.024568884372258</c:v>
                  </c:pt>
                  <c:pt idx="22">
                    <c:v>22.597139043930074</c:v>
                  </c:pt>
                  <c:pt idx="23">
                    <c:v>9.124235083665301</c:v>
                  </c:pt>
                  <c:pt idx="24">
                    <c:v>5.2589387532172012</c:v>
                  </c:pt>
                  <c:pt idx="25">
                    <c:v>8.7063314485393111</c:v>
                  </c:pt>
                  <c:pt idx="26">
                    <c:v>8.6286736100049648</c:v>
                  </c:pt>
                  <c:pt idx="27">
                    <c:v>12.422230079214524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'Fig8'!$A$47:$A$74</c:f>
              <c:strCache>
                <c:ptCount val="2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T1</c:v>
                </c:pt>
                <c:pt idx="9">
                  <c:v>T2</c:v>
                </c:pt>
                <c:pt idx="10">
                  <c:v>T3</c:v>
                </c:pt>
                <c:pt idx="11">
                  <c:v>T4</c:v>
                </c:pt>
                <c:pt idx="12">
                  <c:v>T5</c:v>
                </c:pt>
                <c:pt idx="13">
                  <c:v>T6</c:v>
                </c:pt>
                <c:pt idx="14">
                  <c:v>T7</c:v>
                </c:pt>
                <c:pt idx="15">
                  <c:v>T8</c:v>
                </c:pt>
                <c:pt idx="16">
                  <c:v>T9</c:v>
                </c:pt>
                <c:pt idx="17">
                  <c:v>T10</c:v>
                </c:pt>
                <c:pt idx="18">
                  <c:v>T11</c:v>
                </c:pt>
                <c:pt idx="19">
                  <c:v>T12</c:v>
                </c:pt>
                <c:pt idx="20">
                  <c:v>T13</c:v>
                </c:pt>
                <c:pt idx="21">
                  <c:v>L1</c:v>
                </c:pt>
                <c:pt idx="22">
                  <c:v>L2</c:v>
                </c:pt>
                <c:pt idx="23">
                  <c:v>L3</c:v>
                </c:pt>
                <c:pt idx="24">
                  <c:v>L4</c:v>
                </c:pt>
                <c:pt idx="25">
                  <c:v>L5</c:v>
                </c:pt>
                <c:pt idx="26">
                  <c:v>L6</c:v>
                </c:pt>
                <c:pt idx="27">
                  <c:v>S1</c:v>
                </c:pt>
              </c:strCache>
            </c:strRef>
          </c:cat>
          <c:val>
            <c:numRef>
              <c:f>'Fig8'!$K$81:$K$108</c:f>
              <c:numCache>
                <c:formatCode>General</c:formatCode>
                <c:ptCount val="28"/>
                <c:pt idx="0">
                  <c:v>66.486664482087633</c:v>
                </c:pt>
                <c:pt idx="1">
                  <c:v>24.876387135969505</c:v>
                </c:pt>
                <c:pt idx="2">
                  <c:v>25.832531911297338</c:v>
                </c:pt>
                <c:pt idx="3">
                  <c:v>20.667718580723729</c:v>
                </c:pt>
                <c:pt idx="4">
                  <c:v>19.412259742696982</c:v>
                </c:pt>
                <c:pt idx="5">
                  <c:v>19.593526701113536</c:v>
                </c:pt>
                <c:pt idx="6">
                  <c:v>34.126309106879262</c:v>
                </c:pt>
                <c:pt idx="7">
                  <c:v>12.03551793212265</c:v>
                </c:pt>
                <c:pt idx="8">
                  <c:v>30.814112621046974</c:v>
                </c:pt>
                <c:pt idx="9">
                  <c:v>44.790265765041788</c:v>
                </c:pt>
                <c:pt idx="10">
                  <c:v>26.91326568626296</c:v>
                </c:pt>
                <c:pt idx="11">
                  <c:v>28.761941035889134</c:v>
                </c:pt>
                <c:pt idx="12">
                  <c:v>22.249012208406967</c:v>
                </c:pt>
                <c:pt idx="13">
                  <c:v>19.988855502615419</c:v>
                </c:pt>
                <c:pt idx="14">
                  <c:v>35.716870131538165</c:v>
                </c:pt>
                <c:pt idx="15">
                  <c:v>19.777695448045311</c:v>
                </c:pt>
                <c:pt idx="16">
                  <c:v>44.40345849862647</c:v>
                </c:pt>
                <c:pt idx="17">
                  <c:v>23.580563012400443</c:v>
                </c:pt>
                <c:pt idx="18">
                  <c:v>35.182985457549108</c:v>
                </c:pt>
                <c:pt idx="19">
                  <c:v>30.012441995217117</c:v>
                </c:pt>
                <c:pt idx="20">
                  <c:v>28.864117785472327</c:v>
                </c:pt>
                <c:pt idx="21">
                  <c:v>77.312055165554867</c:v>
                </c:pt>
                <c:pt idx="22">
                  <c:v>33.538155202404823</c:v>
                </c:pt>
                <c:pt idx="23">
                  <c:v>22.341150856841562</c:v>
                </c:pt>
                <c:pt idx="24">
                  <c:v>13.653733167201546</c:v>
                </c:pt>
                <c:pt idx="25">
                  <c:v>21.906516664732603</c:v>
                </c:pt>
                <c:pt idx="26">
                  <c:v>16.772386193683101</c:v>
                </c:pt>
                <c:pt idx="27">
                  <c:v>26.947247874350193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C-49CC-A8BD-1A582666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017663"/>
        <c:axId val="1079013919"/>
      </c:barChart>
      <c:catAx>
        <c:axId val="10790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13919"/>
        <c:crosses val="autoZero"/>
        <c:auto val="1"/>
        <c:lblAlgn val="ctr"/>
        <c:lblOffset val="100"/>
        <c:noMultiLvlLbl val="0"/>
      </c:catAx>
      <c:valAx>
        <c:axId val="1079013919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1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'Fig9'!$A$5:$A$10</c:f>
              <c:strCache>
                <c:ptCount val="6"/>
                <c:pt idx="0">
                  <c:v>PGC</c:v>
                </c:pt>
                <c:pt idx="1">
                  <c:v>SAC</c:v>
                </c:pt>
                <c:pt idx="2">
                  <c:v>PMC</c:v>
                </c:pt>
                <c:pt idx="3">
                  <c:v>HMC</c:v>
                </c:pt>
                <c:pt idx="4">
                  <c:v>LMC</c:v>
                </c:pt>
                <c:pt idx="5">
                  <c:v>MMC</c:v>
                </c:pt>
              </c:strCache>
            </c:strRef>
          </c:cat>
          <c:val>
            <c:numRef>
              <c:f>'Fig9'!$D$5:$D$10</c:f>
              <c:numCache>
                <c:formatCode>General</c:formatCode>
                <c:ptCount val="6"/>
                <c:pt idx="0">
                  <c:v>7.1217233324682061</c:v>
                </c:pt>
                <c:pt idx="1">
                  <c:v>1.3755515182974303</c:v>
                </c:pt>
                <c:pt idx="2">
                  <c:v>1.7285232286529975</c:v>
                </c:pt>
                <c:pt idx="3">
                  <c:v>24.599013755515184</c:v>
                </c:pt>
                <c:pt idx="4">
                  <c:v>50.417856215935629</c:v>
                </c:pt>
                <c:pt idx="5">
                  <c:v>14.757331949130547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3-4622-83F9-C7C368A8498D}"/>
            </c:ext>
          </c:extLst>
        </c:ser>
        <c:ser>
          <c:idx val="1"/>
          <c:order val="1"/>
          <c:tx>
            <c:v>Foxp1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'Fig9'!$A$5:$A$10</c:f>
              <c:strCache>
                <c:ptCount val="6"/>
                <c:pt idx="0">
                  <c:v>PGC</c:v>
                </c:pt>
                <c:pt idx="1">
                  <c:v>SAC</c:v>
                </c:pt>
                <c:pt idx="2">
                  <c:v>PMC</c:v>
                </c:pt>
                <c:pt idx="3">
                  <c:v>HMC</c:v>
                </c:pt>
                <c:pt idx="4">
                  <c:v>LMC</c:v>
                </c:pt>
                <c:pt idx="5">
                  <c:v>MMC</c:v>
                </c:pt>
              </c:strCache>
            </c:strRef>
          </c:cat>
          <c:val>
            <c:numRef>
              <c:f>'Fig9'!$H$5:$H$10</c:f>
              <c:numCache>
                <c:formatCode>General</c:formatCode>
                <c:ptCount val="6"/>
                <c:pt idx="0">
                  <c:v>12.142999800279608</c:v>
                </c:pt>
                <c:pt idx="1">
                  <c:v>0.69902137008188536</c:v>
                </c:pt>
                <c:pt idx="2">
                  <c:v>0.85879768324345929</c:v>
                </c:pt>
                <c:pt idx="3">
                  <c:v>6.4909127221889351</c:v>
                </c:pt>
                <c:pt idx="4">
                  <c:v>72.857998801677653</c:v>
                </c:pt>
                <c:pt idx="5">
                  <c:v>6.9502696225284595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3-4622-83F9-C7C368A84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897455"/>
        <c:axId val="1736899119"/>
      </c:barChart>
      <c:catAx>
        <c:axId val="17368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99119"/>
        <c:crosses val="autoZero"/>
        <c:auto val="1"/>
        <c:lblAlgn val="ctr"/>
        <c:lblOffset val="100"/>
        <c:noMultiLvlLbl val="0"/>
      </c:catAx>
      <c:valAx>
        <c:axId val="17368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9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'Fig9'!$A$5:$A$10</c:f>
              <c:strCache>
                <c:ptCount val="6"/>
                <c:pt idx="0">
                  <c:v>PGC</c:v>
                </c:pt>
                <c:pt idx="1">
                  <c:v>SAC</c:v>
                </c:pt>
                <c:pt idx="2">
                  <c:v>PMC</c:v>
                </c:pt>
                <c:pt idx="3">
                  <c:v>HMC</c:v>
                </c:pt>
                <c:pt idx="4">
                  <c:v>LMC</c:v>
                </c:pt>
                <c:pt idx="5">
                  <c:v>MMC</c:v>
                </c:pt>
              </c:strCache>
            </c:strRef>
          </c:cat>
          <c:val>
            <c:numRef>
              <c:f>'Fig9'!$I$5:$I$10</c:f>
              <c:numCache>
                <c:formatCode>General</c:formatCode>
                <c:ptCount val="6"/>
                <c:pt idx="0">
                  <c:v>33.236151603498541</c:v>
                </c:pt>
                <c:pt idx="1">
                  <c:v>9.9056603773584904</c:v>
                </c:pt>
                <c:pt idx="2">
                  <c:v>9.6846846846846848</c:v>
                </c:pt>
                <c:pt idx="3">
                  <c:v>5.1434901878033337</c:v>
                </c:pt>
                <c:pt idx="4">
                  <c:v>28.168434057448781</c:v>
                </c:pt>
                <c:pt idx="5">
                  <c:v>9.1804431938093565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A-4D00-86B1-6420BDEA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897455"/>
        <c:axId val="1736899119"/>
      </c:barChart>
      <c:catAx>
        <c:axId val="17368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99119"/>
        <c:crosses val="autoZero"/>
        <c:auto val="1"/>
        <c:lblAlgn val="ctr"/>
        <c:lblOffset val="100"/>
        <c:noMultiLvlLbl val="0"/>
      </c:catAx>
      <c:valAx>
        <c:axId val="17368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9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projection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FigS5!$A$4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FigS5!$C$44:$C$53</c:f>
                <c:numCache>
                  <c:formatCode>General</c:formatCode>
                  <c:ptCount val="10"/>
                  <c:pt idx="0">
                    <c:v>5.4265150713023952E-3</c:v>
                  </c:pt>
                  <c:pt idx="1">
                    <c:v>3.2087439697718496E-3</c:v>
                  </c:pt>
                  <c:pt idx="2">
                    <c:v>5.4992614837007774E-3</c:v>
                  </c:pt>
                  <c:pt idx="3">
                    <c:v>6.6984296984826143E-3</c:v>
                  </c:pt>
                  <c:pt idx="4">
                    <c:v>6.1297453071846994E-3</c:v>
                  </c:pt>
                  <c:pt idx="5">
                    <c:v>3.4224080201864467E-2</c:v>
                  </c:pt>
                  <c:pt idx="6">
                    <c:v>1.5974286411734911E-2</c:v>
                  </c:pt>
                  <c:pt idx="7">
                    <c:v>4.7612519267243053E-2</c:v>
                  </c:pt>
                  <c:pt idx="8">
                    <c:v>1.4574633091624973E-2</c:v>
                  </c:pt>
                  <c:pt idx="9">
                    <c:v>2.4245705865757753E-2</c:v>
                  </c:pt>
                </c:numCache>
              </c:numRef>
            </c:plus>
            <c:minus>
              <c:numRef>
                <c:f>FigS5!$C$44:$C$53</c:f>
                <c:numCache>
                  <c:formatCode>General</c:formatCode>
                  <c:ptCount val="10"/>
                  <c:pt idx="0">
                    <c:v>5.4265150713023952E-3</c:v>
                  </c:pt>
                  <c:pt idx="1">
                    <c:v>3.2087439697718496E-3</c:v>
                  </c:pt>
                  <c:pt idx="2">
                    <c:v>5.4992614837007774E-3</c:v>
                  </c:pt>
                  <c:pt idx="3">
                    <c:v>6.6984296984826143E-3</c:v>
                  </c:pt>
                  <c:pt idx="4">
                    <c:v>6.1297453071846994E-3</c:v>
                  </c:pt>
                  <c:pt idx="5">
                    <c:v>3.4224080201864467E-2</c:v>
                  </c:pt>
                  <c:pt idx="6">
                    <c:v>1.5974286411734911E-2</c:v>
                  </c:pt>
                  <c:pt idx="7">
                    <c:v>4.7612519267243053E-2</c:v>
                  </c:pt>
                  <c:pt idx="8">
                    <c:v>1.4574633091624973E-2</c:v>
                  </c:pt>
                  <c:pt idx="9">
                    <c:v>2.4245705865757753E-2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FigS5!$E$6:$E$15</c:f>
              <c:strCache>
                <c:ptCount val="10"/>
                <c:pt idx="0">
                  <c:v>Lamina_I</c:v>
                </c:pt>
                <c:pt idx="1">
                  <c:v>Lamina_II</c:v>
                </c:pt>
                <c:pt idx="2">
                  <c:v>Lamina_III</c:v>
                </c:pt>
                <c:pt idx="3">
                  <c:v>Lamina_IV</c:v>
                </c:pt>
                <c:pt idx="4">
                  <c:v>Lamina_V</c:v>
                </c:pt>
                <c:pt idx="5">
                  <c:v>Lamina_VI</c:v>
                </c:pt>
                <c:pt idx="6">
                  <c:v>Lamina_VII</c:v>
                </c:pt>
                <c:pt idx="7">
                  <c:v>Lamina_VIII</c:v>
                </c:pt>
                <c:pt idx="8">
                  <c:v>Lamina_IX</c:v>
                </c:pt>
                <c:pt idx="9">
                  <c:v>Lamina_X</c:v>
                </c:pt>
              </c:strCache>
            </c:strRef>
          </c:cat>
          <c:val>
            <c:numRef>
              <c:f>FigS5!$C$32:$C$41</c:f>
              <c:numCache>
                <c:formatCode>General</c:formatCode>
                <c:ptCount val="10"/>
                <c:pt idx="0">
                  <c:v>8.8390349311540262E-3</c:v>
                </c:pt>
                <c:pt idx="1">
                  <c:v>6.0699023940713756E-3</c:v>
                </c:pt>
                <c:pt idx="2">
                  <c:v>5.9783989109131151E-3</c:v>
                </c:pt>
                <c:pt idx="3">
                  <c:v>6.5157516750561978E-3</c:v>
                </c:pt>
                <c:pt idx="4">
                  <c:v>1.0426759423186294E-2</c:v>
                </c:pt>
                <c:pt idx="5">
                  <c:v>4.7294324671220744E-2</c:v>
                </c:pt>
                <c:pt idx="6">
                  <c:v>0.16379316022863744</c:v>
                </c:pt>
                <c:pt idx="7">
                  <c:v>0.17419769327223145</c:v>
                </c:pt>
                <c:pt idx="8">
                  <c:v>0.49170889134610318</c:v>
                </c:pt>
                <c:pt idx="9">
                  <c:v>8.5176083147426154E-2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1-47A9-8C4C-FF0A603F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30527"/>
        <c:axId val="2004119519"/>
      </c:barChart>
      <c:catAx>
        <c:axId val="456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19519"/>
        <c:crosses val="autoZero"/>
        <c:auto val="1"/>
        <c:lblAlgn val="ctr"/>
        <c:lblOffset val="100"/>
        <c:noMultiLvlLbl val="0"/>
      </c:catAx>
      <c:valAx>
        <c:axId val="2004119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cells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FigS5!$X$47:$X$56</c:f>
                <c:numCache>
                  <c:formatCode>General</c:formatCode>
                  <c:ptCount val="10"/>
                  <c:pt idx="0">
                    <c:v>1.4000394377306404E-3</c:v>
                  </c:pt>
                  <c:pt idx="1">
                    <c:v>5.2395842136398216E-4</c:v>
                  </c:pt>
                  <c:pt idx="2">
                    <c:v>2.2132716044733188E-3</c:v>
                  </c:pt>
                  <c:pt idx="3">
                    <c:v>1.195683985919567E-3</c:v>
                  </c:pt>
                  <c:pt idx="4">
                    <c:v>5.1627987067975004E-3</c:v>
                  </c:pt>
                  <c:pt idx="5">
                    <c:v>6.8476925949045551E-3</c:v>
                  </c:pt>
                  <c:pt idx="6">
                    <c:v>1.1997244346865584E-2</c:v>
                  </c:pt>
                  <c:pt idx="7">
                    <c:v>3.0502145153117163E-2</c:v>
                  </c:pt>
                  <c:pt idx="8">
                    <c:v>2.4856689955655351E-2</c:v>
                  </c:pt>
                  <c:pt idx="9">
                    <c:v>1.8299950940865974E-2</c:v>
                  </c:pt>
                </c:numCache>
              </c:numRef>
            </c:plus>
            <c:minus>
              <c:numRef>
                <c:f>FigS5!$X$47:$X$56</c:f>
                <c:numCache>
                  <c:formatCode>General</c:formatCode>
                  <c:ptCount val="10"/>
                  <c:pt idx="0">
                    <c:v>1.4000394377306404E-3</c:v>
                  </c:pt>
                  <c:pt idx="1">
                    <c:v>5.2395842136398216E-4</c:v>
                  </c:pt>
                  <c:pt idx="2">
                    <c:v>2.2132716044733188E-3</c:v>
                  </c:pt>
                  <c:pt idx="3">
                    <c:v>1.195683985919567E-3</c:v>
                  </c:pt>
                  <c:pt idx="4">
                    <c:v>5.1627987067975004E-3</c:v>
                  </c:pt>
                  <c:pt idx="5">
                    <c:v>6.8476925949045551E-3</c:v>
                  </c:pt>
                  <c:pt idx="6">
                    <c:v>1.1997244346865584E-2</c:v>
                  </c:pt>
                  <c:pt idx="7">
                    <c:v>3.0502145153117163E-2</c:v>
                  </c:pt>
                  <c:pt idx="8">
                    <c:v>2.4856689955655351E-2</c:v>
                  </c:pt>
                  <c:pt idx="9">
                    <c:v>1.8299950940865974E-2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FigS5!$S$6:$S$15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FigS5!$X$35:$X$44</c:f>
              <c:numCache>
                <c:formatCode>General</c:formatCode>
                <c:ptCount val="10"/>
                <c:pt idx="0">
                  <c:v>7.0001971886532021E-4</c:v>
                </c:pt>
                <c:pt idx="1">
                  <c:v>2.6197921068199108E-4</c:v>
                </c:pt>
                <c:pt idx="2">
                  <c:v>2.5903148568812073E-3</c:v>
                </c:pt>
                <c:pt idx="3">
                  <c:v>2.2283261154345223E-3</c:v>
                </c:pt>
                <c:pt idx="4">
                  <c:v>5.7253758274181249E-3</c:v>
                </c:pt>
                <c:pt idx="5">
                  <c:v>1.6918404318376493E-2</c:v>
                </c:pt>
                <c:pt idx="6">
                  <c:v>0.16844861524834928</c:v>
                </c:pt>
                <c:pt idx="7">
                  <c:v>0.15106354598906332</c:v>
                </c:pt>
                <c:pt idx="8">
                  <c:v>0.58151857504346349</c:v>
                </c:pt>
                <c:pt idx="9">
                  <c:v>7.0544843671466101E-2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7-49DE-BA3D-B63837FB1A9D}"/>
            </c:ext>
          </c:extLst>
        </c:ser>
        <c:ser>
          <c:idx val="0"/>
          <c:order val="1"/>
          <c:tx>
            <c:v>projections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FigS5!$C$44:$C$53</c:f>
                <c:numCache>
                  <c:formatCode>General</c:formatCode>
                  <c:ptCount val="10"/>
                  <c:pt idx="0">
                    <c:v>5.4265150713023952E-3</c:v>
                  </c:pt>
                  <c:pt idx="1">
                    <c:v>3.2087439697718496E-3</c:v>
                  </c:pt>
                  <c:pt idx="2">
                    <c:v>5.4992614837007774E-3</c:v>
                  </c:pt>
                  <c:pt idx="3">
                    <c:v>6.6984296984826143E-3</c:v>
                  </c:pt>
                  <c:pt idx="4">
                    <c:v>6.1297453071846994E-3</c:v>
                  </c:pt>
                  <c:pt idx="5">
                    <c:v>3.4224080201864467E-2</c:v>
                  </c:pt>
                  <c:pt idx="6">
                    <c:v>1.5974286411734911E-2</c:v>
                  </c:pt>
                  <c:pt idx="7">
                    <c:v>4.7612519267243053E-2</c:v>
                  </c:pt>
                  <c:pt idx="8">
                    <c:v>1.4574633091624973E-2</c:v>
                  </c:pt>
                  <c:pt idx="9">
                    <c:v>2.4245705865757753E-2</c:v>
                  </c:pt>
                </c:numCache>
              </c:numRef>
            </c:plus>
            <c:minus>
              <c:numRef>
                <c:f>FigS5!$C$44:$C$53</c:f>
                <c:numCache>
                  <c:formatCode>General</c:formatCode>
                  <c:ptCount val="10"/>
                  <c:pt idx="0">
                    <c:v>5.4265150713023952E-3</c:v>
                  </c:pt>
                  <c:pt idx="1">
                    <c:v>3.2087439697718496E-3</c:v>
                  </c:pt>
                  <c:pt idx="2">
                    <c:v>5.4992614837007774E-3</c:v>
                  </c:pt>
                  <c:pt idx="3">
                    <c:v>6.6984296984826143E-3</c:v>
                  </c:pt>
                  <c:pt idx="4">
                    <c:v>6.1297453071846994E-3</c:v>
                  </c:pt>
                  <c:pt idx="5">
                    <c:v>3.4224080201864467E-2</c:v>
                  </c:pt>
                  <c:pt idx="6">
                    <c:v>1.5974286411734911E-2</c:v>
                  </c:pt>
                  <c:pt idx="7">
                    <c:v>4.7612519267243053E-2</c:v>
                  </c:pt>
                  <c:pt idx="8">
                    <c:v>1.4574633091624973E-2</c:v>
                  </c:pt>
                  <c:pt idx="9">
                    <c:v>2.4245705865757753E-2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FigS5!$S$6:$S$15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FigS5!$C$32:$C$41</c:f>
              <c:numCache>
                <c:formatCode>General</c:formatCode>
                <c:ptCount val="10"/>
                <c:pt idx="0">
                  <c:v>8.8390349311540262E-3</c:v>
                </c:pt>
                <c:pt idx="1">
                  <c:v>6.0699023940713756E-3</c:v>
                </c:pt>
                <c:pt idx="2">
                  <c:v>5.9783989109131151E-3</c:v>
                </c:pt>
                <c:pt idx="3">
                  <c:v>6.5157516750561978E-3</c:v>
                </c:pt>
                <c:pt idx="4">
                  <c:v>1.0426759423186294E-2</c:v>
                </c:pt>
                <c:pt idx="5">
                  <c:v>4.7294324671220744E-2</c:v>
                </c:pt>
                <c:pt idx="6">
                  <c:v>0.16379316022863744</c:v>
                </c:pt>
                <c:pt idx="7">
                  <c:v>0.17419769327223145</c:v>
                </c:pt>
                <c:pt idx="8">
                  <c:v>0.49170889134610318</c:v>
                </c:pt>
                <c:pt idx="9">
                  <c:v>8.5176083147426154E-2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7-49DE-BA3D-B63837FB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30527"/>
        <c:axId val="2004119519"/>
      </c:barChart>
      <c:catAx>
        <c:axId val="456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19519"/>
        <c:crosses val="autoZero"/>
        <c:auto val="1"/>
        <c:lblAlgn val="ctr"/>
        <c:lblOffset val="100"/>
        <c:noMultiLvlLbl val="0"/>
      </c:catAx>
      <c:valAx>
        <c:axId val="2004119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cell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FigS5!$X$47:$X$56</c:f>
                <c:numCache>
                  <c:formatCode>General</c:formatCode>
                  <c:ptCount val="10"/>
                  <c:pt idx="0">
                    <c:v>1.4000394377306404E-3</c:v>
                  </c:pt>
                  <c:pt idx="1">
                    <c:v>5.2395842136398216E-4</c:v>
                  </c:pt>
                  <c:pt idx="2">
                    <c:v>2.2132716044733188E-3</c:v>
                  </c:pt>
                  <c:pt idx="3">
                    <c:v>1.195683985919567E-3</c:v>
                  </c:pt>
                  <c:pt idx="4">
                    <c:v>5.1627987067975004E-3</c:v>
                  </c:pt>
                  <c:pt idx="5">
                    <c:v>6.8476925949045551E-3</c:v>
                  </c:pt>
                  <c:pt idx="6">
                    <c:v>1.1997244346865584E-2</c:v>
                  </c:pt>
                  <c:pt idx="7">
                    <c:v>3.0502145153117163E-2</c:v>
                  </c:pt>
                  <c:pt idx="8">
                    <c:v>2.4856689955655351E-2</c:v>
                  </c:pt>
                  <c:pt idx="9">
                    <c:v>1.8299950940865974E-2</c:v>
                  </c:pt>
                </c:numCache>
              </c:numRef>
            </c:plus>
            <c:minus>
              <c:numRef>
                <c:f>FigS5!$X$47:$X$56</c:f>
                <c:numCache>
                  <c:formatCode>General</c:formatCode>
                  <c:ptCount val="10"/>
                  <c:pt idx="0">
                    <c:v>1.4000394377306404E-3</c:v>
                  </c:pt>
                  <c:pt idx="1">
                    <c:v>5.2395842136398216E-4</c:v>
                  </c:pt>
                  <c:pt idx="2">
                    <c:v>2.2132716044733188E-3</c:v>
                  </c:pt>
                  <c:pt idx="3">
                    <c:v>1.195683985919567E-3</c:v>
                  </c:pt>
                  <c:pt idx="4">
                    <c:v>5.1627987067975004E-3</c:v>
                  </c:pt>
                  <c:pt idx="5">
                    <c:v>6.8476925949045551E-3</c:v>
                  </c:pt>
                  <c:pt idx="6">
                    <c:v>1.1997244346865584E-2</c:v>
                  </c:pt>
                  <c:pt idx="7">
                    <c:v>3.0502145153117163E-2</c:v>
                  </c:pt>
                  <c:pt idx="8">
                    <c:v>2.4856689955655351E-2</c:v>
                  </c:pt>
                  <c:pt idx="9">
                    <c:v>1.8299950940865974E-2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FigS5!$S$6:$S$15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FigS5!$X$35:$X$44</c:f>
              <c:numCache>
                <c:formatCode>General</c:formatCode>
                <c:ptCount val="10"/>
                <c:pt idx="0">
                  <c:v>7.0001971886532021E-4</c:v>
                </c:pt>
                <c:pt idx="1">
                  <c:v>2.6197921068199108E-4</c:v>
                </c:pt>
                <c:pt idx="2">
                  <c:v>2.5903148568812073E-3</c:v>
                </c:pt>
                <c:pt idx="3">
                  <c:v>2.2283261154345223E-3</c:v>
                </c:pt>
                <c:pt idx="4">
                  <c:v>5.7253758274181249E-3</c:v>
                </c:pt>
                <c:pt idx="5">
                  <c:v>1.6918404318376493E-2</c:v>
                </c:pt>
                <c:pt idx="6">
                  <c:v>0.16844861524834928</c:v>
                </c:pt>
                <c:pt idx="7">
                  <c:v>0.15106354598906332</c:v>
                </c:pt>
                <c:pt idx="8">
                  <c:v>0.58151857504346349</c:v>
                </c:pt>
                <c:pt idx="9">
                  <c:v>7.0544843671466101E-2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0-431F-9998-1A32FC67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30527"/>
        <c:axId val="2004119519"/>
      </c:barChart>
      <c:catAx>
        <c:axId val="456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19519"/>
        <c:crosses val="autoZero"/>
        <c:auto val="1"/>
        <c:lblAlgn val="ctr"/>
        <c:lblOffset val="100"/>
        <c:noMultiLvlLbl val="0"/>
      </c:catAx>
      <c:valAx>
        <c:axId val="2004119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'Fig4'!$B$18:$K$18</c:f>
                <c:numCache>
                  <c:formatCode>General</c:formatCode>
                  <c:ptCount val="10"/>
                  <c:pt idx="0">
                    <c:v>0.28787094683330516</c:v>
                  </c:pt>
                  <c:pt idx="1">
                    <c:v>0.36222148138991483</c:v>
                  </c:pt>
                  <c:pt idx="2">
                    <c:v>0.17665051664065351</c:v>
                  </c:pt>
                  <c:pt idx="3">
                    <c:v>5.5598643082629365E-2</c:v>
                  </c:pt>
                  <c:pt idx="4">
                    <c:v>0.11128673502091577</c:v>
                  </c:pt>
                  <c:pt idx="5">
                    <c:v>0.16423075478262628</c:v>
                  </c:pt>
                  <c:pt idx="6">
                    <c:v>0.14674680050164501</c:v>
                  </c:pt>
                  <c:pt idx="7">
                    <c:v>0.23326958843636797</c:v>
                  </c:pt>
                  <c:pt idx="8">
                    <c:v>4.4993432081049016E-3</c:v>
                  </c:pt>
                  <c:pt idx="9">
                    <c:v>0.23130705241306404</c:v>
                  </c:pt>
                </c:numCache>
              </c:numRef>
            </c:plus>
            <c:minus>
              <c:numRef>
                <c:f>'Fig4'!$B$18:$K$18</c:f>
                <c:numCache>
                  <c:formatCode>General</c:formatCode>
                  <c:ptCount val="10"/>
                  <c:pt idx="0">
                    <c:v>0.28787094683330516</c:v>
                  </c:pt>
                  <c:pt idx="1">
                    <c:v>0.36222148138991483</c:v>
                  </c:pt>
                  <c:pt idx="2">
                    <c:v>0.17665051664065351</c:v>
                  </c:pt>
                  <c:pt idx="3">
                    <c:v>5.5598643082629365E-2</c:v>
                  </c:pt>
                  <c:pt idx="4">
                    <c:v>0.11128673502091577</c:v>
                  </c:pt>
                  <c:pt idx="5">
                    <c:v>0.16423075478262628</c:v>
                  </c:pt>
                  <c:pt idx="6">
                    <c:v>0.14674680050164501</c:v>
                  </c:pt>
                  <c:pt idx="7">
                    <c:v>0.23326958843636797</c:v>
                  </c:pt>
                  <c:pt idx="8">
                    <c:v>4.4993432081049016E-3</c:v>
                  </c:pt>
                  <c:pt idx="9">
                    <c:v>0.23130705241306404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'Fig4'!$B$6:$K$6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'Fig4'!$B$17:$K$17</c:f>
              <c:numCache>
                <c:formatCode>General</c:formatCode>
                <c:ptCount val="10"/>
                <c:pt idx="0">
                  <c:v>8.2254571269064289</c:v>
                </c:pt>
                <c:pt idx="1">
                  <c:v>9.066331356643067</c:v>
                </c:pt>
                <c:pt idx="2">
                  <c:v>9.3667756695895523</c:v>
                </c:pt>
                <c:pt idx="3">
                  <c:v>9.7048072095570337</c:v>
                </c:pt>
                <c:pt idx="4">
                  <c:v>9.9405258284462512</c:v>
                </c:pt>
                <c:pt idx="5">
                  <c:v>9.548123871102371</c:v>
                </c:pt>
                <c:pt idx="6">
                  <c:v>10.572573852825325</c:v>
                </c:pt>
                <c:pt idx="7">
                  <c:v>11.357680779424143</c:v>
                </c:pt>
                <c:pt idx="8">
                  <c:v>11.722090915310671</c:v>
                </c:pt>
                <c:pt idx="9">
                  <c:v>10.495633390195165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8-4E44-BD86-65E449008EA6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'Fig4'!$O$18:$X$18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0.19834967773192716</c:v>
                  </c:pt>
                  <c:pt idx="2">
                    <c:v>9.1731843689181691E-2</c:v>
                  </c:pt>
                  <c:pt idx="3">
                    <c:v>1.2250617573759132E-2</c:v>
                  </c:pt>
                  <c:pt idx="4">
                    <c:v>1.8993185065398838E-2</c:v>
                  </c:pt>
                  <c:pt idx="5">
                    <c:v>0.14814403767803661</c:v>
                  </c:pt>
                  <c:pt idx="6">
                    <c:v>0.9633605111076109</c:v>
                  </c:pt>
                  <c:pt idx="7">
                    <c:v>1.8377643074752799</c:v>
                  </c:pt>
                  <c:pt idx="8">
                    <c:v>3.0348108939876468</c:v>
                  </c:pt>
                  <c:pt idx="9">
                    <c:v>0.23578328633355192</c:v>
                  </c:pt>
                </c:numCache>
              </c:numRef>
            </c:plus>
            <c:minus>
              <c:numRef>
                <c:f>'Fig4'!$O$18:$X$18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0.19834967773192716</c:v>
                  </c:pt>
                  <c:pt idx="2">
                    <c:v>9.1731843689181691E-2</c:v>
                  </c:pt>
                  <c:pt idx="3">
                    <c:v>1.2250617573759132E-2</c:v>
                  </c:pt>
                  <c:pt idx="4">
                    <c:v>1.8993185065398838E-2</c:v>
                  </c:pt>
                  <c:pt idx="5">
                    <c:v>0.14814403767803661</c:v>
                  </c:pt>
                  <c:pt idx="6">
                    <c:v>0.9633605111076109</c:v>
                  </c:pt>
                  <c:pt idx="7">
                    <c:v>1.8377643074752799</c:v>
                  </c:pt>
                  <c:pt idx="8">
                    <c:v>3.0348108939876468</c:v>
                  </c:pt>
                  <c:pt idx="9">
                    <c:v>0.23578328633355192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'Fig4'!$O$17:$X$17</c:f>
              <c:numCache>
                <c:formatCode>General</c:formatCode>
                <c:ptCount val="10"/>
                <c:pt idx="0">
                  <c:v>0</c:v>
                </c:pt>
                <c:pt idx="1">
                  <c:v>0.51003277973746175</c:v>
                </c:pt>
                <c:pt idx="2">
                  <c:v>8.5115029556864244E-2</c:v>
                </c:pt>
                <c:pt idx="3">
                  <c:v>4.783608114033408E-2</c:v>
                </c:pt>
                <c:pt idx="4">
                  <c:v>0.36069063147578323</c:v>
                </c:pt>
                <c:pt idx="5">
                  <c:v>0.39555494081879272</c:v>
                </c:pt>
                <c:pt idx="6">
                  <c:v>7.9711603263271504</c:v>
                </c:pt>
                <c:pt idx="7">
                  <c:v>30.135758990991263</c:v>
                </c:pt>
                <c:pt idx="8">
                  <c:v>55.226381934859816</c:v>
                </c:pt>
                <c:pt idx="9">
                  <c:v>5.2674692850925338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8-4E44-BD86-65E44900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614319"/>
        <c:axId val="889618895"/>
      </c:barChart>
      <c:catAx>
        <c:axId val="8896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18895"/>
        <c:crosses val="autoZero"/>
        <c:auto val="1"/>
        <c:lblAlgn val="ctr"/>
        <c:lblOffset val="100"/>
        <c:noMultiLvlLbl val="0"/>
      </c:catAx>
      <c:valAx>
        <c:axId val="88961889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14319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'Fig5'!$Z$18:$AA$18</c:f>
                <c:numCache>
                  <c:formatCode>General</c:formatCode>
                  <c:ptCount val="2"/>
                  <c:pt idx="0">
                    <c:v>2.4713684222018788</c:v>
                  </c:pt>
                  <c:pt idx="1">
                    <c:v>2.4713684222018788</c:v>
                  </c:pt>
                </c:numCache>
              </c:numRef>
            </c:plus>
            <c:minus>
              <c:numRef>
                <c:f>'Fig5'!$Z$18:$AA$18</c:f>
                <c:numCache>
                  <c:formatCode>General</c:formatCode>
                  <c:ptCount val="2"/>
                  <c:pt idx="0">
                    <c:v>2.4713684222018788</c:v>
                  </c:pt>
                  <c:pt idx="1">
                    <c:v>2.4713684222018788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'Fig5'!$Z$6:$AA$6</c:f>
              <c:strCache>
                <c:ptCount val="2"/>
                <c:pt idx="0">
                  <c:v>II outer</c:v>
                </c:pt>
                <c:pt idx="1">
                  <c:v>II inner</c:v>
                </c:pt>
              </c:strCache>
            </c:strRef>
          </c:cat>
          <c:val>
            <c:numRef>
              <c:f>'Fig5'!$Z$17:$AA$17</c:f>
              <c:numCache>
                <c:formatCode>General</c:formatCode>
                <c:ptCount val="2"/>
                <c:pt idx="0">
                  <c:v>48.641282856687297</c:v>
                </c:pt>
                <c:pt idx="1">
                  <c:v>51.358717143312703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6-48EA-8044-FC45ABC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833200"/>
        <c:axId val="1975831952"/>
      </c:barChart>
      <c:catAx>
        <c:axId val="19758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31952"/>
        <c:crosses val="autoZero"/>
        <c:auto val="1"/>
        <c:lblAlgn val="ctr"/>
        <c:lblOffset val="100"/>
        <c:noMultiLvlLbl val="0"/>
      </c:catAx>
      <c:valAx>
        <c:axId val="1975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intensity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'Fig5'!$B$18:$K$18</c:f>
                <c:numCache>
                  <c:formatCode>General</c:formatCode>
                  <c:ptCount val="10"/>
                  <c:pt idx="0">
                    <c:v>1.1924534268524076</c:v>
                  </c:pt>
                  <c:pt idx="1">
                    <c:v>5.8926340615613422E-2</c:v>
                  </c:pt>
                  <c:pt idx="2">
                    <c:v>0.17674594683176562</c:v>
                  </c:pt>
                  <c:pt idx="3">
                    <c:v>5.5392636915049365E-2</c:v>
                  </c:pt>
                  <c:pt idx="4">
                    <c:v>0.11890746582341524</c:v>
                  </c:pt>
                  <c:pt idx="5">
                    <c:v>0.32205967262229585</c:v>
                  </c:pt>
                  <c:pt idx="6">
                    <c:v>0.12086518457459115</c:v>
                  </c:pt>
                  <c:pt idx="7">
                    <c:v>0.25276399885669254</c:v>
                  </c:pt>
                  <c:pt idx="8">
                    <c:v>0.16461368264480847</c:v>
                  </c:pt>
                  <c:pt idx="9">
                    <c:v>0.15081645302949662</c:v>
                  </c:pt>
                </c:numCache>
              </c:numRef>
            </c:plus>
            <c:minus>
              <c:numRef>
                <c:f>'Fig5'!$B$18:$K$18</c:f>
                <c:numCache>
                  <c:formatCode>General</c:formatCode>
                  <c:ptCount val="10"/>
                  <c:pt idx="0">
                    <c:v>1.1924534268524076</c:v>
                  </c:pt>
                  <c:pt idx="1">
                    <c:v>5.8926340615613422E-2</c:v>
                  </c:pt>
                  <c:pt idx="2">
                    <c:v>0.17674594683176562</c:v>
                  </c:pt>
                  <c:pt idx="3">
                    <c:v>5.5392636915049365E-2</c:v>
                  </c:pt>
                  <c:pt idx="4">
                    <c:v>0.11890746582341524</c:v>
                  </c:pt>
                  <c:pt idx="5">
                    <c:v>0.32205967262229585</c:v>
                  </c:pt>
                  <c:pt idx="6">
                    <c:v>0.12086518457459115</c:v>
                  </c:pt>
                  <c:pt idx="7">
                    <c:v>0.25276399885669254</c:v>
                  </c:pt>
                  <c:pt idx="8">
                    <c:v>0.16461368264480847</c:v>
                  </c:pt>
                  <c:pt idx="9">
                    <c:v>0.15081645302949662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'Fig5'!$B$6:$K$6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'Fig5'!$B$17:$K$17</c:f>
              <c:numCache>
                <c:formatCode>General</c:formatCode>
                <c:ptCount val="10"/>
                <c:pt idx="0">
                  <c:v>14.585211225646761</c:v>
                </c:pt>
                <c:pt idx="1">
                  <c:v>15.215945896644161</c:v>
                </c:pt>
                <c:pt idx="2">
                  <c:v>12.207552927762862</c:v>
                </c:pt>
                <c:pt idx="3">
                  <c:v>8.934254830390314</c:v>
                </c:pt>
                <c:pt idx="4">
                  <c:v>8.2099640365917814</c:v>
                </c:pt>
                <c:pt idx="5">
                  <c:v>8.1001388748143572</c:v>
                </c:pt>
                <c:pt idx="6">
                  <c:v>8.2306680817102631</c:v>
                </c:pt>
                <c:pt idx="7">
                  <c:v>8.1891456328798942</c:v>
                </c:pt>
                <c:pt idx="8">
                  <c:v>7.8372421402089154</c:v>
                </c:pt>
                <c:pt idx="9">
                  <c:v>8.489876353350688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F-4780-AD12-141D7B7D5BEA}"/>
            </c:ext>
          </c:extLst>
        </c:ser>
        <c:ser>
          <c:idx val="1"/>
          <c:order val="1"/>
          <c:tx>
            <c:v>density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'Fig5'!$O$18:$X$18</c:f>
                <c:numCache>
                  <c:formatCode>General</c:formatCode>
                  <c:ptCount val="10"/>
                  <c:pt idx="0">
                    <c:v>3.9616755027957988</c:v>
                  </c:pt>
                  <c:pt idx="1">
                    <c:v>2.2436270376315544</c:v>
                  </c:pt>
                  <c:pt idx="2">
                    <c:v>2.3682515525465413</c:v>
                  </c:pt>
                  <c:pt idx="3">
                    <c:v>0.63023647632951263</c:v>
                  </c:pt>
                  <c:pt idx="4">
                    <c:v>1.0959195145342748E-2</c:v>
                  </c:pt>
                  <c:pt idx="5">
                    <c:v>7.0541421017096453E-4</c:v>
                  </c:pt>
                  <c:pt idx="6">
                    <c:v>2.0228362749611316E-3</c:v>
                  </c:pt>
                  <c:pt idx="7">
                    <c:v>3.7088166498287578E-3</c:v>
                  </c:pt>
                  <c:pt idx="8">
                    <c:v>2.6359672102915468E-4</c:v>
                  </c:pt>
                  <c:pt idx="9">
                    <c:v>3.020883675448632E-2</c:v>
                  </c:pt>
                </c:numCache>
              </c:numRef>
            </c:plus>
            <c:minus>
              <c:numRef>
                <c:f>'Fig5'!$O$18:$X$18</c:f>
                <c:numCache>
                  <c:formatCode>General</c:formatCode>
                  <c:ptCount val="10"/>
                  <c:pt idx="0">
                    <c:v>3.9616755027957988</c:v>
                  </c:pt>
                  <c:pt idx="1">
                    <c:v>2.2436270376315544</c:v>
                  </c:pt>
                  <c:pt idx="2">
                    <c:v>2.3682515525465413</c:v>
                  </c:pt>
                  <c:pt idx="3">
                    <c:v>0.63023647632951263</c:v>
                  </c:pt>
                  <c:pt idx="4">
                    <c:v>1.0959195145342748E-2</c:v>
                  </c:pt>
                  <c:pt idx="5">
                    <c:v>7.0541421017096453E-4</c:v>
                  </c:pt>
                  <c:pt idx="6">
                    <c:v>2.0228362749611316E-3</c:v>
                  </c:pt>
                  <c:pt idx="7">
                    <c:v>3.7088166498287578E-3</c:v>
                  </c:pt>
                  <c:pt idx="8">
                    <c:v>2.6359672102915468E-4</c:v>
                  </c:pt>
                  <c:pt idx="9">
                    <c:v>3.020883675448632E-2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'Fig5'!$B$6:$K$6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'Fig5'!$O$17:$X$17</c:f>
              <c:numCache>
                <c:formatCode>General</c:formatCode>
                <c:ptCount val="10"/>
                <c:pt idx="0">
                  <c:v>25.972626790782556</c:v>
                </c:pt>
                <c:pt idx="1">
                  <c:v>44.938958031605765</c:v>
                </c:pt>
                <c:pt idx="2">
                  <c:v>25.389386586942731</c:v>
                </c:pt>
                <c:pt idx="3">
                  <c:v>3.4156161253028983</c:v>
                </c:pt>
                <c:pt idx="4">
                  <c:v>6.078745182765518E-2</c:v>
                </c:pt>
                <c:pt idx="5">
                  <c:v>1.6426677882882924E-2</c:v>
                </c:pt>
                <c:pt idx="6">
                  <c:v>2.1136850041386043E-2</c:v>
                </c:pt>
                <c:pt idx="7">
                  <c:v>2.8778049426851145E-2</c:v>
                </c:pt>
                <c:pt idx="8">
                  <c:v>1.3039459647833476E-2</c:v>
                </c:pt>
                <c:pt idx="9">
                  <c:v>0.14324397653946511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F-4780-AD12-141D7B7D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833200"/>
        <c:axId val="1975831952"/>
      </c:barChart>
      <c:catAx>
        <c:axId val="19758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31952"/>
        <c:crosses val="autoZero"/>
        <c:auto val="1"/>
        <c:lblAlgn val="ctr"/>
        <c:lblOffset val="100"/>
        <c:noMultiLvlLbl val="0"/>
      </c:catAx>
      <c:valAx>
        <c:axId val="1975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cervical</c:v>
          </c:tx>
          <c:spPr>
            <a:solidFill>
              <a:srgbClr val="1ED2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FigS4'!$BX$26:$BX$35</c:f>
                <c:numCache>
                  <c:formatCode>General</c:formatCode>
                  <c:ptCount val="10"/>
                  <c:pt idx="0">
                    <c:v>3.7053559794923897E-2</c:v>
                  </c:pt>
                  <c:pt idx="1">
                    <c:v>0.11332311071596043</c:v>
                  </c:pt>
                  <c:pt idx="2">
                    <c:v>0.47627124534722715</c:v>
                  </c:pt>
                  <c:pt idx="3">
                    <c:v>1.4324437157863832</c:v>
                  </c:pt>
                  <c:pt idx="4">
                    <c:v>1.7768619477365466</c:v>
                  </c:pt>
                  <c:pt idx="5">
                    <c:v>1.7747281071149998</c:v>
                  </c:pt>
                  <c:pt idx="6">
                    <c:v>0.56449000391385284</c:v>
                  </c:pt>
                  <c:pt idx="7">
                    <c:v>8.2845288331906186E-2</c:v>
                  </c:pt>
                  <c:pt idx="8">
                    <c:v>0.10835086359750684</c:v>
                  </c:pt>
                  <c:pt idx="9">
                    <c:v>0.79546846799193138</c:v>
                  </c:pt>
                </c:numCache>
              </c:numRef>
            </c:plus>
            <c:minus>
              <c:numRef>
                <c:f>'Fig6, FigS4'!$BX$26:$BX$35</c:f>
                <c:numCache>
                  <c:formatCode>General</c:formatCode>
                  <c:ptCount val="10"/>
                  <c:pt idx="0">
                    <c:v>3.7053559794923897E-2</c:v>
                  </c:pt>
                  <c:pt idx="1">
                    <c:v>0.11332311071596043</c:v>
                  </c:pt>
                  <c:pt idx="2">
                    <c:v>0.47627124534722715</c:v>
                  </c:pt>
                  <c:pt idx="3">
                    <c:v>1.4324437157863832</c:v>
                  </c:pt>
                  <c:pt idx="4">
                    <c:v>1.7768619477365466</c:v>
                  </c:pt>
                  <c:pt idx="5">
                    <c:v>1.7747281071149998</c:v>
                  </c:pt>
                  <c:pt idx="6">
                    <c:v>0.56449000391385284</c:v>
                  </c:pt>
                  <c:pt idx="7">
                    <c:v>8.2845288331906186E-2</c:v>
                  </c:pt>
                  <c:pt idx="8">
                    <c:v>0.10835086359750684</c:v>
                  </c:pt>
                  <c:pt idx="9">
                    <c:v>0.79546846799193138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FigS4'!$AL$6:$AL$15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'Fig6, FigS4'!$BW$26:$BW$35</c:f>
              <c:numCache>
                <c:formatCode>General</c:formatCode>
                <c:ptCount val="10"/>
                <c:pt idx="0">
                  <c:v>0.19512037538058977</c:v>
                </c:pt>
                <c:pt idx="1">
                  <c:v>0.52818181083984139</c:v>
                </c:pt>
                <c:pt idx="2">
                  <c:v>3.2953214721250843</c:v>
                </c:pt>
                <c:pt idx="3">
                  <c:v>21.088183749121718</c:v>
                </c:pt>
                <c:pt idx="4">
                  <c:v>30.668061152793154</c:v>
                </c:pt>
                <c:pt idx="5">
                  <c:v>17.949863108842607</c:v>
                </c:pt>
                <c:pt idx="6">
                  <c:v>8.2581306886553989</c:v>
                </c:pt>
                <c:pt idx="7">
                  <c:v>1.1552967590311825</c:v>
                </c:pt>
                <c:pt idx="8">
                  <c:v>0.97220988362232597</c:v>
                </c:pt>
                <c:pt idx="9">
                  <c:v>11.413249771848074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1-4AC7-A692-C3FD32C080C3}"/>
            </c:ext>
          </c:extLst>
        </c:ser>
        <c:ser>
          <c:idx val="1"/>
          <c:order val="1"/>
          <c:tx>
            <c:v>thoracic</c:v>
          </c:tx>
          <c:spPr>
            <a:pattFill prst="wdDnDiag">
              <a:fgClr>
                <a:schemeClr val="tx1"/>
              </a:fgClr>
              <a:bgClr>
                <a:srgbClr val="1ED20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FigS4'!$CM$66:$CM$75</c:f>
                <c:numCache>
                  <c:formatCode>General</c:formatCode>
                  <c:ptCount val="10"/>
                  <c:pt idx="0">
                    <c:v>2.0941516935112401E-2</c:v>
                  </c:pt>
                  <c:pt idx="1">
                    <c:v>5.4792311332581223E-2</c:v>
                  </c:pt>
                  <c:pt idx="2">
                    <c:v>0.21991495184132781</c:v>
                  </c:pt>
                  <c:pt idx="3">
                    <c:v>1.026515298284576</c:v>
                  </c:pt>
                  <c:pt idx="4">
                    <c:v>1.1650268641446191</c:v>
                  </c:pt>
                  <c:pt idx="5">
                    <c:v>1.6744531286853479</c:v>
                  </c:pt>
                  <c:pt idx="6">
                    <c:v>0.6604155331177326</c:v>
                  </c:pt>
                  <c:pt idx="7">
                    <c:v>0.13981059318338898</c:v>
                  </c:pt>
                  <c:pt idx="8">
                    <c:v>0.11944657448281103</c:v>
                  </c:pt>
                  <c:pt idx="9">
                    <c:v>1.1180694283969888</c:v>
                  </c:pt>
                </c:numCache>
              </c:numRef>
            </c:plus>
            <c:minus>
              <c:numRef>
                <c:f>'Fig6, FigS4'!$CM$66:$CM$75</c:f>
                <c:numCache>
                  <c:formatCode>General</c:formatCode>
                  <c:ptCount val="10"/>
                  <c:pt idx="0">
                    <c:v>2.0941516935112401E-2</c:v>
                  </c:pt>
                  <c:pt idx="1">
                    <c:v>5.4792311332581223E-2</c:v>
                  </c:pt>
                  <c:pt idx="2">
                    <c:v>0.21991495184132781</c:v>
                  </c:pt>
                  <c:pt idx="3">
                    <c:v>1.026515298284576</c:v>
                  </c:pt>
                  <c:pt idx="4">
                    <c:v>1.1650268641446191</c:v>
                  </c:pt>
                  <c:pt idx="5">
                    <c:v>1.6744531286853479</c:v>
                  </c:pt>
                  <c:pt idx="6">
                    <c:v>0.6604155331177326</c:v>
                  </c:pt>
                  <c:pt idx="7">
                    <c:v>0.13981059318338898</c:v>
                  </c:pt>
                  <c:pt idx="8">
                    <c:v>0.11944657448281103</c:v>
                  </c:pt>
                  <c:pt idx="9">
                    <c:v>1.1180694283969888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'Fig6, FigS4'!$CL$66:$CL$75</c:f>
              <c:numCache>
                <c:formatCode>General</c:formatCode>
                <c:ptCount val="10"/>
                <c:pt idx="0">
                  <c:v>0.18846878352055413</c:v>
                </c:pt>
                <c:pt idx="1">
                  <c:v>0.39969385978817201</c:v>
                </c:pt>
                <c:pt idx="2">
                  <c:v>1.2359389936856153</c:v>
                </c:pt>
                <c:pt idx="3">
                  <c:v>14.523377228341893</c:v>
                </c:pt>
                <c:pt idx="4">
                  <c:v>21.856543941526056</c:v>
                </c:pt>
                <c:pt idx="5">
                  <c:v>6.2838487698473289</c:v>
                </c:pt>
                <c:pt idx="6">
                  <c:v>18.179165933246267</c:v>
                </c:pt>
                <c:pt idx="7">
                  <c:v>3.6152358242397318</c:v>
                </c:pt>
                <c:pt idx="8">
                  <c:v>1.508431011964559</c:v>
                </c:pt>
                <c:pt idx="9">
                  <c:v>20.792638631043669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1-4AC7-A692-C3FD32C080C3}"/>
            </c:ext>
          </c:extLst>
        </c:ser>
        <c:ser>
          <c:idx val="2"/>
          <c:order val="2"/>
          <c:tx>
            <c:v>lumbar</c:v>
          </c:tx>
          <c:spPr>
            <a:pattFill prst="pct60">
              <a:fgClr>
                <a:schemeClr val="tx1"/>
              </a:fgClr>
              <a:bgClr>
                <a:srgbClr val="1ED20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FigS4'!$BR$106:$BR$115</c:f>
                <c:numCache>
                  <c:formatCode>General</c:formatCode>
                  <c:ptCount val="10"/>
                  <c:pt idx="0">
                    <c:v>3.2696601495780582E-2</c:v>
                  </c:pt>
                  <c:pt idx="1">
                    <c:v>5.3977502833685798E-2</c:v>
                  </c:pt>
                  <c:pt idx="2">
                    <c:v>0.16214163369934051</c:v>
                  </c:pt>
                  <c:pt idx="3">
                    <c:v>1.7890085973874779</c:v>
                  </c:pt>
                  <c:pt idx="4">
                    <c:v>0.61302109885273393</c:v>
                  </c:pt>
                  <c:pt idx="5">
                    <c:v>1.0781236448055775</c:v>
                  </c:pt>
                  <c:pt idx="6">
                    <c:v>0.78784358263806686</c:v>
                  </c:pt>
                  <c:pt idx="7">
                    <c:v>0.12868258716566486</c:v>
                  </c:pt>
                  <c:pt idx="8">
                    <c:v>0.13151602584754674</c:v>
                  </c:pt>
                  <c:pt idx="9">
                    <c:v>2.0985405287190551</c:v>
                  </c:pt>
                </c:numCache>
              </c:numRef>
            </c:plus>
            <c:minus>
              <c:numRef>
                <c:f>'Fig6, FigS4'!$BR$106:$BR$115</c:f>
                <c:numCache>
                  <c:formatCode>General</c:formatCode>
                  <c:ptCount val="10"/>
                  <c:pt idx="0">
                    <c:v>3.2696601495780582E-2</c:v>
                  </c:pt>
                  <c:pt idx="1">
                    <c:v>5.3977502833685798E-2</c:v>
                  </c:pt>
                  <c:pt idx="2">
                    <c:v>0.16214163369934051</c:v>
                  </c:pt>
                  <c:pt idx="3">
                    <c:v>1.7890085973874779</c:v>
                  </c:pt>
                  <c:pt idx="4">
                    <c:v>0.61302109885273393</c:v>
                  </c:pt>
                  <c:pt idx="5">
                    <c:v>1.0781236448055775</c:v>
                  </c:pt>
                  <c:pt idx="6">
                    <c:v>0.78784358263806686</c:v>
                  </c:pt>
                  <c:pt idx="7">
                    <c:v>0.12868258716566486</c:v>
                  </c:pt>
                  <c:pt idx="8">
                    <c:v>0.13151602584754674</c:v>
                  </c:pt>
                  <c:pt idx="9">
                    <c:v>2.0985405287190551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'Fig6, FigS4'!$BQ$106:$BQ$115</c:f>
              <c:numCache>
                <c:formatCode>General</c:formatCode>
                <c:ptCount val="10"/>
                <c:pt idx="0">
                  <c:v>0.15058808610468252</c:v>
                </c:pt>
                <c:pt idx="1">
                  <c:v>0.48346701328345437</c:v>
                </c:pt>
                <c:pt idx="2">
                  <c:v>1.4234536981263672</c:v>
                </c:pt>
                <c:pt idx="3">
                  <c:v>26.028754398757254</c:v>
                </c:pt>
                <c:pt idx="4">
                  <c:v>14.583267285927146</c:v>
                </c:pt>
                <c:pt idx="5">
                  <c:v>8.1745553688615544</c:v>
                </c:pt>
                <c:pt idx="6">
                  <c:v>9.8706527597248197</c:v>
                </c:pt>
                <c:pt idx="7">
                  <c:v>3.9533335446850328</c:v>
                </c:pt>
                <c:pt idx="8">
                  <c:v>1.4393050756110708</c:v>
                </c:pt>
                <c:pt idx="9">
                  <c:v>25.453349396062521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1-4AC7-A692-C3FD32C08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447807"/>
        <c:axId val="556439903"/>
      </c:barChart>
      <c:catAx>
        <c:axId val="5564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39903"/>
        <c:crosses val="autoZero"/>
        <c:auto val="1"/>
        <c:lblAlgn val="ctr"/>
        <c:lblOffset val="100"/>
        <c:noMultiLvlLbl val="0"/>
      </c:catAx>
      <c:valAx>
        <c:axId val="5564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'Fig6, FigS4'!$B$56</c:f>
              <c:strCache>
                <c:ptCount val="1"/>
                <c:pt idx="0">
                  <c:v>intensity (l)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FigS4'!$T$59:$T$67</c:f>
                <c:numCache>
                  <c:formatCode>General</c:formatCode>
                  <c:ptCount val="9"/>
                  <c:pt idx="0">
                    <c:v>0.12996166145652316</c:v>
                  </c:pt>
                  <c:pt idx="1">
                    <c:v>0.11354674701677184</c:v>
                  </c:pt>
                  <c:pt idx="2">
                    <c:v>0.11697819253519434</c:v>
                  </c:pt>
                  <c:pt idx="3">
                    <c:v>0.43939752763898932</c:v>
                  </c:pt>
                  <c:pt idx="4">
                    <c:v>0.25866468406898169</c:v>
                  </c:pt>
                  <c:pt idx="5">
                    <c:v>4.1546691866322302E-2</c:v>
                  </c:pt>
                  <c:pt idx="6">
                    <c:v>8.169211695299694E-2</c:v>
                  </c:pt>
                  <c:pt idx="7">
                    <c:v>2.7789603813517152E-2</c:v>
                  </c:pt>
                  <c:pt idx="8">
                    <c:v>0.33106688500479342</c:v>
                  </c:pt>
                </c:numCache>
              </c:numRef>
            </c:plus>
            <c:minus>
              <c:numRef>
                <c:f>'Fig6, FigS4'!$T$59:$T$67</c:f>
                <c:numCache>
                  <c:formatCode>General</c:formatCode>
                  <c:ptCount val="9"/>
                  <c:pt idx="0">
                    <c:v>0.12996166145652316</c:v>
                  </c:pt>
                  <c:pt idx="1">
                    <c:v>0.11354674701677184</c:v>
                  </c:pt>
                  <c:pt idx="2">
                    <c:v>0.11697819253519434</c:v>
                  </c:pt>
                  <c:pt idx="3">
                    <c:v>0.43939752763898932</c:v>
                  </c:pt>
                  <c:pt idx="4">
                    <c:v>0.25866468406898169</c:v>
                  </c:pt>
                  <c:pt idx="5">
                    <c:v>4.1546691866322302E-2</c:v>
                  </c:pt>
                  <c:pt idx="6">
                    <c:v>8.169211695299694E-2</c:v>
                  </c:pt>
                  <c:pt idx="7">
                    <c:v>2.7789603813517152E-2</c:v>
                  </c:pt>
                  <c:pt idx="8">
                    <c:v>0.33106688500479342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'Fig6, FigS4'!$S$59:$S$67</c:f>
              <c:numCache>
                <c:formatCode>General</c:formatCode>
                <c:ptCount val="9"/>
                <c:pt idx="0">
                  <c:v>2.2377517484313563</c:v>
                </c:pt>
                <c:pt idx="1">
                  <c:v>1.8908124388624274</c:v>
                </c:pt>
                <c:pt idx="2">
                  <c:v>12.248835768212778</c:v>
                </c:pt>
                <c:pt idx="3">
                  <c:v>11.539489683683716</c:v>
                </c:pt>
                <c:pt idx="4">
                  <c:v>8.3849334740814676</c:v>
                </c:pt>
                <c:pt idx="5">
                  <c:v>3.6181441744529961</c:v>
                </c:pt>
                <c:pt idx="6">
                  <c:v>1.9697251558120077</c:v>
                </c:pt>
                <c:pt idx="7">
                  <c:v>1.5708849945453709</c:v>
                </c:pt>
                <c:pt idx="8">
                  <c:v>7.5695232158325352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1-450B-ABB2-ECBCCEC6DBE3}"/>
            </c:ext>
          </c:extLst>
        </c:ser>
        <c:ser>
          <c:idx val="2"/>
          <c:order val="1"/>
          <c:tx>
            <c:strRef>
              <c:f>'Fig6, FigS4'!$B$21</c:f>
              <c:strCache>
                <c:ptCount val="1"/>
                <c:pt idx="0">
                  <c:v>projection density (l)</c:v>
                </c:pt>
              </c:strCache>
            </c:strRef>
          </c:tx>
          <c:spPr>
            <a:solidFill>
              <a:srgbClr val="1ED2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FigS4'!$T$24:$T$32</c:f>
                <c:numCache>
                  <c:formatCode>General</c:formatCode>
                  <c:ptCount val="9"/>
                  <c:pt idx="0">
                    <c:v>4.8272027313286558E-2</c:v>
                  </c:pt>
                  <c:pt idx="1">
                    <c:v>0.36158462841224814</c:v>
                  </c:pt>
                  <c:pt idx="2">
                    <c:v>0.89893683830064519</c:v>
                  </c:pt>
                  <c:pt idx="3">
                    <c:v>0.78317294204245724</c:v>
                  </c:pt>
                  <c:pt idx="4">
                    <c:v>0.65439299838630738</c:v>
                  </c:pt>
                  <c:pt idx="5">
                    <c:v>0.41348293695171467</c:v>
                  </c:pt>
                  <c:pt idx="6">
                    <c:v>3.8534881246995792E-2</c:v>
                  </c:pt>
                  <c:pt idx="7">
                    <c:v>0.13098656811960074</c:v>
                  </c:pt>
                  <c:pt idx="8">
                    <c:v>0.47106037352293251</c:v>
                  </c:pt>
                </c:numCache>
              </c:numRef>
            </c:plus>
            <c:minus>
              <c:numRef>
                <c:f>'Fig6, FigS4'!$T$24:$T$32</c:f>
                <c:numCache>
                  <c:formatCode>General</c:formatCode>
                  <c:ptCount val="9"/>
                  <c:pt idx="0">
                    <c:v>4.8272027313286558E-2</c:v>
                  </c:pt>
                  <c:pt idx="1">
                    <c:v>0.36158462841224814</c:v>
                  </c:pt>
                  <c:pt idx="2">
                    <c:v>0.89893683830064519</c:v>
                  </c:pt>
                  <c:pt idx="3">
                    <c:v>0.78317294204245724</c:v>
                  </c:pt>
                  <c:pt idx="4">
                    <c:v>0.65439299838630738</c:v>
                  </c:pt>
                  <c:pt idx="5">
                    <c:v>0.41348293695171467</c:v>
                  </c:pt>
                  <c:pt idx="6">
                    <c:v>3.8534881246995792E-2</c:v>
                  </c:pt>
                  <c:pt idx="7">
                    <c:v>0.13098656811960074</c:v>
                  </c:pt>
                  <c:pt idx="8">
                    <c:v>0.47106037352293251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'Fig6, FigS4'!$S$24:$S$32</c:f>
              <c:numCache>
                <c:formatCode>General</c:formatCode>
                <c:ptCount val="9"/>
                <c:pt idx="0">
                  <c:v>0.22010325416620263</c:v>
                </c:pt>
                <c:pt idx="1">
                  <c:v>1.7860407259309998</c:v>
                </c:pt>
                <c:pt idx="2">
                  <c:v>15.457552115617768</c:v>
                </c:pt>
                <c:pt idx="3">
                  <c:v>23.729862390815125</c:v>
                </c:pt>
                <c:pt idx="4">
                  <c:v>18.514833593534949</c:v>
                </c:pt>
                <c:pt idx="5">
                  <c:v>6.3248955166175316</c:v>
                </c:pt>
                <c:pt idx="6">
                  <c:v>0.989466562165774</c:v>
                </c:pt>
                <c:pt idx="7">
                  <c:v>0.90772893364963725</c:v>
                </c:pt>
                <c:pt idx="8">
                  <c:v>9.2210130843242339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1-450B-ABB2-ECBCCEC6DBE3}"/>
            </c:ext>
          </c:extLst>
        </c:ser>
        <c:ser>
          <c:idx val="0"/>
          <c:order val="2"/>
          <c:tx>
            <c:strRef>
              <c:f>'Fig6, FigS4'!$A$77</c:f>
              <c:strCache>
                <c:ptCount val="1"/>
                <c:pt idx="0">
                  <c:v>Ueno et al 2018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FigS4'!$C$81:$C$89</c:f>
                <c:numCache>
                  <c:formatCode>General</c:formatCode>
                  <c:ptCount val="9"/>
                  <c:pt idx="0">
                    <c:v>1.46</c:v>
                  </c:pt>
                  <c:pt idx="1">
                    <c:v>2.42</c:v>
                  </c:pt>
                  <c:pt idx="2">
                    <c:v>1.5</c:v>
                  </c:pt>
                  <c:pt idx="3">
                    <c:v>2.13</c:v>
                  </c:pt>
                  <c:pt idx="4">
                    <c:v>1</c:v>
                  </c:pt>
                  <c:pt idx="5">
                    <c:v>1.54</c:v>
                  </c:pt>
                  <c:pt idx="6">
                    <c:v>3</c:v>
                  </c:pt>
                  <c:pt idx="7">
                    <c:v>0.35</c:v>
                  </c:pt>
                  <c:pt idx="8">
                    <c:v>1.38</c:v>
                  </c:pt>
                </c:numCache>
              </c:numRef>
            </c:plus>
            <c:minus>
              <c:numRef>
                <c:f>'Fig6, FigS4'!$C$81:$C$89</c:f>
                <c:numCache>
                  <c:formatCode>General</c:formatCode>
                  <c:ptCount val="9"/>
                  <c:pt idx="0">
                    <c:v>1.46</c:v>
                  </c:pt>
                  <c:pt idx="1">
                    <c:v>2.42</c:v>
                  </c:pt>
                  <c:pt idx="2">
                    <c:v>1.5</c:v>
                  </c:pt>
                  <c:pt idx="3">
                    <c:v>2.13</c:v>
                  </c:pt>
                  <c:pt idx="4">
                    <c:v>1</c:v>
                  </c:pt>
                  <c:pt idx="5">
                    <c:v>1.54</c:v>
                  </c:pt>
                  <c:pt idx="6">
                    <c:v>3</c:v>
                  </c:pt>
                  <c:pt idx="7">
                    <c:v>0.35</c:v>
                  </c:pt>
                  <c:pt idx="8">
                    <c:v>1.38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FigS4'!$A$81:$A$89</c:f>
              <c:strCache>
                <c:ptCount val="9"/>
                <c:pt idx="0">
                  <c:v>I-II</c:v>
                </c:pt>
                <c:pt idx="1">
                  <c:v>III</c:v>
                </c:pt>
                <c:pt idx="2">
                  <c:v>IV</c:v>
                </c:pt>
                <c:pt idx="3">
                  <c:v>V</c:v>
                </c:pt>
                <c:pt idx="4">
                  <c:v>VI</c:v>
                </c:pt>
                <c:pt idx="5">
                  <c:v>VII</c:v>
                </c:pt>
                <c:pt idx="6">
                  <c:v>VIII</c:v>
                </c:pt>
                <c:pt idx="7">
                  <c:v>IX</c:v>
                </c:pt>
                <c:pt idx="8">
                  <c:v>X</c:v>
                </c:pt>
              </c:strCache>
            </c:strRef>
          </c:cat>
          <c:val>
            <c:numRef>
              <c:f>'Fig6, FigS4'!$B$81:$B$89</c:f>
              <c:numCache>
                <c:formatCode>General</c:formatCode>
                <c:ptCount val="9"/>
                <c:pt idx="0">
                  <c:v>5.04</c:v>
                </c:pt>
                <c:pt idx="1">
                  <c:v>17.579999999999998</c:v>
                </c:pt>
                <c:pt idx="2">
                  <c:v>22.84</c:v>
                </c:pt>
                <c:pt idx="3">
                  <c:v>21.97</c:v>
                </c:pt>
                <c:pt idx="4">
                  <c:v>8.09</c:v>
                </c:pt>
                <c:pt idx="5">
                  <c:v>10.73</c:v>
                </c:pt>
                <c:pt idx="6">
                  <c:v>6.99</c:v>
                </c:pt>
                <c:pt idx="7">
                  <c:v>1.54</c:v>
                </c:pt>
                <c:pt idx="8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1-450B-ABB2-ECBCCEC6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16671"/>
        <c:axId val="574113759"/>
      </c:barChart>
      <c:catAx>
        <c:axId val="5741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3759"/>
        <c:crosses val="autoZero"/>
        <c:auto val="1"/>
        <c:lblAlgn val="ctr"/>
        <c:lblOffset val="100"/>
        <c:noMultiLvlLbl val="0"/>
      </c:catAx>
      <c:valAx>
        <c:axId val="5741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'Fig6, FigS4'!$B$80</c:f>
              <c:strCache>
                <c:ptCount val="1"/>
                <c:pt idx="0">
                  <c:v>whole CST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FigS4'!$C$81:$C$89</c:f>
                <c:numCache>
                  <c:formatCode>General</c:formatCode>
                  <c:ptCount val="9"/>
                  <c:pt idx="0">
                    <c:v>1.46</c:v>
                  </c:pt>
                  <c:pt idx="1">
                    <c:v>2.42</c:v>
                  </c:pt>
                  <c:pt idx="2">
                    <c:v>1.5</c:v>
                  </c:pt>
                  <c:pt idx="3">
                    <c:v>2.13</c:v>
                  </c:pt>
                  <c:pt idx="4">
                    <c:v>1</c:v>
                  </c:pt>
                  <c:pt idx="5">
                    <c:v>1.54</c:v>
                  </c:pt>
                  <c:pt idx="6">
                    <c:v>3</c:v>
                  </c:pt>
                  <c:pt idx="7">
                    <c:v>0.35</c:v>
                  </c:pt>
                  <c:pt idx="8">
                    <c:v>1.38</c:v>
                  </c:pt>
                </c:numCache>
              </c:numRef>
            </c:plus>
            <c:minus>
              <c:numRef>
                <c:f>'Fig6, FigS4'!$C$81:$C$89</c:f>
                <c:numCache>
                  <c:formatCode>General</c:formatCode>
                  <c:ptCount val="9"/>
                  <c:pt idx="0">
                    <c:v>1.46</c:v>
                  </c:pt>
                  <c:pt idx="1">
                    <c:v>2.42</c:v>
                  </c:pt>
                  <c:pt idx="2">
                    <c:v>1.5</c:v>
                  </c:pt>
                  <c:pt idx="3">
                    <c:v>2.13</c:v>
                  </c:pt>
                  <c:pt idx="4">
                    <c:v>1</c:v>
                  </c:pt>
                  <c:pt idx="5">
                    <c:v>1.54</c:v>
                  </c:pt>
                  <c:pt idx="6">
                    <c:v>3</c:v>
                  </c:pt>
                  <c:pt idx="7">
                    <c:v>0.35</c:v>
                  </c:pt>
                  <c:pt idx="8">
                    <c:v>1.38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FigS4'!$A$81:$A$89</c:f>
              <c:strCache>
                <c:ptCount val="9"/>
                <c:pt idx="0">
                  <c:v>I-II</c:v>
                </c:pt>
                <c:pt idx="1">
                  <c:v>III</c:v>
                </c:pt>
                <c:pt idx="2">
                  <c:v>IV</c:v>
                </c:pt>
                <c:pt idx="3">
                  <c:v>V</c:v>
                </c:pt>
                <c:pt idx="4">
                  <c:v>VI</c:v>
                </c:pt>
                <c:pt idx="5">
                  <c:v>VII</c:v>
                </c:pt>
                <c:pt idx="6">
                  <c:v>VIII</c:v>
                </c:pt>
                <c:pt idx="7">
                  <c:v>IX</c:v>
                </c:pt>
                <c:pt idx="8">
                  <c:v>X</c:v>
                </c:pt>
              </c:strCache>
            </c:strRef>
          </c:cat>
          <c:val>
            <c:numRef>
              <c:f>'Fig6, FigS4'!$B$81:$B$89</c:f>
              <c:numCache>
                <c:formatCode>General</c:formatCode>
                <c:ptCount val="9"/>
                <c:pt idx="0">
                  <c:v>5.04</c:v>
                </c:pt>
                <c:pt idx="1">
                  <c:v>17.579999999999998</c:v>
                </c:pt>
                <c:pt idx="2">
                  <c:v>22.84</c:v>
                </c:pt>
                <c:pt idx="3">
                  <c:v>21.97</c:v>
                </c:pt>
                <c:pt idx="4">
                  <c:v>8.09</c:v>
                </c:pt>
                <c:pt idx="5">
                  <c:v>10.73</c:v>
                </c:pt>
                <c:pt idx="6">
                  <c:v>6.99</c:v>
                </c:pt>
                <c:pt idx="7">
                  <c:v>1.54</c:v>
                </c:pt>
                <c:pt idx="8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073-9741-2BF74F7A91C1}"/>
            </c:ext>
          </c:extLst>
        </c:ser>
        <c:ser>
          <c:idx val="1"/>
          <c:order val="1"/>
          <c:tx>
            <c:strRef>
              <c:f>'Fig6, FigS4'!$D$80</c:f>
              <c:strCache>
                <c:ptCount val="1"/>
                <c:pt idx="0">
                  <c:v>motor CST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FigS4'!$E$81:$E$89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0.02</c:v>
                  </c:pt>
                  <c:pt idx="2">
                    <c:v>1.25</c:v>
                  </c:pt>
                  <c:pt idx="3">
                    <c:v>2.31</c:v>
                  </c:pt>
                  <c:pt idx="4">
                    <c:v>0.57999999999999996</c:v>
                  </c:pt>
                  <c:pt idx="5">
                    <c:v>1.96</c:v>
                  </c:pt>
                  <c:pt idx="6">
                    <c:v>2.25</c:v>
                  </c:pt>
                  <c:pt idx="7">
                    <c:v>0.52</c:v>
                  </c:pt>
                  <c:pt idx="8">
                    <c:v>0.79</c:v>
                  </c:pt>
                </c:numCache>
              </c:numRef>
            </c:plus>
            <c:minus>
              <c:numRef>
                <c:f>'Fig6, FigS4'!$E$81:$E$89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0.02</c:v>
                  </c:pt>
                  <c:pt idx="2">
                    <c:v>1.25</c:v>
                  </c:pt>
                  <c:pt idx="3">
                    <c:v>2.31</c:v>
                  </c:pt>
                  <c:pt idx="4">
                    <c:v>0.57999999999999996</c:v>
                  </c:pt>
                  <c:pt idx="5">
                    <c:v>1.96</c:v>
                  </c:pt>
                  <c:pt idx="6">
                    <c:v>2.25</c:v>
                  </c:pt>
                  <c:pt idx="7">
                    <c:v>0.52</c:v>
                  </c:pt>
                  <c:pt idx="8">
                    <c:v>0.79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FigS4'!$A$81:$A$89</c:f>
              <c:strCache>
                <c:ptCount val="9"/>
                <c:pt idx="0">
                  <c:v>I-II</c:v>
                </c:pt>
                <c:pt idx="1">
                  <c:v>III</c:v>
                </c:pt>
                <c:pt idx="2">
                  <c:v>IV</c:v>
                </c:pt>
                <c:pt idx="3">
                  <c:v>V</c:v>
                </c:pt>
                <c:pt idx="4">
                  <c:v>VI</c:v>
                </c:pt>
                <c:pt idx="5">
                  <c:v>VII</c:v>
                </c:pt>
                <c:pt idx="6">
                  <c:v>VIII</c:v>
                </c:pt>
                <c:pt idx="7">
                  <c:v>IX</c:v>
                </c:pt>
                <c:pt idx="8">
                  <c:v>X</c:v>
                </c:pt>
              </c:strCache>
            </c:strRef>
          </c:cat>
          <c:val>
            <c:numRef>
              <c:f>'Fig6, FigS4'!$D$81:$D$89</c:f>
              <c:numCache>
                <c:formatCode>General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3.84</c:v>
                </c:pt>
                <c:pt idx="3">
                  <c:v>21.98</c:v>
                </c:pt>
                <c:pt idx="4">
                  <c:v>15.59</c:v>
                </c:pt>
                <c:pt idx="5">
                  <c:v>35.729999999999997</c:v>
                </c:pt>
                <c:pt idx="6">
                  <c:v>10.119999999999999</c:v>
                </c:pt>
                <c:pt idx="7">
                  <c:v>2.52</c:v>
                </c:pt>
                <c:pt idx="8">
                  <c:v>9.5299999999999994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073-9741-2BF74F7A91C1}"/>
            </c:ext>
          </c:extLst>
        </c:ser>
        <c:ser>
          <c:idx val="2"/>
          <c:order val="2"/>
          <c:tx>
            <c:strRef>
              <c:f>'Fig6, FigS4'!$F$80</c:f>
              <c:strCache>
                <c:ptCount val="1"/>
                <c:pt idx="0">
                  <c:v>sensory CST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FigS4'!$G$81:$G$89</c:f>
                <c:numCache>
                  <c:formatCode>General</c:formatCode>
                  <c:ptCount val="9"/>
                  <c:pt idx="0">
                    <c:v>0.77</c:v>
                  </c:pt>
                  <c:pt idx="1">
                    <c:v>6.04</c:v>
                  </c:pt>
                  <c:pt idx="2">
                    <c:v>6.38</c:v>
                  </c:pt>
                  <c:pt idx="3">
                    <c:v>10.1</c:v>
                  </c:pt>
                  <c:pt idx="4">
                    <c:v>1.63</c:v>
                  </c:pt>
                  <c:pt idx="5">
                    <c:v>0.15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'Fig6, FigS4'!$G$81:$G$89</c:f>
                <c:numCache>
                  <c:formatCode>General</c:formatCode>
                  <c:ptCount val="9"/>
                  <c:pt idx="0">
                    <c:v>0.77</c:v>
                  </c:pt>
                  <c:pt idx="1">
                    <c:v>6.04</c:v>
                  </c:pt>
                  <c:pt idx="2">
                    <c:v>6.38</c:v>
                  </c:pt>
                  <c:pt idx="3">
                    <c:v>10.1</c:v>
                  </c:pt>
                  <c:pt idx="4">
                    <c:v>1.63</c:v>
                  </c:pt>
                  <c:pt idx="5">
                    <c:v>0.15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FigS4'!$A$81:$A$89</c:f>
              <c:strCache>
                <c:ptCount val="9"/>
                <c:pt idx="0">
                  <c:v>I-II</c:v>
                </c:pt>
                <c:pt idx="1">
                  <c:v>III</c:v>
                </c:pt>
                <c:pt idx="2">
                  <c:v>IV</c:v>
                </c:pt>
                <c:pt idx="3">
                  <c:v>V</c:v>
                </c:pt>
                <c:pt idx="4">
                  <c:v>VI</c:v>
                </c:pt>
                <c:pt idx="5">
                  <c:v>VII</c:v>
                </c:pt>
                <c:pt idx="6">
                  <c:v>VIII</c:v>
                </c:pt>
                <c:pt idx="7">
                  <c:v>IX</c:v>
                </c:pt>
                <c:pt idx="8">
                  <c:v>X</c:v>
                </c:pt>
              </c:strCache>
            </c:strRef>
          </c:cat>
          <c:val>
            <c:numRef>
              <c:f>'Fig6, FigS4'!$F$81:$F$89</c:f>
              <c:numCache>
                <c:formatCode>General</c:formatCode>
                <c:ptCount val="9"/>
                <c:pt idx="0">
                  <c:v>1.28</c:v>
                </c:pt>
                <c:pt idx="1">
                  <c:v>15.54</c:v>
                </c:pt>
                <c:pt idx="2">
                  <c:v>39.26</c:v>
                </c:pt>
                <c:pt idx="3">
                  <c:v>37.770000000000003</c:v>
                </c:pt>
                <c:pt idx="4">
                  <c:v>5.14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073-9741-2BF74F7A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234495"/>
        <c:axId val="564238239"/>
      </c:barChart>
      <c:catAx>
        <c:axId val="5642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8239"/>
        <c:crosses val="autoZero"/>
        <c:auto val="1"/>
        <c:lblAlgn val="ctr"/>
        <c:lblOffset val="100"/>
        <c:noMultiLvlLbl val="0"/>
      </c:catAx>
      <c:valAx>
        <c:axId val="56423823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intensity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FigS4'!$Q$41:$Q$50</c:f>
                <c:numCache>
                  <c:formatCode>General</c:formatCode>
                  <c:ptCount val="10"/>
                  <c:pt idx="0">
                    <c:v>5.2792926471683169E-2</c:v>
                  </c:pt>
                  <c:pt idx="1">
                    <c:v>3.2033636996920023E-2</c:v>
                  </c:pt>
                  <c:pt idx="2">
                    <c:v>1.6098778329511284E-2</c:v>
                  </c:pt>
                  <c:pt idx="3">
                    <c:v>3.2063332459488787E-2</c:v>
                  </c:pt>
                  <c:pt idx="4">
                    <c:v>8.6859763725662259E-2</c:v>
                  </c:pt>
                  <c:pt idx="5">
                    <c:v>9.7886971465845685E-2</c:v>
                  </c:pt>
                  <c:pt idx="6">
                    <c:v>1.6714171761853944E-2</c:v>
                  </c:pt>
                  <c:pt idx="7">
                    <c:v>2.2346753881262688E-2</c:v>
                  </c:pt>
                  <c:pt idx="8">
                    <c:v>1.2997785606405871E-2</c:v>
                  </c:pt>
                  <c:pt idx="9">
                    <c:v>0.18936079243642234</c:v>
                  </c:pt>
                </c:numCache>
              </c:numRef>
            </c:plus>
            <c:minus>
              <c:numRef>
                <c:f>'Fig6, FigS4'!$Q$41:$Q$50</c:f>
                <c:numCache>
                  <c:formatCode>General</c:formatCode>
                  <c:ptCount val="10"/>
                  <c:pt idx="0">
                    <c:v>5.2792926471683169E-2</c:v>
                  </c:pt>
                  <c:pt idx="1">
                    <c:v>3.2033636996920023E-2</c:v>
                  </c:pt>
                  <c:pt idx="2">
                    <c:v>1.6098778329511284E-2</c:v>
                  </c:pt>
                  <c:pt idx="3">
                    <c:v>3.2063332459488787E-2</c:v>
                  </c:pt>
                  <c:pt idx="4">
                    <c:v>8.6859763725662259E-2</c:v>
                  </c:pt>
                  <c:pt idx="5">
                    <c:v>9.7886971465845685E-2</c:v>
                  </c:pt>
                  <c:pt idx="6">
                    <c:v>1.6714171761853944E-2</c:v>
                  </c:pt>
                  <c:pt idx="7">
                    <c:v>2.2346753881262688E-2</c:v>
                  </c:pt>
                  <c:pt idx="8">
                    <c:v>1.2997785606405871E-2</c:v>
                  </c:pt>
                  <c:pt idx="9">
                    <c:v>0.18936079243642234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FigS4'!$B$41:$B$50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'Fig6, FigS4'!$P$41:$P$50</c:f>
              <c:numCache>
                <c:formatCode>General</c:formatCode>
                <c:ptCount val="10"/>
                <c:pt idx="0">
                  <c:v>0.7794391555423783</c:v>
                </c:pt>
                <c:pt idx="1">
                  <c:v>0.97359736108216932</c:v>
                </c:pt>
                <c:pt idx="2">
                  <c:v>1.1075009783416598</c:v>
                </c:pt>
                <c:pt idx="3">
                  <c:v>3.1150898803047147</c:v>
                </c:pt>
                <c:pt idx="4">
                  <c:v>2.4789930854066506</c:v>
                </c:pt>
                <c:pt idx="5">
                  <c:v>2.2392818165033415</c:v>
                </c:pt>
                <c:pt idx="6">
                  <c:v>1.5555408047808175</c:v>
                </c:pt>
                <c:pt idx="7">
                  <c:v>1.3315807164977025</c:v>
                </c:pt>
                <c:pt idx="8">
                  <c:v>1.0117130971171098</c:v>
                </c:pt>
                <c:pt idx="9">
                  <c:v>4.8245593401686593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6-4EF2-B18F-E2929B5ED010}"/>
            </c:ext>
          </c:extLst>
        </c:ser>
        <c:ser>
          <c:idx val="1"/>
          <c:order val="1"/>
          <c:tx>
            <c:v>density tract</c:v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FigS4'!$Q$101:$Q$110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5.7152855164065958E-2</c:v>
                  </c:pt>
                  <c:pt idx="4">
                    <c:v>2.3916416613535815E-2</c:v>
                  </c:pt>
                  <c:pt idx="5">
                    <c:v>4.1853729073687684E-3</c:v>
                  </c:pt>
                  <c:pt idx="6">
                    <c:v>8.3707458147375367E-3</c:v>
                  </c:pt>
                  <c:pt idx="7">
                    <c:v>0</c:v>
                  </c:pt>
                  <c:pt idx="8">
                    <c:v>0</c:v>
                  </c:pt>
                  <c:pt idx="9">
                    <c:v>0.40893109458052046</c:v>
                  </c:pt>
                </c:numCache>
              </c:numRef>
            </c:plus>
            <c:minus>
              <c:numRef>
                <c:f>'Fig6, FigS4'!$Q$101:$Q$110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5.7152855164065958E-2</c:v>
                  </c:pt>
                  <c:pt idx="4">
                    <c:v>2.3916416613535815E-2</c:v>
                  </c:pt>
                  <c:pt idx="5">
                    <c:v>4.1853729073687684E-3</c:v>
                  </c:pt>
                  <c:pt idx="6">
                    <c:v>8.3707458147375367E-3</c:v>
                  </c:pt>
                  <c:pt idx="7">
                    <c:v>0</c:v>
                  </c:pt>
                  <c:pt idx="8">
                    <c:v>0</c:v>
                  </c:pt>
                  <c:pt idx="9">
                    <c:v>0.40893109458052046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'Fig6, FigS4'!$P$101:$P$110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0.61446265585948812</c:v>
                </c:pt>
                <c:pt idx="4">
                  <c:v>5.5232598279504566E-2</c:v>
                </c:pt>
                <c:pt idx="5">
                  <c:v>9.6657046989132977E-3</c:v>
                </c:pt>
                <c:pt idx="6">
                  <c:v>1.9331409397826595E-2</c:v>
                </c:pt>
                <c:pt idx="7">
                  <c:v>0</c:v>
                </c:pt>
                <c:pt idx="8">
                  <c:v>0</c:v>
                </c:pt>
                <c:pt idx="9">
                  <c:v>1.402907996299416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6-4EF2-B18F-E2929B5ED010}"/>
            </c:ext>
          </c:extLst>
        </c:ser>
        <c:ser>
          <c:idx val="2"/>
          <c:order val="2"/>
          <c:tx>
            <c:v>density terminals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FigS4'!$Q$138:$Q$147</c:f>
                <c:numCache>
                  <c:formatCode>General</c:formatCode>
                  <c:ptCount val="10"/>
                  <c:pt idx="0">
                    <c:v>1.2505250882812759E-2</c:v>
                  </c:pt>
                  <c:pt idx="1">
                    <c:v>9.5628389103862271E-3</c:v>
                  </c:pt>
                  <c:pt idx="2">
                    <c:v>5.8125050369895209E-2</c:v>
                  </c:pt>
                  <c:pt idx="3">
                    <c:v>1.3342629807529954E-2</c:v>
                  </c:pt>
                  <c:pt idx="4">
                    <c:v>4.7330779633925214E-2</c:v>
                  </c:pt>
                  <c:pt idx="5">
                    <c:v>0.1741603845039949</c:v>
                  </c:pt>
                  <c:pt idx="6">
                    <c:v>4.98964450007581E-2</c:v>
                  </c:pt>
                  <c:pt idx="7">
                    <c:v>0.14104855712211878</c:v>
                  </c:pt>
                  <c:pt idx="8">
                    <c:v>4.7574048976269268E-2</c:v>
                  </c:pt>
                  <c:pt idx="9">
                    <c:v>0.17692182296179623</c:v>
                  </c:pt>
                </c:numCache>
              </c:numRef>
            </c:plus>
            <c:minus>
              <c:numRef>
                <c:f>'Fig6, FigS4'!$Q$138:$Q$147</c:f>
                <c:numCache>
                  <c:formatCode>General</c:formatCode>
                  <c:ptCount val="10"/>
                  <c:pt idx="0">
                    <c:v>1.2505250882812759E-2</c:v>
                  </c:pt>
                  <c:pt idx="1">
                    <c:v>9.5628389103862271E-3</c:v>
                  </c:pt>
                  <c:pt idx="2">
                    <c:v>5.8125050369895209E-2</c:v>
                  </c:pt>
                  <c:pt idx="3">
                    <c:v>1.3342629807529954E-2</c:v>
                  </c:pt>
                  <c:pt idx="4">
                    <c:v>4.7330779633925214E-2</c:v>
                  </c:pt>
                  <c:pt idx="5">
                    <c:v>0.1741603845039949</c:v>
                  </c:pt>
                  <c:pt idx="6">
                    <c:v>4.98964450007581E-2</c:v>
                  </c:pt>
                  <c:pt idx="7">
                    <c:v>0.14104855712211878</c:v>
                  </c:pt>
                  <c:pt idx="8">
                    <c:v>4.7574048976269268E-2</c:v>
                  </c:pt>
                  <c:pt idx="9">
                    <c:v>0.17692182296179623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'Fig6, FigS4'!$P$138:$P$147</c:f>
              <c:numCache>
                <c:formatCode>General</c:formatCode>
                <c:ptCount val="10"/>
                <c:pt idx="0">
                  <c:v>2.8879639853903009E-2</c:v>
                </c:pt>
                <c:pt idx="1">
                  <c:v>2.2084430476514059E-2</c:v>
                </c:pt>
                <c:pt idx="2">
                  <c:v>0.15798861802429293</c:v>
                </c:pt>
                <c:pt idx="3">
                  <c:v>0.70160536821540831</c:v>
                </c:pt>
                <c:pt idx="4">
                  <c:v>1.12460715195787</c:v>
                </c:pt>
                <c:pt idx="5">
                  <c:v>1.6546334833942073</c:v>
                </c:pt>
                <c:pt idx="6">
                  <c:v>1.9621167077210573</c:v>
                </c:pt>
                <c:pt idx="7">
                  <c:v>1.5408137263229427</c:v>
                </c:pt>
                <c:pt idx="8">
                  <c:v>0.41111016733203098</c:v>
                </c:pt>
                <c:pt idx="9">
                  <c:v>1.7582604263993888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6-4EF2-B18F-E2929B5E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56159"/>
        <c:axId val="554056575"/>
      </c:barChart>
      <c:catAx>
        <c:axId val="55405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575"/>
        <c:crosses val="autoZero"/>
        <c:auto val="1"/>
        <c:lblAlgn val="ctr"/>
        <c:lblOffset val="100"/>
        <c:noMultiLvlLbl val="0"/>
      </c:catAx>
      <c:valAx>
        <c:axId val="55405657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FigS4'!$Q$58:$Q$67</c:f>
                <c:numCache>
                  <c:formatCode>General</c:formatCode>
                  <c:ptCount val="10"/>
                  <c:pt idx="0">
                    <c:v>8.041893138034592E-2</c:v>
                  </c:pt>
                  <c:pt idx="1">
                    <c:v>4.9542730076177224E-2</c:v>
                  </c:pt>
                  <c:pt idx="2">
                    <c:v>0.11354674701677184</c:v>
                  </c:pt>
                  <c:pt idx="3">
                    <c:v>0.11697819253519434</c:v>
                  </c:pt>
                  <c:pt idx="4">
                    <c:v>0.43939752763898932</c:v>
                  </c:pt>
                  <c:pt idx="5">
                    <c:v>0.25866468406898169</c:v>
                  </c:pt>
                  <c:pt idx="6">
                    <c:v>4.1546691866322302E-2</c:v>
                  </c:pt>
                  <c:pt idx="7">
                    <c:v>8.169211695299694E-2</c:v>
                  </c:pt>
                  <c:pt idx="8">
                    <c:v>2.7789603813517152E-2</c:v>
                  </c:pt>
                  <c:pt idx="9">
                    <c:v>0.33106688500479342</c:v>
                  </c:pt>
                </c:numCache>
              </c:numRef>
            </c:plus>
            <c:minus>
              <c:numRef>
                <c:f>'Fig6, FigS4'!$Q$58:$Q$67</c:f>
                <c:numCache>
                  <c:formatCode>General</c:formatCode>
                  <c:ptCount val="10"/>
                  <c:pt idx="0">
                    <c:v>8.041893138034592E-2</c:v>
                  </c:pt>
                  <c:pt idx="1">
                    <c:v>4.9542730076177224E-2</c:v>
                  </c:pt>
                  <c:pt idx="2">
                    <c:v>0.11354674701677184</c:v>
                  </c:pt>
                  <c:pt idx="3">
                    <c:v>0.11697819253519434</c:v>
                  </c:pt>
                  <c:pt idx="4">
                    <c:v>0.43939752763898932</c:v>
                  </c:pt>
                  <c:pt idx="5">
                    <c:v>0.25866468406898169</c:v>
                  </c:pt>
                  <c:pt idx="6">
                    <c:v>4.1546691866322302E-2</c:v>
                  </c:pt>
                  <c:pt idx="7">
                    <c:v>8.169211695299694E-2</c:v>
                  </c:pt>
                  <c:pt idx="8">
                    <c:v>2.7789603813517152E-2</c:v>
                  </c:pt>
                  <c:pt idx="9">
                    <c:v>0.33106688500479342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'Fig6, FigS4'!$B$41:$B$50</c:f>
              <c:strCache>
                <c:ptCount val="10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</c:strCache>
            </c:strRef>
          </c:cat>
          <c:val>
            <c:numRef>
              <c:f>'Fig6, FigS4'!$P$58:$P$67</c:f>
              <c:numCache>
                <c:formatCode>General</c:formatCode>
                <c:ptCount val="10"/>
                <c:pt idx="0">
                  <c:v>1.0096400724247934</c:v>
                </c:pt>
                <c:pt idx="1">
                  <c:v>1.2281116760065631</c:v>
                </c:pt>
                <c:pt idx="2">
                  <c:v>1.8908124388624274</c:v>
                </c:pt>
                <c:pt idx="3">
                  <c:v>12.248835768212778</c:v>
                </c:pt>
                <c:pt idx="4">
                  <c:v>11.539489683683716</c:v>
                </c:pt>
                <c:pt idx="5">
                  <c:v>8.3849334740814676</c:v>
                </c:pt>
                <c:pt idx="6">
                  <c:v>3.6181441744529961</c:v>
                </c:pt>
                <c:pt idx="7">
                  <c:v>1.9697251558120077</c:v>
                </c:pt>
                <c:pt idx="8">
                  <c:v>1.5708849945453709</c:v>
                </c:pt>
                <c:pt idx="9">
                  <c:v>7.5695232158325352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4-48B7-B522-8A70A9ED3BB5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FigS4'!$Q$118:$Q$127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1.882644984998479</c:v>
                  </c:pt>
                  <c:pt idx="4">
                    <c:v>0.76406931192094985</c:v>
                  </c:pt>
                  <c:pt idx="5">
                    <c:v>5.7399399872485948E-2</c:v>
                  </c:pt>
                  <c:pt idx="6">
                    <c:v>0.37844533373619083</c:v>
                  </c:pt>
                  <c:pt idx="7">
                    <c:v>0</c:v>
                  </c:pt>
                  <c:pt idx="8">
                    <c:v>0</c:v>
                  </c:pt>
                  <c:pt idx="9">
                    <c:v>1.5207648563609737</c:v>
                  </c:pt>
                </c:numCache>
              </c:numRef>
            </c:plus>
            <c:minus>
              <c:numRef>
                <c:f>'Fig6, FigS4'!$Q$118:$Q$127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1.882644984998479</c:v>
                  </c:pt>
                  <c:pt idx="4">
                    <c:v>0.76406931192094985</c:v>
                  </c:pt>
                  <c:pt idx="5">
                    <c:v>5.7399399872485948E-2</c:v>
                  </c:pt>
                  <c:pt idx="6">
                    <c:v>0.37844533373619083</c:v>
                  </c:pt>
                  <c:pt idx="7">
                    <c:v>0</c:v>
                  </c:pt>
                  <c:pt idx="8">
                    <c:v>0</c:v>
                  </c:pt>
                  <c:pt idx="9">
                    <c:v>1.5207648563609737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'Fig6, FigS4'!$P$118:$P$127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22.023998563952443</c:v>
                </c:pt>
                <c:pt idx="4">
                  <c:v>5.4956435288107039</c:v>
                </c:pt>
                <c:pt idx="5">
                  <c:v>0.13255823587081095</c:v>
                </c:pt>
                <c:pt idx="6">
                  <c:v>1.6017453501056322</c:v>
                </c:pt>
                <c:pt idx="7">
                  <c:v>0</c:v>
                </c:pt>
                <c:pt idx="8">
                  <c:v>0</c:v>
                </c:pt>
                <c:pt idx="9">
                  <c:v>9.0429571533118853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4-48B7-B522-8A70A9ED3BB5}"/>
            </c:ext>
          </c:extLst>
        </c:ser>
        <c:ser>
          <c:idx val="2"/>
          <c:order val="2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'Fig6, FigS4'!$Q$155:$Q$164</c:f>
                <c:numCache>
                  <c:formatCode>General</c:formatCode>
                  <c:ptCount val="10"/>
                  <c:pt idx="0">
                    <c:v>0.13475529414318346</c:v>
                  </c:pt>
                  <c:pt idx="1">
                    <c:v>0.25775197183191734</c:v>
                  </c:pt>
                  <c:pt idx="2">
                    <c:v>0.54907725333828672</c:v>
                  </c:pt>
                  <c:pt idx="3">
                    <c:v>2.5493333589095419</c:v>
                  </c:pt>
                  <c:pt idx="4">
                    <c:v>2.5146450691530484</c:v>
                  </c:pt>
                  <c:pt idx="5">
                    <c:v>0.77942023050558951</c:v>
                  </c:pt>
                  <c:pt idx="6">
                    <c:v>0.20686014177459353</c:v>
                  </c:pt>
                  <c:pt idx="7">
                    <c:v>0.15903264901862185</c:v>
                  </c:pt>
                  <c:pt idx="8">
                    <c:v>0.26945536931275443</c:v>
                  </c:pt>
                  <c:pt idx="9">
                    <c:v>0.16376655053432682</c:v>
                  </c:pt>
                </c:numCache>
              </c:numRef>
            </c:plus>
            <c:minus>
              <c:numRef>
                <c:f>'Fig6, FigS4'!$Q$155:$Q$164</c:f>
                <c:numCache>
                  <c:formatCode>General</c:formatCode>
                  <c:ptCount val="10"/>
                  <c:pt idx="0">
                    <c:v>0.13475529414318346</c:v>
                  </c:pt>
                  <c:pt idx="1">
                    <c:v>0.25775197183191734</c:v>
                  </c:pt>
                  <c:pt idx="2">
                    <c:v>0.54907725333828672</c:v>
                  </c:pt>
                  <c:pt idx="3">
                    <c:v>2.5493333589095419</c:v>
                  </c:pt>
                  <c:pt idx="4">
                    <c:v>2.5146450691530484</c:v>
                  </c:pt>
                  <c:pt idx="5">
                    <c:v>0.77942023050558951</c:v>
                  </c:pt>
                  <c:pt idx="6">
                    <c:v>0.20686014177459353</c:v>
                  </c:pt>
                  <c:pt idx="7">
                    <c:v>0.15903264901862185</c:v>
                  </c:pt>
                  <c:pt idx="8">
                    <c:v>0.26945536931275443</c:v>
                  </c:pt>
                  <c:pt idx="9">
                    <c:v>0.16376655053432682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'Fig6, FigS4'!$P$155:$P$164</c:f>
              <c:numCache>
                <c:formatCode>General</c:formatCode>
                <c:ptCount val="10"/>
                <c:pt idx="0">
                  <c:v>0.71009937993714445</c:v>
                </c:pt>
                <c:pt idx="1">
                  <c:v>1.8635861717489173</c:v>
                </c:pt>
                <c:pt idx="2">
                  <c:v>4.566380701605369</c:v>
                </c:pt>
                <c:pt idx="3">
                  <c:v>19.412214388855858</c:v>
                </c:pt>
                <c:pt idx="4">
                  <c:v>24.376114839038483</c:v>
                </c:pt>
                <c:pt idx="5">
                  <c:v>12.199099634757498</c:v>
                </c:pt>
                <c:pt idx="6">
                  <c:v>6.2923638834621602</c:v>
                </c:pt>
                <c:pt idx="7">
                  <c:v>3.6779070755117651</c:v>
                </c:pt>
                <c:pt idx="8">
                  <c:v>2.8115178798946747</c:v>
                </c:pt>
                <c:pt idx="9">
                  <c:v>5.7980124012571155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4-48B7-B522-8A70A9ED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56159"/>
        <c:axId val="554056575"/>
      </c:barChart>
      <c:catAx>
        <c:axId val="55405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575"/>
        <c:crosses val="autoZero"/>
        <c:auto val="1"/>
        <c:lblAlgn val="ctr"/>
        <c:lblOffset val="100"/>
        <c:noMultiLvlLbl val="0"/>
      </c:catAx>
      <c:valAx>
        <c:axId val="5540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530747</xdr:colOff>
      <xdr:row>9</xdr:row>
      <xdr:rowOff>57150</xdr:rowOff>
    </xdr:from>
    <xdr:to>
      <xdr:col>12</xdr:col>
      <xdr:colOff>433614</xdr:colOff>
      <xdr:row>24</xdr:row>
      <xdr:rowOff>4954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5</xdr:row>
      <xdr:rowOff>95250</xdr:rowOff>
    </xdr:from>
    <xdr:to>
      <xdr:col>32</xdr:col>
      <xdr:colOff>495300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571501</xdr:colOff>
      <xdr:row>4</xdr:row>
      <xdr:rowOff>133350</xdr:rowOff>
    </xdr:from>
    <xdr:to>
      <xdr:col>37</xdr:col>
      <xdr:colOff>438150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152400</xdr:colOff>
      <xdr:row>4</xdr:row>
      <xdr:rowOff>123825</xdr:rowOff>
    </xdr:from>
    <xdr:to>
      <xdr:col>35</xdr:col>
      <xdr:colOff>445850</xdr:colOff>
      <xdr:row>17</xdr:row>
      <xdr:rowOff>149576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61232</xdr:colOff>
      <xdr:row>5</xdr:row>
      <xdr:rowOff>2722</xdr:rowOff>
    </xdr:from>
    <xdr:to>
      <xdr:col>85</xdr:col>
      <xdr:colOff>346982</xdr:colOff>
      <xdr:row>19</xdr:row>
      <xdr:rowOff>78922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24814</xdr:colOff>
      <xdr:row>76</xdr:row>
      <xdr:rowOff>43544</xdr:rowOff>
    </xdr:from>
    <xdr:to>
      <xdr:col>23</xdr:col>
      <xdr:colOff>303361</xdr:colOff>
      <xdr:row>90</xdr:row>
      <xdr:rowOff>119744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231321</xdr:colOff>
      <xdr:row>78</xdr:row>
      <xdr:rowOff>17689</xdr:rowOff>
    </xdr:from>
    <xdr:to>
      <xdr:col>14</xdr:col>
      <xdr:colOff>440871</xdr:colOff>
      <xdr:row>89</xdr:row>
      <xdr:rowOff>96715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207818</xdr:colOff>
      <xdr:row>176</xdr:row>
      <xdr:rowOff>100444</xdr:rowOff>
    </xdr:from>
    <xdr:to>
      <xdr:col>9</xdr:col>
      <xdr:colOff>536864</xdr:colOff>
      <xdr:row>190</xdr:row>
      <xdr:rowOff>176644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277091</xdr:colOff>
      <xdr:row>194</xdr:row>
      <xdr:rowOff>34636</xdr:rowOff>
    </xdr:from>
    <xdr:to>
      <xdr:col>10</xdr:col>
      <xdr:colOff>1</xdr:colOff>
      <xdr:row>208</xdr:row>
      <xdr:rowOff>110836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67236</xdr:colOff>
      <xdr:row>176</xdr:row>
      <xdr:rowOff>40748</xdr:rowOff>
    </xdr:from>
    <xdr:to>
      <xdr:col>14</xdr:col>
      <xdr:colOff>33131</xdr:colOff>
      <xdr:row>190</xdr:row>
      <xdr:rowOff>116948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53617</xdr:colOff>
      <xdr:row>194</xdr:row>
      <xdr:rowOff>136419</xdr:rowOff>
    </xdr:from>
    <xdr:to>
      <xdr:col>14</xdr:col>
      <xdr:colOff>8282</xdr:colOff>
      <xdr:row>209</xdr:row>
      <xdr:rowOff>22119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440532</xdr:colOff>
      <xdr:row>8</xdr:row>
      <xdr:rowOff>101147</xdr:rowOff>
    </xdr:from>
    <xdr:to>
      <xdr:col>25</xdr:col>
      <xdr:colOff>315916</xdr:colOff>
      <xdr:row>22</xdr:row>
      <xdr:rowOff>175705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585787</xdr:colOff>
      <xdr:row>5</xdr:row>
      <xdr:rowOff>171450</xdr:rowOff>
    </xdr:from>
    <xdr:to>
      <xdr:col>19</xdr:col>
      <xdr:colOff>47624</xdr:colOff>
      <xdr:row>35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190499</xdr:colOff>
      <xdr:row>46</xdr:row>
      <xdr:rowOff>43342</xdr:rowOff>
    </xdr:from>
    <xdr:to>
      <xdr:col>29</xdr:col>
      <xdr:colOff>585084</xdr:colOff>
      <xdr:row>60</xdr:row>
      <xdr:rowOff>26953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16</xdr:row>
      <xdr:rowOff>66675</xdr:rowOff>
    </xdr:from>
    <xdr:to>
      <xdr:col>4</xdr:col>
      <xdr:colOff>180975</xdr:colOff>
      <xdr:row>30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16</xdr:row>
      <xdr:rowOff>114300</xdr:rowOff>
    </xdr:from>
    <xdr:to>
      <xdr:col>8</xdr:col>
      <xdr:colOff>304800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29</xdr:row>
      <xdr:rowOff>38100</xdr:rowOff>
    </xdr:from>
    <xdr:to>
      <xdr:col>11</xdr:col>
      <xdr:colOff>180975</xdr:colOff>
      <xdr:row>43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497418</xdr:colOff>
      <xdr:row>44</xdr:row>
      <xdr:rowOff>130175</xdr:rowOff>
    </xdr:from>
    <xdr:to>
      <xdr:col>7</xdr:col>
      <xdr:colOff>268817</xdr:colOff>
      <xdr:row>59</xdr:row>
      <xdr:rowOff>15875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485775</xdr:colOff>
      <xdr:row>32</xdr:row>
      <xdr:rowOff>38100</xdr:rowOff>
    </xdr:from>
    <xdr:to>
      <xdr:col>32</xdr:col>
      <xdr:colOff>180975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elix\Felix%20Fiederling\Work\Postdoc\Papers\Figures\Figures%20Atlas\Template%20alignment\Alignment%20Accura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elix\Felix%20Fiederling\Work\Postdoc\Papers\Figures\Figures%20Projection%20analysis\AAV-CST\Atlas%20V5\projection%20densities%20tract%20vs%20branch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elix\Felix%20Fiederling\Work\Postdoc\Papers\Figures\Figures%20Cell%20analysis\Foxp1\Atlas%20V5\Foxp1%20cell%20numbe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elix\Felix%20Fiederling\Work\Postdoc\Papers\Figures\SpinalJ%20Paper%20Quantific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elix\Felix%20Fiederling\Work\Postdoc\Papers\Figures\Figures%20Cell%20analysis\Foxp1\Atlas%20V5\cell%20vs%20projection%20d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ed int"/>
      <sheetName val="mean int"/>
    </sheetNames>
    <sheetDataSet>
      <sheetData sheetId="0">
        <row r="5">
          <cell r="P5" t="str">
            <v>% int in GM</v>
          </cell>
          <cell r="Q5" t="str">
            <v>% int in WM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t only"/>
      <sheetName val="branches only"/>
      <sheetName val="distribution C4-C7"/>
      <sheetName val="Analysis data"/>
      <sheetName val="distribution at different level"/>
      <sheetName val="tract"/>
      <sheetName val="tract c"/>
      <sheetName val="branch"/>
      <sheetName val="branch c"/>
      <sheetName val="tract + branch V5"/>
      <sheetName val="projection_density_4_7"/>
      <sheetName val="projection_volume_4_7"/>
      <sheetName val="tract + branch c V5"/>
      <sheetName val="intensity V5"/>
      <sheetName val="intensity c V5"/>
    </sheetNames>
    <sheetDataSet>
      <sheetData sheetId="0" refreshError="1"/>
      <sheetData sheetId="1" refreshError="1"/>
      <sheetData sheetId="2">
        <row r="76">
          <cell r="CP76" t="str">
            <v>whole CST</v>
          </cell>
          <cell r="CR76" t="str">
            <v>motor CST</v>
          </cell>
          <cell r="CT76" t="str">
            <v>sensory CST</v>
          </cell>
        </row>
        <row r="77">
          <cell r="CO77" t="str">
            <v>I-II</v>
          </cell>
          <cell r="CP77">
            <v>5.04</v>
          </cell>
          <cell r="CQ77">
            <v>1.46</v>
          </cell>
          <cell r="CR77">
            <v>0</v>
          </cell>
          <cell r="CS77">
            <v>0</v>
          </cell>
          <cell r="CT77">
            <v>1.28</v>
          </cell>
          <cell r="CU77">
            <v>0.77</v>
          </cell>
        </row>
        <row r="78">
          <cell r="CO78" t="str">
            <v>III</v>
          </cell>
          <cell r="CP78">
            <v>17.579999999999998</v>
          </cell>
          <cell r="CQ78">
            <v>2.42</v>
          </cell>
          <cell r="CR78">
            <v>0.45</v>
          </cell>
          <cell r="CS78">
            <v>0.02</v>
          </cell>
          <cell r="CT78">
            <v>15.54</v>
          </cell>
          <cell r="CU78">
            <v>6.04</v>
          </cell>
        </row>
        <row r="79">
          <cell r="CO79" t="str">
            <v>IV</v>
          </cell>
          <cell r="CP79">
            <v>22.84</v>
          </cell>
          <cell r="CQ79">
            <v>1.5</v>
          </cell>
          <cell r="CR79">
            <v>3.84</v>
          </cell>
          <cell r="CS79">
            <v>1.25</v>
          </cell>
          <cell r="CT79">
            <v>39.26</v>
          </cell>
          <cell r="CU79">
            <v>6.38</v>
          </cell>
        </row>
        <row r="80">
          <cell r="CO80" t="str">
            <v>V</v>
          </cell>
          <cell r="CP80">
            <v>21.97</v>
          </cell>
          <cell r="CQ80">
            <v>2.13</v>
          </cell>
          <cell r="CR80">
            <v>21.98</v>
          </cell>
          <cell r="CS80">
            <v>2.31</v>
          </cell>
          <cell r="CT80">
            <v>37.770000000000003</v>
          </cell>
          <cell r="CU80">
            <v>10.1</v>
          </cell>
        </row>
        <row r="81">
          <cell r="CO81" t="str">
            <v>VI</v>
          </cell>
          <cell r="CP81">
            <v>8.09</v>
          </cell>
          <cell r="CQ81">
            <v>1</v>
          </cell>
          <cell r="CR81">
            <v>15.59</v>
          </cell>
          <cell r="CS81">
            <v>0.57999999999999996</v>
          </cell>
          <cell r="CT81">
            <v>5.14</v>
          </cell>
          <cell r="CU81">
            <v>1.63</v>
          </cell>
        </row>
        <row r="82">
          <cell r="CO82" t="str">
            <v>VII</v>
          </cell>
          <cell r="CP82">
            <v>10.73</v>
          </cell>
          <cell r="CQ82">
            <v>1.54</v>
          </cell>
          <cell r="CR82">
            <v>35.729999999999997</v>
          </cell>
          <cell r="CS82">
            <v>1.96</v>
          </cell>
          <cell r="CT82">
            <v>0.5</v>
          </cell>
          <cell r="CU82">
            <v>0.15</v>
          </cell>
        </row>
        <row r="83">
          <cell r="CO83" t="str">
            <v>VIII</v>
          </cell>
          <cell r="CP83">
            <v>6.99</v>
          </cell>
          <cell r="CQ83">
            <v>3</v>
          </cell>
          <cell r="CR83">
            <v>10.119999999999999</v>
          </cell>
          <cell r="CS83">
            <v>2.25</v>
          </cell>
          <cell r="CT83">
            <v>0</v>
          </cell>
          <cell r="CU83">
            <v>0</v>
          </cell>
        </row>
        <row r="84">
          <cell r="CO84" t="str">
            <v>IX</v>
          </cell>
          <cell r="CP84">
            <v>1.54</v>
          </cell>
          <cell r="CQ84">
            <v>0.35</v>
          </cell>
          <cell r="CR84">
            <v>2.52</v>
          </cell>
          <cell r="CS84">
            <v>0.52</v>
          </cell>
          <cell r="CT84">
            <v>0</v>
          </cell>
          <cell r="CU84">
            <v>0</v>
          </cell>
        </row>
        <row r="85">
          <cell r="CO85" t="str">
            <v>X</v>
          </cell>
          <cell r="CP85">
            <v>4.53</v>
          </cell>
          <cell r="CQ85">
            <v>1.38</v>
          </cell>
          <cell r="CR85">
            <v>9.5299999999999994</v>
          </cell>
          <cell r="CS85">
            <v>0.79</v>
          </cell>
          <cell r="CT85">
            <v>0.1</v>
          </cell>
          <cell r="CU85">
            <v>0</v>
          </cell>
        </row>
      </sheetData>
      <sheetData sheetId="3">
        <row r="5">
          <cell r="AL5" t="str">
            <v>I</v>
          </cell>
        </row>
        <row r="6">
          <cell r="AL6" t="str">
            <v>II</v>
          </cell>
        </row>
        <row r="7">
          <cell r="AL7" t="str">
            <v>III</v>
          </cell>
        </row>
        <row r="8">
          <cell r="AL8" t="str">
            <v>IV</v>
          </cell>
        </row>
        <row r="9">
          <cell r="AL9" t="str">
            <v>V</v>
          </cell>
        </row>
        <row r="10">
          <cell r="AL10" t="str">
            <v>VI</v>
          </cell>
        </row>
        <row r="11">
          <cell r="AL11" t="str">
            <v>VII</v>
          </cell>
        </row>
        <row r="12">
          <cell r="AL12" t="str">
            <v>VIII</v>
          </cell>
        </row>
        <row r="13">
          <cell r="AL13" t="str">
            <v>IX</v>
          </cell>
        </row>
        <row r="14">
          <cell r="AL14" t="str">
            <v>X</v>
          </cell>
        </row>
        <row r="20">
          <cell r="B20" t="str">
            <v>projection density (l)</v>
          </cell>
        </row>
        <row r="23">
          <cell r="S23">
            <v>0.22010325416620263</v>
          </cell>
          <cell r="T23">
            <v>4.8272027313286558E-2</v>
          </cell>
        </row>
        <row r="24">
          <cell r="S24">
            <v>1.7860407259309998</v>
          </cell>
          <cell r="T24">
            <v>0.36158462841224814</v>
          </cell>
        </row>
        <row r="25">
          <cell r="S25">
            <v>15.457552115617768</v>
          </cell>
          <cell r="T25">
            <v>0.89893683830064519</v>
          </cell>
          <cell r="BW25">
            <v>0.19512037538058977</v>
          </cell>
          <cell r="BX25">
            <v>3.7053559794923897E-2</v>
          </cell>
        </row>
        <row r="26">
          <cell r="S26">
            <v>23.729862390815125</v>
          </cell>
          <cell r="T26">
            <v>0.78317294204245724</v>
          </cell>
          <cell r="BW26">
            <v>0.52818181083984139</v>
          </cell>
          <cell r="BX26">
            <v>0.11332311071596043</v>
          </cell>
        </row>
        <row r="27">
          <cell r="S27">
            <v>18.514833593534949</v>
          </cell>
          <cell r="T27">
            <v>0.65439299838630738</v>
          </cell>
          <cell r="BW27">
            <v>3.2953214721250843</v>
          </cell>
          <cell r="BX27">
            <v>0.47627124534722715</v>
          </cell>
        </row>
        <row r="28">
          <cell r="S28">
            <v>6.3248955166175316</v>
          </cell>
          <cell r="T28">
            <v>0.41348293695171467</v>
          </cell>
          <cell r="BW28">
            <v>21.088183749121718</v>
          </cell>
          <cell r="BX28">
            <v>1.4324437157863832</v>
          </cell>
        </row>
        <row r="29">
          <cell r="S29">
            <v>0.989466562165774</v>
          </cell>
          <cell r="T29">
            <v>3.8534881246995792E-2</v>
          </cell>
          <cell r="BW29">
            <v>30.668061152793154</v>
          </cell>
          <cell r="BX29">
            <v>1.7768619477365466</v>
          </cell>
        </row>
        <row r="30">
          <cell r="S30">
            <v>0.90772893364963725</v>
          </cell>
          <cell r="T30">
            <v>0.13098656811960074</v>
          </cell>
          <cell r="BW30">
            <v>17.949863108842607</v>
          </cell>
          <cell r="BX30">
            <v>1.7747281071149998</v>
          </cell>
        </row>
        <row r="31">
          <cell r="S31">
            <v>9.2210130843242339</v>
          </cell>
          <cell r="T31">
            <v>0.47106037352293251</v>
          </cell>
          <cell r="BW31">
            <v>8.2581306886553989</v>
          </cell>
          <cell r="BX31">
            <v>0.56449000391385284</v>
          </cell>
        </row>
        <row r="32">
          <cell r="BW32">
            <v>1.1552967590311825</v>
          </cell>
          <cell r="BX32">
            <v>8.2845288331906186E-2</v>
          </cell>
        </row>
        <row r="33">
          <cell r="BW33">
            <v>0.97220988362232597</v>
          </cell>
          <cell r="BX33">
            <v>0.10835086359750684</v>
          </cell>
        </row>
        <row r="34">
          <cell r="BW34">
            <v>11.413249771848074</v>
          </cell>
          <cell r="BX34">
            <v>0.79546846799193138</v>
          </cell>
        </row>
        <row r="40">
          <cell r="B40" t="str">
            <v>I</v>
          </cell>
          <cell r="P40">
            <v>0.7794391555423783</v>
          </cell>
          <cell r="Q40">
            <v>5.2792926471683169E-2</v>
          </cell>
        </row>
        <row r="41">
          <cell r="B41" t="str">
            <v>II</v>
          </cell>
          <cell r="P41">
            <v>0.97359736108216932</v>
          </cell>
          <cell r="Q41">
            <v>3.2033636996920023E-2</v>
          </cell>
        </row>
        <row r="42">
          <cell r="B42" t="str">
            <v>III</v>
          </cell>
          <cell r="P42">
            <v>1.1075009783416598</v>
          </cell>
          <cell r="Q42">
            <v>1.6098778329511284E-2</v>
          </cell>
        </row>
        <row r="43">
          <cell r="B43" t="str">
            <v>IV</v>
          </cell>
          <cell r="P43">
            <v>3.1150898803047147</v>
          </cell>
          <cell r="Q43">
            <v>3.2063332459488787E-2</v>
          </cell>
        </row>
        <row r="44">
          <cell r="B44" t="str">
            <v>V</v>
          </cell>
          <cell r="P44">
            <v>2.4789930854066506</v>
          </cell>
          <cell r="Q44">
            <v>8.6859763725662259E-2</v>
          </cell>
        </row>
        <row r="45">
          <cell r="B45" t="str">
            <v>VI</v>
          </cell>
          <cell r="P45">
            <v>2.2392818165033415</v>
          </cell>
          <cell r="Q45">
            <v>9.7886971465845685E-2</v>
          </cell>
        </row>
        <row r="46">
          <cell r="B46" t="str">
            <v>VII</v>
          </cell>
          <cell r="P46">
            <v>1.5555408047808175</v>
          </cell>
          <cell r="Q46">
            <v>1.6714171761853944E-2</v>
          </cell>
        </row>
        <row r="47">
          <cell r="B47" t="str">
            <v>VIII</v>
          </cell>
          <cell r="P47">
            <v>1.3315807164977025</v>
          </cell>
          <cell r="Q47">
            <v>2.2346753881262688E-2</v>
          </cell>
        </row>
        <row r="48">
          <cell r="B48" t="str">
            <v>IX</v>
          </cell>
          <cell r="P48">
            <v>1.0117130971171098</v>
          </cell>
          <cell r="Q48">
            <v>1.2997785606405871E-2</v>
          </cell>
        </row>
        <row r="49">
          <cell r="B49" t="str">
            <v>X</v>
          </cell>
          <cell r="P49">
            <v>4.8245593401686593</v>
          </cell>
          <cell r="Q49">
            <v>0.18936079243642234</v>
          </cell>
        </row>
        <row r="51">
          <cell r="P51">
            <v>7.4723122262708896</v>
          </cell>
          <cell r="Q51">
            <v>0.37243286643428358</v>
          </cell>
        </row>
        <row r="52">
          <cell r="P52">
            <v>0.82559409402426021</v>
          </cell>
          <cell r="Q52">
            <v>1.3416922039123874E-2</v>
          </cell>
        </row>
        <row r="53">
          <cell r="P53">
            <v>0.80666584670246178</v>
          </cell>
          <cell r="Q53">
            <v>4.1567779275045198E-3</v>
          </cell>
        </row>
        <row r="55">
          <cell r="B55" t="str">
            <v>intensity (l)</v>
          </cell>
        </row>
        <row r="57">
          <cell r="P57">
            <v>1.0096400724247934</v>
          </cell>
          <cell r="Q57">
            <v>8.041893138034592E-2</v>
          </cell>
        </row>
        <row r="58">
          <cell r="P58">
            <v>1.2281116760065631</v>
          </cell>
          <cell r="Q58">
            <v>4.9542730076177224E-2</v>
          </cell>
          <cell r="S58">
            <v>2.2377517484313563</v>
          </cell>
          <cell r="T58">
            <v>0.12996166145652316</v>
          </cell>
        </row>
        <row r="59">
          <cell r="P59">
            <v>1.8908124388624274</v>
          </cell>
          <cell r="Q59">
            <v>0.11354674701677184</v>
          </cell>
          <cell r="S59">
            <v>1.8908124388624274</v>
          </cell>
          <cell r="T59">
            <v>0.11354674701677184</v>
          </cell>
        </row>
        <row r="60">
          <cell r="P60">
            <v>12.248835768212778</v>
          </cell>
          <cell r="Q60">
            <v>0.11697819253519434</v>
          </cell>
          <cell r="S60">
            <v>12.248835768212778</v>
          </cell>
          <cell r="T60">
            <v>0.11697819253519434</v>
          </cell>
        </row>
        <row r="61">
          <cell r="P61">
            <v>11.539489683683716</v>
          </cell>
          <cell r="Q61">
            <v>0.43939752763898932</v>
          </cell>
          <cell r="S61">
            <v>11.539489683683716</v>
          </cell>
          <cell r="T61">
            <v>0.43939752763898932</v>
          </cell>
        </row>
        <row r="62">
          <cell r="P62">
            <v>8.3849334740814676</v>
          </cell>
          <cell r="Q62">
            <v>0.25866468406898169</v>
          </cell>
          <cell r="S62">
            <v>8.3849334740814676</v>
          </cell>
          <cell r="T62">
            <v>0.25866468406898169</v>
          </cell>
        </row>
        <row r="63">
          <cell r="P63">
            <v>3.6181441744529961</v>
          </cell>
          <cell r="Q63">
            <v>4.1546691866322302E-2</v>
          </cell>
          <cell r="S63">
            <v>3.6181441744529961</v>
          </cell>
          <cell r="T63">
            <v>4.1546691866322302E-2</v>
          </cell>
        </row>
        <row r="64">
          <cell r="P64">
            <v>1.9697251558120077</v>
          </cell>
          <cell r="Q64">
            <v>8.169211695299694E-2</v>
          </cell>
          <cell r="S64">
            <v>1.9697251558120077</v>
          </cell>
          <cell r="T64">
            <v>8.169211695299694E-2</v>
          </cell>
        </row>
        <row r="65">
          <cell r="P65">
            <v>1.5708849945453709</v>
          </cell>
          <cell r="Q65">
            <v>2.7789603813517152E-2</v>
          </cell>
          <cell r="S65">
            <v>1.5708849945453709</v>
          </cell>
          <cell r="T65">
            <v>2.7789603813517152E-2</v>
          </cell>
          <cell r="CL65">
            <v>0.18846878352055413</v>
          </cell>
          <cell r="CM65">
            <v>2.0941516935112401E-2</v>
          </cell>
        </row>
        <row r="66">
          <cell r="P66">
            <v>7.5695232158325352</v>
          </cell>
          <cell r="Q66">
            <v>0.33106688500479342</v>
          </cell>
          <cell r="S66">
            <v>7.5695232158325352</v>
          </cell>
          <cell r="T66">
            <v>0.33106688500479342</v>
          </cell>
          <cell r="CL66">
            <v>0.39969385978817201</v>
          </cell>
          <cell r="CM66">
            <v>5.4792311332581223E-2</v>
          </cell>
        </row>
        <row r="67">
          <cell r="CL67">
            <v>1.2359389936856153</v>
          </cell>
          <cell r="CM67">
            <v>0.21991495184132781</v>
          </cell>
        </row>
        <row r="68">
          <cell r="P68">
            <v>18.434145920035871</v>
          </cell>
          <cell r="Q68">
            <v>0.28745221768307083</v>
          </cell>
          <cell r="CL68">
            <v>14.523377228341893</v>
          </cell>
          <cell r="CM68">
            <v>1.026515298284576</v>
          </cell>
        </row>
        <row r="69">
          <cell r="P69">
            <v>1.145967506049502</v>
          </cell>
          <cell r="Q69">
            <v>2.5591325344171346E-2</v>
          </cell>
          <cell r="CL69">
            <v>21.856543941526056</v>
          </cell>
          <cell r="CM69">
            <v>1.1650268641446191</v>
          </cell>
        </row>
        <row r="70">
          <cell r="P70">
            <v>0.86791751725716015</v>
          </cell>
          <cell r="Q70">
            <v>1.9922279260222338E-2</v>
          </cell>
          <cell r="CL70">
            <v>6.2838487698473289</v>
          </cell>
          <cell r="CM70">
            <v>1.6744531286853479</v>
          </cell>
        </row>
        <row r="71">
          <cell r="CL71">
            <v>18.179165933246267</v>
          </cell>
          <cell r="CM71">
            <v>0.6604155331177326</v>
          </cell>
        </row>
        <row r="72">
          <cell r="CL72">
            <v>3.6152358242397318</v>
          </cell>
          <cell r="CM72">
            <v>0.13981059318338898</v>
          </cell>
        </row>
        <row r="73">
          <cell r="CL73">
            <v>1.508431011964559</v>
          </cell>
          <cell r="CM73">
            <v>0.11944657448281103</v>
          </cell>
        </row>
        <row r="74">
          <cell r="CL74">
            <v>20.792638631043669</v>
          </cell>
          <cell r="CM74">
            <v>1.1180694283969888</v>
          </cell>
        </row>
        <row r="76">
          <cell r="A76" t="str">
            <v>Ueno et al 2018</v>
          </cell>
        </row>
        <row r="80">
          <cell r="A80" t="str">
            <v>I-II</v>
          </cell>
          <cell r="B80">
            <v>5.04</v>
          </cell>
          <cell r="C80">
            <v>1.46</v>
          </cell>
        </row>
        <row r="81">
          <cell r="A81" t="str">
            <v>III</v>
          </cell>
          <cell r="B81">
            <v>17.579999999999998</v>
          </cell>
          <cell r="C81">
            <v>2.42</v>
          </cell>
        </row>
        <row r="82">
          <cell r="A82" t="str">
            <v>IV</v>
          </cell>
          <cell r="B82">
            <v>22.84</v>
          </cell>
          <cell r="C82">
            <v>1.5</v>
          </cell>
        </row>
        <row r="83">
          <cell r="A83" t="str">
            <v>V</v>
          </cell>
          <cell r="B83">
            <v>21.97</v>
          </cell>
          <cell r="C83">
            <v>2.13</v>
          </cell>
        </row>
        <row r="84">
          <cell r="A84" t="str">
            <v>VI</v>
          </cell>
          <cell r="B84">
            <v>8.09</v>
          </cell>
          <cell r="C84">
            <v>1</v>
          </cell>
        </row>
        <row r="85">
          <cell r="A85" t="str">
            <v>VII</v>
          </cell>
          <cell r="B85">
            <v>10.73</v>
          </cell>
          <cell r="C85">
            <v>1.54</v>
          </cell>
        </row>
        <row r="86">
          <cell r="A86" t="str">
            <v>VIII</v>
          </cell>
          <cell r="B86">
            <v>6.99</v>
          </cell>
          <cell r="C86">
            <v>3</v>
          </cell>
        </row>
        <row r="87">
          <cell r="A87" t="str">
            <v>IX</v>
          </cell>
          <cell r="B87">
            <v>1.54</v>
          </cell>
          <cell r="C87">
            <v>0.35</v>
          </cell>
        </row>
        <row r="88">
          <cell r="A88" t="str">
            <v>X</v>
          </cell>
          <cell r="B88">
            <v>4.53</v>
          </cell>
          <cell r="C88">
            <v>1.38</v>
          </cell>
        </row>
        <row r="100">
          <cell r="P100">
            <v>0</v>
          </cell>
          <cell r="Q100">
            <v>0</v>
          </cell>
        </row>
        <row r="101">
          <cell r="P101">
            <v>0</v>
          </cell>
          <cell r="Q101">
            <v>0</v>
          </cell>
        </row>
        <row r="102">
          <cell r="P102">
            <v>0</v>
          </cell>
          <cell r="Q102">
            <v>0</v>
          </cell>
        </row>
        <row r="103">
          <cell r="P103">
            <v>0.61446265585948812</v>
          </cell>
          <cell r="Q103">
            <v>5.7152855164065958E-2</v>
          </cell>
        </row>
        <row r="104">
          <cell r="P104">
            <v>5.5232598279504566E-2</v>
          </cell>
          <cell r="Q104">
            <v>2.3916416613535815E-2</v>
          </cell>
        </row>
        <row r="105">
          <cell r="P105">
            <v>9.6657046989132977E-3</v>
          </cell>
          <cell r="Q105">
            <v>4.1853729073687684E-3</v>
          </cell>
          <cell r="BQ105">
            <v>0.15058808610468252</v>
          </cell>
          <cell r="BR105">
            <v>3.2696601495780582E-2</v>
          </cell>
        </row>
        <row r="106">
          <cell r="P106">
            <v>1.9331409397826595E-2</v>
          </cell>
          <cell r="Q106">
            <v>8.3707458147375367E-3</v>
          </cell>
          <cell r="BQ106">
            <v>0.48346701328345437</v>
          </cell>
          <cell r="BR106">
            <v>5.3977502833685798E-2</v>
          </cell>
        </row>
        <row r="107">
          <cell r="P107">
            <v>0</v>
          </cell>
          <cell r="Q107">
            <v>0</v>
          </cell>
          <cell r="BQ107">
            <v>1.4234536981263672</v>
          </cell>
          <cell r="BR107">
            <v>0.16214163369934051</v>
          </cell>
        </row>
        <row r="108">
          <cell r="P108">
            <v>0</v>
          </cell>
          <cell r="Q108">
            <v>0</v>
          </cell>
          <cell r="BQ108">
            <v>26.028754398757254</v>
          </cell>
          <cell r="BR108">
            <v>1.7890085973874779</v>
          </cell>
        </row>
        <row r="109">
          <cell r="P109">
            <v>1.402907996299416</v>
          </cell>
          <cell r="Q109">
            <v>0.40893109458052046</v>
          </cell>
          <cell r="BQ109">
            <v>14.583267285927146</v>
          </cell>
          <cell r="BR109">
            <v>0.61302109885273393</v>
          </cell>
        </row>
        <row r="110">
          <cell r="BQ110">
            <v>8.1745553688615544</v>
          </cell>
          <cell r="BR110">
            <v>1.0781236448055775</v>
          </cell>
        </row>
        <row r="111">
          <cell r="P111">
            <v>5.4735504894989022</v>
          </cell>
          <cell r="Q111">
            <v>0.6504217425788873</v>
          </cell>
          <cell r="BQ111">
            <v>9.8706527597248197</v>
          </cell>
          <cell r="BR111">
            <v>0.78784358263806686</v>
          </cell>
        </row>
        <row r="112">
          <cell r="P112">
            <v>0.1173692713439472</v>
          </cell>
          <cell r="Q112">
            <v>3.5114194944383767E-2</v>
          </cell>
          <cell r="BQ112">
            <v>3.9533335446850328</v>
          </cell>
          <cell r="BR112">
            <v>0.12868258716566486</v>
          </cell>
        </row>
        <row r="113">
          <cell r="P113">
            <v>0</v>
          </cell>
          <cell r="Q113">
            <v>0</v>
          </cell>
          <cell r="BQ113">
            <v>1.4393050756110708</v>
          </cell>
          <cell r="BR113">
            <v>0.13151602584754674</v>
          </cell>
        </row>
        <row r="114">
          <cell r="BQ114">
            <v>25.453349396062521</v>
          </cell>
          <cell r="BR114">
            <v>2.0985405287190551</v>
          </cell>
        </row>
        <row r="117">
          <cell r="P117">
            <v>0</v>
          </cell>
          <cell r="Q117">
            <v>0</v>
          </cell>
        </row>
        <row r="118">
          <cell r="P118">
            <v>0</v>
          </cell>
          <cell r="Q118">
            <v>0</v>
          </cell>
        </row>
        <row r="119">
          <cell r="P119">
            <v>0</v>
          </cell>
          <cell r="Q119">
            <v>0</v>
          </cell>
        </row>
        <row r="120">
          <cell r="P120">
            <v>22.023998563952443</v>
          </cell>
          <cell r="Q120">
            <v>1.882644984998479</v>
          </cell>
        </row>
        <row r="121">
          <cell r="P121">
            <v>5.4956435288107039</v>
          </cell>
          <cell r="Q121">
            <v>0.76406931192094985</v>
          </cell>
        </row>
        <row r="122">
          <cell r="P122">
            <v>0.13255823587081095</v>
          </cell>
          <cell r="Q122">
            <v>5.7399399872485948E-2</v>
          </cell>
        </row>
        <row r="123">
          <cell r="P123">
            <v>1.6017453501056322</v>
          </cell>
          <cell r="Q123">
            <v>0.37844533373619083</v>
          </cell>
        </row>
        <row r="124">
          <cell r="P124">
            <v>0</v>
          </cell>
          <cell r="Q124">
            <v>0</v>
          </cell>
        </row>
        <row r="125">
          <cell r="P125">
            <v>0</v>
          </cell>
          <cell r="Q125">
            <v>0</v>
          </cell>
        </row>
        <row r="126">
          <cell r="P126">
            <v>9.0429571533118853</v>
          </cell>
          <cell r="Q126">
            <v>1.5207648563609737</v>
          </cell>
        </row>
        <row r="128">
          <cell r="B128" t="str">
            <v>df</v>
          </cell>
          <cell r="P128">
            <v>53.328454453818644</v>
          </cell>
          <cell r="Q128">
            <v>1.684058070693371</v>
          </cell>
        </row>
        <row r="129">
          <cell r="B129" t="str">
            <v>lf</v>
          </cell>
          <cell r="P129">
            <v>0.68212258875188136</v>
          </cell>
          <cell r="Q129">
            <v>0.16685736173693855</v>
          </cell>
        </row>
        <row r="130">
          <cell r="B130" t="str">
            <v>vf</v>
          </cell>
          <cell r="P130">
            <v>0</v>
          </cell>
          <cell r="Q130">
            <v>0</v>
          </cell>
        </row>
        <row r="137">
          <cell r="P137">
            <v>2.8879639853903009E-2</v>
          </cell>
          <cell r="Q137">
            <v>1.2505250882812759E-2</v>
          </cell>
        </row>
        <row r="138">
          <cell r="P138">
            <v>2.2084430476514059E-2</v>
          </cell>
          <cell r="Q138">
            <v>9.5628389103862271E-3</v>
          </cell>
        </row>
        <row r="139">
          <cell r="P139">
            <v>0.15798861802429293</v>
          </cell>
          <cell r="Q139">
            <v>5.8125050369895209E-2</v>
          </cell>
        </row>
        <row r="140">
          <cell r="P140">
            <v>0.70160536821540831</v>
          </cell>
          <cell r="Q140">
            <v>1.3342629807529954E-2</v>
          </cell>
        </row>
        <row r="141">
          <cell r="P141">
            <v>1.12460715195787</v>
          </cell>
          <cell r="Q141">
            <v>4.7330779633925214E-2</v>
          </cell>
        </row>
        <row r="142">
          <cell r="P142">
            <v>1.6546334833942073</v>
          </cell>
          <cell r="Q142">
            <v>0.1741603845039949</v>
          </cell>
        </row>
        <row r="143">
          <cell r="P143">
            <v>1.9621167077210573</v>
          </cell>
          <cell r="Q143">
            <v>4.98964450007581E-2</v>
          </cell>
        </row>
        <row r="144">
          <cell r="P144">
            <v>1.5408137263229427</v>
          </cell>
          <cell r="Q144">
            <v>0.14104855712211878</v>
          </cell>
        </row>
        <row r="145">
          <cell r="P145">
            <v>0.41111016733203098</v>
          </cell>
          <cell r="Q145">
            <v>4.7574048976269268E-2</v>
          </cell>
        </row>
        <row r="146">
          <cell r="P146">
            <v>1.7582604263993888</v>
          </cell>
          <cell r="Q146">
            <v>0.17692182296179623</v>
          </cell>
        </row>
        <row r="148">
          <cell r="P148">
            <v>0.50114669158243441</v>
          </cell>
          <cell r="Q148">
            <v>6.134976003287762E-2</v>
          </cell>
        </row>
        <row r="149">
          <cell r="P149">
            <v>0.46886944703983696</v>
          </cell>
          <cell r="Q149">
            <v>4.2504021076010555E-2</v>
          </cell>
        </row>
        <row r="150">
          <cell r="P150">
            <v>8.6638919561708994E-2</v>
          </cell>
          <cell r="Q150">
            <v>1.1669609839492133E-2</v>
          </cell>
        </row>
        <row r="154">
          <cell r="P154">
            <v>0.71009937993714445</v>
          </cell>
          <cell r="Q154">
            <v>0.13475529414318346</v>
          </cell>
        </row>
        <row r="155">
          <cell r="P155">
            <v>1.8635861717489173</v>
          </cell>
          <cell r="Q155">
            <v>0.25775197183191734</v>
          </cell>
        </row>
        <row r="156">
          <cell r="P156">
            <v>4.566380701605369</v>
          </cell>
          <cell r="Q156">
            <v>0.54907725333828672</v>
          </cell>
        </row>
        <row r="157">
          <cell r="P157">
            <v>19.412214388855858</v>
          </cell>
          <cell r="Q157">
            <v>2.5493333589095419</v>
          </cell>
        </row>
        <row r="158">
          <cell r="P158">
            <v>24.376114839038483</v>
          </cell>
          <cell r="Q158">
            <v>2.5146450691530484</v>
          </cell>
        </row>
        <row r="159">
          <cell r="P159">
            <v>12.199099634757498</v>
          </cell>
          <cell r="Q159">
            <v>0.77942023050558951</v>
          </cell>
        </row>
        <row r="160">
          <cell r="P160">
            <v>6.2923638834621602</v>
          </cell>
          <cell r="Q160">
            <v>0.20686014177459353</v>
          </cell>
        </row>
        <row r="161">
          <cell r="P161">
            <v>3.6779070755117651</v>
          </cell>
          <cell r="Q161">
            <v>0.15903264901862185</v>
          </cell>
        </row>
        <row r="162">
          <cell r="P162">
            <v>2.8115178798946747</v>
          </cell>
          <cell r="Q162">
            <v>0.26945536931275443</v>
          </cell>
        </row>
        <row r="163">
          <cell r="P163">
            <v>5.7980124012571155</v>
          </cell>
          <cell r="Q163">
            <v>0.16376655053432682</v>
          </cell>
        </row>
        <row r="165">
          <cell r="P165">
            <v>3.8987513802769063</v>
          </cell>
          <cell r="Q165">
            <v>0.24044617877048285</v>
          </cell>
        </row>
        <row r="166">
          <cell r="P166">
            <v>3.7288711458421822</v>
          </cell>
          <cell r="Q166">
            <v>0.20931276934647902</v>
          </cell>
        </row>
        <row r="167">
          <cell r="P167">
            <v>0.24632633993034911</v>
          </cell>
          <cell r="Q167">
            <v>1.8893210243383359E-2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s V5"/>
      <sheetName val="V5 updated"/>
      <sheetName val="A3 cells"/>
      <sheetName val="B2 cells"/>
      <sheetName val="B3 cells"/>
      <sheetName val="B4 cells"/>
    </sheetNames>
    <sheetDataSet>
      <sheetData sheetId="0" refreshError="1"/>
      <sheetData sheetId="1">
        <row r="3">
          <cell r="O3" t="str">
            <v>mean</v>
          </cell>
        </row>
        <row r="4">
          <cell r="T4" t="str">
            <v>ChAT</v>
          </cell>
          <cell r="W4" t="str">
            <v>Foxp1</v>
          </cell>
        </row>
        <row r="6">
          <cell r="S6" t="str">
            <v>PGC</v>
          </cell>
          <cell r="V6">
            <v>9.8346043379221548</v>
          </cell>
          <cell r="Y6">
            <v>12.142999800279608</v>
          </cell>
        </row>
        <row r="7">
          <cell r="A7" t="str">
            <v>C1</v>
          </cell>
          <cell r="O7">
            <v>3.7917950799626278E-3</v>
          </cell>
          <cell r="P7">
            <v>2.6598641990980337E-3</v>
          </cell>
          <cell r="S7" t="str">
            <v>SAC</v>
          </cell>
          <cell r="V7">
            <v>0.61074246475850913</v>
          </cell>
          <cell r="Y7">
            <v>0.69902137008188536</v>
          </cell>
        </row>
        <row r="8">
          <cell r="A8" t="str">
            <v>C2</v>
          </cell>
          <cell r="O8">
            <v>6.6590337363831549E-3</v>
          </cell>
          <cell r="P8">
            <v>5.1824796805400898E-3</v>
          </cell>
          <cell r="S8" t="str">
            <v>PMC</v>
          </cell>
          <cell r="V8">
            <v>0.70648047274768078</v>
          </cell>
          <cell r="Y8">
            <v>0.85879768324345929</v>
          </cell>
        </row>
        <row r="9">
          <cell r="A9" t="str">
            <v>C3</v>
          </cell>
          <cell r="O9">
            <v>1.1648910765552275E-2</v>
          </cell>
          <cell r="P9">
            <v>5.715782521236959E-3</v>
          </cell>
          <cell r="S9" t="str">
            <v>HMC</v>
          </cell>
          <cell r="V9">
            <v>23.825558746822487</v>
          </cell>
          <cell r="Y9">
            <v>6.4909127221889351</v>
          </cell>
        </row>
        <row r="10">
          <cell r="A10" t="str">
            <v>C4</v>
          </cell>
          <cell r="O10">
            <v>1.1237014924557993E-2</v>
          </cell>
          <cell r="P10">
            <v>3.5655774397617248E-3</v>
          </cell>
          <cell r="S10" t="str">
            <v>LMC</v>
          </cell>
          <cell r="V10">
            <v>50.028061140272683</v>
          </cell>
          <cell r="Y10">
            <v>72.857998801677653</v>
          </cell>
        </row>
        <row r="11">
          <cell r="A11" t="str">
            <v>C5</v>
          </cell>
          <cell r="O11">
            <v>5.6589426586468268E-2</v>
          </cell>
          <cell r="P11">
            <v>1.6232936339075271E-2</v>
          </cell>
          <cell r="S11" t="str">
            <v>MMC</v>
          </cell>
          <cell r="V11">
            <v>14.994552837476476</v>
          </cell>
          <cell r="Y11">
            <v>6.9502696225284595</v>
          </cell>
        </row>
        <row r="12">
          <cell r="A12" t="str">
            <v>C6</v>
          </cell>
          <cell r="O12">
            <v>7.3705737260120807E-2</v>
          </cell>
          <cell r="P12">
            <v>1.1322062524848986E-2</v>
          </cell>
        </row>
        <row r="13">
          <cell r="A13" t="str">
            <v>C7</v>
          </cell>
          <cell r="O13">
            <v>5.8670537219384297E-2</v>
          </cell>
          <cell r="P13">
            <v>1.1701014761485594E-2</v>
          </cell>
        </row>
        <row r="14">
          <cell r="A14" t="str">
            <v>C8</v>
          </cell>
          <cell r="O14">
            <v>0.11309842146863507</v>
          </cell>
          <cell r="P14">
            <v>8.1686874302330167E-3</v>
          </cell>
        </row>
        <row r="15">
          <cell r="A15" t="str">
            <v>T1</v>
          </cell>
          <cell r="O15">
            <v>4.8781853971337066E-2</v>
          </cell>
          <cell r="P15">
            <v>1.5192133883176452E-2</v>
          </cell>
        </row>
        <row r="16">
          <cell r="A16" t="str">
            <v>T2</v>
          </cell>
          <cell r="O16">
            <v>3.6446992394869308E-2</v>
          </cell>
          <cell r="P16">
            <v>5.8512695158781346E-3</v>
          </cell>
        </row>
        <row r="17">
          <cell r="A17" t="str">
            <v>T3</v>
          </cell>
          <cell r="O17">
            <v>1.7767334279053498E-2</v>
          </cell>
          <cell r="P17">
            <v>7.6978200758546517E-3</v>
          </cell>
        </row>
        <row r="18">
          <cell r="A18" t="str">
            <v>T4</v>
          </cell>
          <cell r="O18">
            <v>1.4583239769044487E-2</v>
          </cell>
          <cell r="P18">
            <v>3.9618616949828531E-3</v>
          </cell>
        </row>
        <row r="19">
          <cell r="A19" t="str">
            <v>T5</v>
          </cell>
          <cell r="O19">
            <v>1.0751732303221869E-2</v>
          </cell>
          <cell r="P19">
            <v>1.4515504885779394E-3</v>
          </cell>
        </row>
        <row r="20">
          <cell r="A20" t="str">
            <v>T6</v>
          </cell>
          <cell r="O20">
            <v>7.6917324192652004E-3</v>
          </cell>
          <cell r="P20">
            <v>4.7206134612270663E-3</v>
          </cell>
        </row>
        <row r="21">
          <cell r="A21" t="str">
            <v>T7</v>
          </cell>
          <cell r="O21">
            <v>1.3168055124260947E-2</v>
          </cell>
          <cell r="P21">
            <v>4.3594710579028511E-3</v>
          </cell>
        </row>
        <row r="22">
          <cell r="A22" t="str">
            <v>T8</v>
          </cell>
          <cell r="O22">
            <v>1.0883915653014173E-2</v>
          </cell>
          <cell r="P22">
            <v>2.2791732747524788E-3</v>
          </cell>
        </row>
        <row r="23">
          <cell r="A23" t="str">
            <v>T9</v>
          </cell>
          <cell r="O23">
            <v>1.6335575740938316E-2</v>
          </cell>
          <cell r="P23">
            <v>8.312809920119393E-3</v>
          </cell>
        </row>
        <row r="24">
          <cell r="A24" t="str">
            <v>T10</v>
          </cell>
          <cell r="O24">
            <v>1.0383517405878829E-2</v>
          </cell>
          <cell r="P24">
            <v>7.0508124332197292E-3</v>
          </cell>
        </row>
        <row r="25">
          <cell r="A25" t="str">
            <v>T11</v>
          </cell>
          <cell r="O25">
            <v>1.551084346320546E-2</v>
          </cell>
          <cell r="P25">
            <v>7.5325476622797672E-3</v>
          </cell>
        </row>
        <row r="26">
          <cell r="A26" t="str">
            <v>T12</v>
          </cell>
          <cell r="O26">
            <v>7.1977138477809718E-3</v>
          </cell>
          <cell r="P26">
            <v>1.9813943799465643E-3</v>
          </cell>
        </row>
        <row r="27">
          <cell r="A27" t="str">
            <v>T13</v>
          </cell>
          <cell r="O27">
            <v>1.1175461740330787E-2</v>
          </cell>
          <cell r="P27">
            <v>2.8178365703757165E-3</v>
          </cell>
        </row>
        <row r="28">
          <cell r="A28" t="str">
            <v>L1</v>
          </cell>
          <cell r="O28">
            <v>1.8578708339749159E-2</v>
          </cell>
          <cell r="P28">
            <v>5.1317160734568852E-3</v>
          </cell>
        </row>
        <row r="29">
          <cell r="A29" t="str">
            <v>L2</v>
          </cell>
          <cell r="O29">
            <v>2.08029333063833E-2</v>
          </cell>
          <cell r="P29">
            <v>1.4123085949722168E-2</v>
          </cell>
        </row>
        <row r="30">
          <cell r="A30" t="str">
            <v>L3</v>
          </cell>
          <cell r="O30">
            <v>5.1102974867719642E-2</v>
          </cell>
          <cell r="P30">
            <v>3.4007726570467376E-3</v>
          </cell>
        </row>
        <row r="31">
          <cell r="A31" t="str">
            <v>L4</v>
          </cell>
          <cell r="O31">
            <v>6.8365667741254771E-2</v>
          </cell>
          <cell r="P31">
            <v>6.7125998164165529E-3</v>
          </cell>
        </row>
        <row r="32">
          <cell r="A32" t="str">
            <v>L5</v>
          </cell>
          <cell r="O32">
            <v>0.11599534870160842</v>
          </cell>
          <cell r="P32">
            <v>2.8189598356662328E-2</v>
          </cell>
        </row>
        <row r="33">
          <cell r="A33" t="str">
            <v>L6</v>
          </cell>
          <cell r="O33">
            <v>0.13816745372480016</v>
          </cell>
          <cell r="P33">
            <v>1.3785223236069939E-2</v>
          </cell>
        </row>
        <row r="34">
          <cell r="A34" t="str">
            <v>S1</v>
          </cell>
          <cell r="O34">
            <v>2.3816074601974206E-2</v>
          </cell>
          <cell r="P34">
            <v>2.2220385219084079E-2</v>
          </cell>
        </row>
        <row r="35">
          <cell r="A35" t="str">
            <v>S2</v>
          </cell>
          <cell r="O35">
            <v>7.0919935632449728E-3</v>
          </cell>
          <cell r="P35">
            <v>8.5268602980668219E-3</v>
          </cell>
        </row>
        <row r="36">
          <cell r="A36" t="str">
            <v>S3</v>
          </cell>
          <cell r="O36">
            <v>0</v>
          </cell>
          <cell r="P36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 ChAT INT vs Dens"/>
      <sheetName val="B4 IB4 Int vs Density"/>
      <sheetName val="75_2 CST int vs density"/>
      <sheetName val="Centroid distances ChAT"/>
      <sheetName val="Cells per segment ChAT"/>
      <sheetName val="Centroid distances Foxp1"/>
      <sheetName val="Cells per segment Foxp1"/>
    </sheetNames>
    <sheetDataSet>
      <sheetData sheetId="0" refreshError="1"/>
      <sheetData sheetId="1" refreshError="1"/>
      <sheetData sheetId="2" refreshError="1"/>
      <sheetData sheetId="3">
        <row r="7">
          <cell r="A7" t="str">
            <v>C1</v>
          </cell>
          <cell r="H7">
            <v>41.239133619734979</v>
          </cell>
          <cell r="I7">
            <v>0</v>
          </cell>
          <cell r="M7">
            <v>42.352071035113909</v>
          </cell>
          <cell r="N7">
            <v>1.5739311869013364</v>
          </cell>
        </row>
        <row r="8">
          <cell r="A8" t="str">
            <v>C2</v>
          </cell>
          <cell r="H8">
            <v>16.058696628733941</v>
          </cell>
          <cell r="I8">
            <v>5.1422743528783545</v>
          </cell>
          <cell r="M8">
            <v>21.632227724485162</v>
          </cell>
          <cell r="N8">
            <v>7.8821632659195524</v>
          </cell>
        </row>
        <row r="9">
          <cell r="A9" t="str">
            <v>C3</v>
          </cell>
          <cell r="H9">
            <v>21.494551945716154</v>
          </cell>
          <cell r="I9">
            <v>13.564683713669462</v>
          </cell>
          <cell r="M9">
            <v>23.661916624641428</v>
          </cell>
          <cell r="N9">
            <v>3.0651165235445288</v>
          </cell>
        </row>
        <row r="10">
          <cell r="A10" t="str">
            <v>C4</v>
          </cell>
          <cell r="H10">
            <v>22.984939066406724</v>
          </cell>
          <cell r="I10">
            <v>9.8821982339648322</v>
          </cell>
          <cell r="M10">
            <v>20.670717708020632</v>
          </cell>
          <cell r="N10">
            <v>3.272803231363115</v>
          </cell>
        </row>
        <row r="11">
          <cell r="A11" t="str">
            <v>C5</v>
          </cell>
          <cell r="H11">
            <v>16.087600873303376</v>
          </cell>
          <cell r="I11">
            <v>7.2407760121096612</v>
          </cell>
          <cell r="M11">
            <v>13.453825824038692</v>
          </cell>
          <cell r="N11">
            <v>3.7247203949099799</v>
          </cell>
        </row>
        <row r="12">
          <cell r="A12" t="str">
            <v>C6</v>
          </cell>
          <cell r="H12">
            <v>9.8900074747171374</v>
          </cell>
          <cell r="I12">
            <v>4.021440379212966</v>
          </cell>
          <cell r="M12">
            <v>8.4933716021220089</v>
          </cell>
          <cell r="N12">
            <v>1.9751413927208146</v>
          </cell>
        </row>
        <row r="13">
          <cell r="A13" t="str">
            <v>C7</v>
          </cell>
          <cell r="H13">
            <v>11.49619014396896</v>
          </cell>
          <cell r="I13">
            <v>3.5817461940851274</v>
          </cell>
          <cell r="M13">
            <v>11.575642985033266</v>
          </cell>
          <cell r="N13">
            <v>0.1123632854022156</v>
          </cell>
        </row>
        <row r="14">
          <cell r="A14" t="str">
            <v>C8</v>
          </cell>
          <cell r="H14">
            <v>14.422228146506933</v>
          </cell>
          <cell r="I14">
            <v>6.3834896950564151</v>
          </cell>
          <cell r="M14">
            <v>14.455394996555569</v>
          </cell>
          <cell r="N14">
            <v>4.6905009159975086E-2</v>
          </cell>
        </row>
        <row r="15">
          <cell r="A15" t="str">
            <v>T1</v>
          </cell>
          <cell r="H15">
            <v>17.26445546982756</v>
          </cell>
          <cell r="I15">
            <v>5.3985879468975719</v>
          </cell>
          <cell r="M15">
            <v>14.856098343649531</v>
          </cell>
          <cell r="N15">
            <v>3.4059313108788607</v>
          </cell>
        </row>
        <row r="16">
          <cell r="A16" t="str">
            <v>T2</v>
          </cell>
          <cell r="H16">
            <v>26.705887762372157</v>
          </cell>
          <cell r="I16">
            <v>11.460217887661889</v>
          </cell>
          <cell r="M16">
            <v>18.668480453982198</v>
          </cell>
          <cell r="N16">
            <v>11.366610421841715</v>
          </cell>
        </row>
        <row r="17">
          <cell r="A17" t="str">
            <v>T3</v>
          </cell>
          <cell r="H17">
            <v>23.662525103679474</v>
          </cell>
          <cell r="I17">
            <v>9.0743874444459252</v>
          </cell>
          <cell r="M17">
            <v>22.730259301203425</v>
          </cell>
          <cell r="N17">
            <v>1.3184229415982658</v>
          </cell>
        </row>
        <row r="18">
          <cell r="A18" t="str">
            <v>T4</v>
          </cell>
          <cell r="H18">
            <v>3.4484851673518535</v>
          </cell>
          <cell r="I18">
            <v>1.4915446351745434</v>
          </cell>
          <cell r="M18">
            <v>6.4032577568008318</v>
          </cell>
          <cell r="N18">
            <v>4.1786794697270162</v>
          </cell>
        </row>
        <row r="19">
          <cell r="A19" t="str">
            <v>T5</v>
          </cell>
          <cell r="H19">
            <v>3.2669499338961114</v>
          </cell>
          <cell r="I19">
            <v>2.0570046863769043</v>
          </cell>
          <cell r="M19">
            <v>6.290787342727584</v>
          </cell>
          <cell r="N19">
            <v>4.2763518739805866</v>
          </cell>
        </row>
        <row r="20">
          <cell r="A20" t="str">
            <v>T6</v>
          </cell>
          <cell r="H20">
            <v>6.6338838829735662</v>
          </cell>
          <cell r="I20">
            <v>2.2264344395264688</v>
          </cell>
          <cell r="M20">
            <v>8.4414608624976282</v>
          </cell>
          <cell r="N20">
            <v>2.5562998794763141</v>
          </cell>
        </row>
        <row r="21">
          <cell r="A21" t="str">
            <v>T7</v>
          </cell>
          <cell r="H21">
            <v>6.3055526631840628</v>
          </cell>
          <cell r="I21">
            <v>1.8818815405746527</v>
          </cell>
          <cell r="M21">
            <v>7.1099283723762561</v>
          </cell>
          <cell r="N21">
            <v>1.1375590371830715</v>
          </cell>
        </row>
        <row r="22">
          <cell r="A22" t="str">
            <v>T8</v>
          </cell>
          <cell r="H22">
            <v>3.8181101373642918</v>
          </cell>
          <cell r="I22">
            <v>2.6979851340649592</v>
          </cell>
          <cell r="M22">
            <v>7.6258165243783012</v>
          </cell>
          <cell r="N22">
            <v>5.3849100140498694</v>
          </cell>
        </row>
        <row r="23">
          <cell r="A23" t="str">
            <v>T9</v>
          </cell>
          <cell r="H23">
            <v>8.233934872210261</v>
          </cell>
          <cell r="I23">
            <v>4.9986704510490378</v>
          </cell>
          <cell r="M23">
            <v>11.225363665765471</v>
          </cell>
          <cell r="N23">
            <v>4.2305191707191669</v>
          </cell>
        </row>
        <row r="24">
          <cell r="A24" t="str">
            <v>T10</v>
          </cell>
          <cell r="H24">
            <v>8.3648427158247092</v>
          </cell>
          <cell r="I24">
            <v>0.56965297000560056</v>
          </cell>
          <cell r="M24">
            <v>8.1527393611942216</v>
          </cell>
          <cell r="N24">
            <v>0.29995944074326703</v>
          </cell>
        </row>
        <row r="25">
          <cell r="A25" t="str">
            <v>T11</v>
          </cell>
          <cell r="H25">
            <v>4.3689728888004025</v>
          </cell>
          <cell r="I25">
            <v>1.7697720413800049</v>
          </cell>
          <cell r="M25">
            <v>6.8294124955990778</v>
          </cell>
          <cell r="N25">
            <v>3.4795870613346107</v>
          </cell>
        </row>
        <row r="26">
          <cell r="A26" t="str">
            <v>T12</v>
          </cell>
          <cell r="H26">
            <v>10.028573317613853</v>
          </cell>
          <cell r="I26">
            <v>5.2988037360399725</v>
          </cell>
          <cell r="M26">
            <v>11.359218083098593</v>
          </cell>
          <cell r="N26">
            <v>1.8818158740492714</v>
          </cell>
        </row>
        <row r="27">
          <cell r="A27" t="str">
            <v>T13</v>
          </cell>
          <cell r="H27">
            <v>13.860495627013885</v>
          </cell>
          <cell r="I27">
            <v>1.7241074760176265</v>
          </cell>
          <cell r="M27">
            <v>12.298519478017759</v>
          </cell>
          <cell r="N27">
            <v>2.2089678540136219</v>
          </cell>
        </row>
        <row r="28">
          <cell r="A28" t="str">
            <v>L1</v>
          </cell>
          <cell r="H28">
            <v>13.028362394034732</v>
          </cell>
          <cell r="I28">
            <v>7.4238738998027056</v>
          </cell>
          <cell r="M28">
            <v>12.0596970619202</v>
          </cell>
          <cell r="N28">
            <v>1.3698996500770082</v>
          </cell>
        </row>
        <row r="29">
          <cell r="A29" t="str">
            <v>L2</v>
          </cell>
          <cell r="H29">
            <v>14.491507515959213</v>
          </cell>
          <cell r="I29">
            <v>3.406362409724311</v>
          </cell>
          <cell r="M29">
            <v>18.627644736321429</v>
          </cell>
          <cell r="N29">
            <v>5.8493813528723928</v>
          </cell>
        </row>
        <row r="30">
          <cell r="A30" t="str">
            <v>L3</v>
          </cell>
          <cell r="H30">
            <v>6.4514024296249444</v>
          </cell>
          <cell r="I30">
            <v>3.9637453367426256</v>
          </cell>
          <cell r="M30">
            <v>10.285240485969226</v>
          </cell>
          <cell r="N30">
            <v>5.421865775224191</v>
          </cell>
        </row>
        <row r="31">
          <cell r="A31" t="str">
            <v>L4</v>
          </cell>
          <cell r="H31">
            <v>14.889147374428234</v>
          </cell>
          <cell r="I31">
            <v>5.6540161400899498</v>
          </cell>
          <cell r="M31">
            <v>15.998344602855056</v>
          </cell>
          <cell r="N31">
            <v>1.56864176378786</v>
          </cell>
        </row>
        <row r="32">
          <cell r="A32" t="str">
            <v>L5</v>
          </cell>
          <cell r="H32">
            <v>8.7128128113662253</v>
          </cell>
          <cell r="I32">
            <v>6.5388851905409728</v>
          </cell>
          <cell r="M32">
            <v>9.976292479209107</v>
          </cell>
          <cell r="N32">
            <v>1.7868300820460579</v>
          </cell>
        </row>
        <row r="33">
          <cell r="A33" t="str">
            <v>L6</v>
          </cell>
          <cell r="H33">
            <v>9.7819227742856487</v>
          </cell>
          <cell r="I33">
            <v>0</v>
          </cell>
          <cell r="M33">
            <v>10.484808339015398</v>
          </cell>
          <cell r="N33">
            <v>0.99403029843708357</v>
          </cell>
        </row>
        <row r="34">
          <cell r="A34" t="str">
            <v>S1</v>
          </cell>
        </row>
        <row r="41">
          <cell r="H41">
            <v>43.465008450492832</v>
          </cell>
          <cell r="I41">
            <v>0</v>
          </cell>
        </row>
        <row r="42">
          <cell r="H42">
            <v>27.205758820236383</v>
          </cell>
          <cell r="I42">
            <v>8.1892196088778952</v>
          </cell>
        </row>
        <row r="43">
          <cell r="H43">
            <v>25.829281303566699</v>
          </cell>
          <cell r="I43">
            <v>9.9813189176204506</v>
          </cell>
        </row>
        <row r="44">
          <cell r="H44">
            <v>18.356496349634543</v>
          </cell>
          <cell r="I44">
            <v>11.430186998574557</v>
          </cell>
        </row>
        <row r="45">
          <cell r="H45">
            <v>10.820050774774005</v>
          </cell>
          <cell r="I45">
            <v>1.9657952563590337</v>
          </cell>
        </row>
        <row r="46">
          <cell r="H46">
            <v>7.0967357295268805</v>
          </cell>
          <cell r="I46">
            <v>2.5356177666662063</v>
          </cell>
        </row>
        <row r="47">
          <cell r="H47">
            <v>11.655095826097572</v>
          </cell>
          <cell r="I47">
            <v>6.03123233488681</v>
          </cell>
        </row>
        <row r="48">
          <cell r="H48">
            <v>14.488561846604204</v>
          </cell>
          <cell r="I48">
            <v>4.8953478967134183</v>
          </cell>
        </row>
        <row r="49">
          <cell r="H49">
            <v>12.447741217471503</v>
          </cell>
          <cell r="I49">
            <v>10.000812430054362</v>
          </cell>
        </row>
        <row r="50">
          <cell r="H50">
            <v>10.631073145592241</v>
          </cell>
          <cell r="I50">
            <v>6.2443361584546038</v>
          </cell>
        </row>
        <row r="51">
          <cell r="H51">
            <v>21.797993498727376</v>
          </cell>
          <cell r="I51">
            <v>9.3392031858977251</v>
          </cell>
        </row>
        <row r="52">
          <cell r="H52">
            <v>9.3580303462498104</v>
          </cell>
          <cell r="I52">
            <v>3.4272704778401479</v>
          </cell>
        </row>
        <row r="53">
          <cell r="H53">
            <v>9.314624751559057</v>
          </cell>
          <cell r="I53">
            <v>3.8112334571449935</v>
          </cell>
        </row>
        <row r="54">
          <cell r="H54">
            <v>10.249037842021689</v>
          </cell>
          <cell r="I54">
            <v>4.9945393370839621</v>
          </cell>
        </row>
        <row r="55">
          <cell r="H55">
            <v>7.9143040815684484</v>
          </cell>
          <cell r="I55">
            <v>4.1673207208161775</v>
          </cell>
        </row>
        <row r="56">
          <cell r="H56">
            <v>11.433522911392311</v>
          </cell>
          <cell r="I56">
            <v>6.4924084984108328</v>
          </cell>
        </row>
        <row r="57">
          <cell r="H57">
            <v>14.216792459320681</v>
          </cell>
          <cell r="I57">
            <v>9.1816722550633116</v>
          </cell>
        </row>
        <row r="58">
          <cell r="H58">
            <v>7.9406360065637323</v>
          </cell>
          <cell r="I58">
            <v>5.2448261264263847</v>
          </cell>
        </row>
        <row r="59">
          <cell r="H59">
            <v>9.2898521023977523</v>
          </cell>
          <cell r="I59">
            <v>5.4348589521614432</v>
          </cell>
        </row>
        <row r="60">
          <cell r="H60">
            <v>12.689862848583331</v>
          </cell>
          <cell r="I60">
            <v>3.4461804851683442</v>
          </cell>
        </row>
        <row r="61">
          <cell r="H61">
            <v>10.736543329021636</v>
          </cell>
          <cell r="I61">
            <v>4.3942151337970961</v>
          </cell>
        </row>
        <row r="62">
          <cell r="H62">
            <v>11.091031729805669</v>
          </cell>
          <cell r="I62">
            <v>5.0632687988860354</v>
          </cell>
        </row>
        <row r="63">
          <cell r="H63">
            <v>22.763781956683644</v>
          </cell>
          <cell r="I63">
            <v>7.8389899304449475</v>
          </cell>
        </row>
        <row r="64">
          <cell r="H64">
            <v>14.119078542313508</v>
          </cell>
          <cell r="I64">
            <v>4.8302187315804233</v>
          </cell>
        </row>
        <row r="65">
          <cell r="H65">
            <v>17.107541831281878</v>
          </cell>
          <cell r="I65">
            <v>2.6033369313820738</v>
          </cell>
        </row>
        <row r="66">
          <cell r="H66">
            <v>11.239772147051989</v>
          </cell>
          <cell r="I66">
            <v>6.1398832718066183</v>
          </cell>
        </row>
        <row r="67">
          <cell r="H67">
            <v>11.187693903745147</v>
          </cell>
          <cell r="I67">
            <v>0</v>
          </cell>
        </row>
      </sheetData>
      <sheetData sheetId="4" refreshError="1"/>
      <sheetData sheetId="5">
        <row r="7">
          <cell r="A7" t="str">
            <v>C1</v>
          </cell>
          <cell r="K7">
            <v>23.778297664838799</v>
          </cell>
          <cell r="P7">
            <v>45.132481073463218</v>
          </cell>
          <cell r="Q7">
            <v>30.199375789879159</v>
          </cell>
        </row>
        <row r="8">
          <cell r="A8" t="str">
            <v>C2</v>
          </cell>
          <cell r="K8">
            <v>41.980055365727601</v>
          </cell>
          <cell r="L8">
            <v>30.067125233246525</v>
          </cell>
          <cell r="P8">
            <v>33.428221250848551</v>
          </cell>
          <cell r="Q8">
            <v>12.094119788426889</v>
          </cell>
        </row>
        <row r="9">
          <cell r="A9" t="str">
            <v>C3</v>
          </cell>
          <cell r="K9">
            <v>48.484998429554253</v>
          </cell>
          <cell r="L9">
            <v>18.997601835479372</v>
          </cell>
          <cell r="P9">
            <v>37.158765170425795</v>
          </cell>
          <cell r="Q9">
            <v>16.017712685660694</v>
          </cell>
        </row>
        <row r="10">
          <cell r="A10" t="str">
            <v>C4</v>
          </cell>
          <cell r="K10">
            <v>14.581422069449578</v>
          </cell>
          <cell r="L10">
            <v>5.6966435789953414</v>
          </cell>
          <cell r="P10">
            <v>17.624570325086655</v>
          </cell>
          <cell r="Q10">
            <v>4.3036615354339673</v>
          </cell>
        </row>
        <row r="11">
          <cell r="A11" t="str">
            <v>C5</v>
          </cell>
          <cell r="K11">
            <v>21.109295262498662</v>
          </cell>
          <cell r="L11">
            <v>9.7268778080886573</v>
          </cell>
          <cell r="P11">
            <v>20.260777502597822</v>
          </cell>
          <cell r="Q11">
            <v>1.1999853239662057</v>
          </cell>
        </row>
        <row r="12">
          <cell r="A12" t="str">
            <v>C6</v>
          </cell>
          <cell r="K12">
            <v>11.424136791718567</v>
          </cell>
          <cell r="L12">
            <v>8.4406229858248203</v>
          </cell>
          <cell r="P12">
            <v>15.508831746416051</v>
          </cell>
          <cell r="Q12">
            <v>5.7766310030901362</v>
          </cell>
        </row>
        <row r="13">
          <cell r="A13" t="str">
            <v>C7</v>
          </cell>
          <cell r="K13">
            <v>29.740879249506747</v>
          </cell>
          <cell r="L13">
            <v>17.531422599732799</v>
          </cell>
          <cell r="P13">
            <v>31.933594178193005</v>
          </cell>
          <cell r="Q13">
            <v>3.1009671905660592</v>
          </cell>
        </row>
        <row r="14">
          <cell r="A14" t="str">
            <v>C8</v>
          </cell>
          <cell r="K14">
            <v>33.647100106854076</v>
          </cell>
          <cell r="L14">
            <v>17.278609982055521</v>
          </cell>
          <cell r="P14">
            <v>22.841309019488364</v>
          </cell>
          <cell r="Q14">
            <v>15.281696307922898</v>
          </cell>
        </row>
        <row r="15">
          <cell r="A15" t="str">
            <v>T1</v>
          </cell>
          <cell r="K15">
            <v>27.354207485750408</v>
          </cell>
          <cell r="L15">
            <v>11.520991105169207</v>
          </cell>
          <cell r="P15">
            <v>29.084160053398691</v>
          </cell>
          <cell r="Q15">
            <v>2.4465223834303611</v>
          </cell>
        </row>
        <row r="16">
          <cell r="A16" t="str">
            <v>T2</v>
          </cell>
          <cell r="K16">
            <v>40.016103791411908</v>
          </cell>
          <cell r="L16">
            <v>21.222808818141363</v>
          </cell>
          <cell r="P16">
            <v>42.403184778226844</v>
          </cell>
          <cell r="Q16">
            <v>3.3758423060366396</v>
          </cell>
        </row>
        <row r="17">
          <cell r="A17" t="str">
            <v>T3</v>
          </cell>
          <cell r="K17">
            <v>9.8576745383966031</v>
          </cell>
          <cell r="L17">
            <v>3.4076399842213605</v>
          </cell>
          <cell r="P17">
            <v>18.385470112329781</v>
          </cell>
          <cell r="Q17">
            <v>12.060124157801555</v>
          </cell>
        </row>
        <row r="18">
          <cell r="A18" t="str">
            <v>T4</v>
          </cell>
          <cell r="K18">
            <v>37.275080841349244</v>
          </cell>
          <cell r="L18">
            <v>17.150732619390546</v>
          </cell>
          <cell r="P18">
            <v>33.018510938619187</v>
          </cell>
          <cell r="Q18">
            <v>6.0196988856299916</v>
          </cell>
        </row>
        <row r="19">
          <cell r="A19" t="str">
            <v>T5</v>
          </cell>
          <cell r="K19">
            <v>19.996722883791282</v>
          </cell>
          <cell r="L19">
            <v>10.077717243511065</v>
          </cell>
          <cell r="P19">
            <v>21.122867546099123</v>
          </cell>
          <cell r="Q19">
            <v>1.5926090546298199</v>
          </cell>
        </row>
        <row r="20">
          <cell r="A20" t="str">
            <v>T6</v>
          </cell>
          <cell r="K20">
            <v>49.636724235530238</v>
          </cell>
          <cell r="L20">
            <v>24.661805635208029</v>
          </cell>
          <cell r="P20">
            <v>34.81278986907283</v>
          </cell>
          <cell r="Q20">
            <v>20.964209028772686</v>
          </cell>
        </row>
        <row r="21">
          <cell r="A21" t="str">
            <v>T7</v>
          </cell>
          <cell r="K21">
            <v>22.412544982430983</v>
          </cell>
          <cell r="L21">
            <v>9.3790114066272476</v>
          </cell>
          <cell r="P21">
            <v>29.064707556984573</v>
          </cell>
          <cell r="Q21">
            <v>9.4075785320444236</v>
          </cell>
        </row>
        <row r="22">
          <cell r="A22" t="str">
            <v>T8</v>
          </cell>
          <cell r="K22">
            <v>25.564157478697847</v>
          </cell>
          <cell r="L22">
            <v>19.784667017689802</v>
          </cell>
          <cell r="P22">
            <v>22.670926463371579</v>
          </cell>
          <cell r="Q22">
            <v>4.0916465409528966</v>
          </cell>
        </row>
        <row r="23">
          <cell r="A23" t="str">
            <v>T9</v>
          </cell>
          <cell r="K23">
            <v>47.72544044601522</v>
          </cell>
          <cell r="L23">
            <v>27.830244220453096</v>
          </cell>
          <cell r="P23">
            <v>46.064449472320845</v>
          </cell>
          <cell r="Q23">
            <v>2.3489959619778777</v>
          </cell>
        </row>
        <row r="24">
          <cell r="A24" t="str">
            <v>T10</v>
          </cell>
          <cell r="K24">
            <v>68.333313986297966</v>
          </cell>
          <cell r="L24">
            <v>39.867210607968502</v>
          </cell>
          <cell r="P24">
            <v>45.956938499349206</v>
          </cell>
          <cell r="Q24">
            <v>31.644973690395805</v>
          </cell>
        </row>
        <row r="25">
          <cell r="A25" t="str">
            <v>T11</v>
          </cell>
          <cell r="K25">
            <v>49.053011322628095</v>
          </cell>
          <cell r="L25">
            <v>18.590534076989556</v>
          </cell>
          <cell r="P25">
            <v>42.117998390088601</v>
          </cell>
          <cell r="Q25">
            <v>9.8075893444301663</v>
          </cell>
        </row>
        <row r="26">
          <cell r="A26" t="str">
            <v>T12</v>
          </cell>
          <cell r="K26">
            <v>46.034323364815599</v>
          </cell>
          <cell r="L26">
            <v>23.178186724111537</v>
          </cell>
          <cell r="P26">
            <v>38.023382680016354</v>
          </cell>
          <cell r="Q26">
            <v>11.329180963809508</v>
          </cell>
        </row>
        <row r="27">
          <cell r="A27" t="str">
            <v>T13</v>
          </cell>
          <cell r="K27">
            <v>55.54926827592778</v>
          </cell>
          <cell r="L27">
            <v>39.374302956500024</v>
          </cell>
          <cell r="P27">
            <v>42.206693030700052</v>
          </cell>
          <cell r="Q27">
            <v>18.869250868784594</v>
          </cell>
        </row>
        <row r="28">
          <cell r="A28" t="str">
            <v>L1</v>
          </cell>
          <cell r="K28">
            <v>26.017012930617501</v>
          </cell>
          <cell r="L28">
            <v>11.810784559217048</v>
          </cell>
          <cell r="P28">
            <v>51.664534048086182</v>
          </cell>
          <cell r="Q28">
            <v>36.271072205574569</v>
          </cell>
        </row>
        <row r="29">
          <cell r="A29" t="str">
            <v>L2</v>
          </cell>
          <cell r="K29">
            <v>24.797969352734842</v>
          </cell>
          <cell r="L29">
            <v>15.040299403874977</v>
          </cell>
          <cell r="P29">
            <v>29.168062277569831</v>
          </cell>
          <cell r="Q29">
            <v>6.180244683132365</v>
          </cell>
        </row>
        <row r="30">
          <cell r="A30" t="str">
            <v>L3</v>
          </cell>
          <cell r="K30">
            <v>44.235172035127846</v>
          </cell>
          <cell r="L30">
            <v>19.300116951682806</v>
          </cell>
          <cell r="P30">
            <v>33.288161445984706</v>
          </cell>
          <cell r="Q30">
            <v>15.481410842608101</v>
          </cell>
        </row>
        <row r="31">
          <cell r="A31" t="str">
            <v>L4</v>
          </cell>
          <cell r="K31">
            <v>15.583626004900422</v>
          </cell>
          <cell r="L31">
            <v>10.477655806706949</v>
          </cell>
          <cell r="P31">
            <v>14.618679586050984</v>
          </cell>
          <cell r="Q31">
            <v>1.3646403125002244</v>
          </cell>
        </row>
        <row r="32">
          <cell r="A32" t="str">
            <v>L5</v>
          </cell>
          <cell r="K32">
            <v>12.246731278813352</v>
          </cell>
          <cell r="L32">
            <v>3.8552239087102862</v>
          </cell>
          <cell r="P32">
            <v>17.076623971772978</v>
          </cell>
          <cell r="Q32">
            <v>6.8304997511902075</v>
          </cell>
        </row>
        <row r="33">
          <cell r="A33" t="str">
            <v>L6</v>
          </cell>
          <cell r="K33">
            <v>13.968136411565155</v>
          </cell>
          <cell r="L33">
            <v>11.592799887419936</v>
          </cell>
          <cell r="P33">
            <v>15.370261302624128</v>
          </cell>
          <cell r="Q33">
            <v>1.9829040370764979</v>
          </cell>
        </row>
        <row r="34">
          <cell r="A34" t="str">
            <v>S1</v>
          </cell>
          <cell r="K34">
            <v>36.167696722661553</v>
          </cell>
          <cell r="L34">
            <v>20.487161877997533</v>
          </cell>
          <cell r="P34">
            <v>31.557472298505871</v>
          </cell>
          <cell r="Q34">
            <v>6.5198419062246806</v>
          </cell>
        </row>
        <row r="35">
          <cell r="A35" t="str">
            <v>S2</v>
          </cell>
        </row>
        <row r="36">
          <cell r="A36" t="str">
            <v>S3</v>
          </cell>
        </row>
        <row r="37">
          <cell r="A37" t="str">
            <v>S4</v>
          </cell>
        </row>
        <row r="41">
          <cell r="K41">
            <v>66.486664482087633</v>
          </cell>
        </row>
        <row r="42">
          <cell r="K42">
            <v>24.876387135969505</v>
          </cell>
          <cell r="L42">
            <v>12.436624246729508</v>
          </cell>
        </row>
        <row r="43">
          <cell r="K43">
            <v>25.832531911297338</v>
          </cell>
          <cell r="L43">
            <v>13.078117091260635</v>
          </cell>
        </row>
        <row r="44">
          <cell r="K44">
            <v>20.667718580723729</v>
          </cell>
          <cell r="L44">
            <v>9.0873155944090787</v>
          </cell>
        </row>
        <row r="45">
          <cell r="K45">
            <v>19.412259742696982</v>
          </cell>
          <cell r="L45">
            <v>6.9665244026144393</v>
          </cell>
        </row>
        <row r="46">
          <cell r="K46">
            <v>19.593526701113536</v>
          </cell>
          <cell r="L46">
            <v>9.7683824658244536</v>
          </cell>
        </row>
        <row r="47">
          <cell r="K47">
            <v>34.126309106879262</v>
          </cell>
          <cell r="L47">
            <v>19.962382705097383</v>
          </cell>
        </row>
        <row r="48">
          <cell r="K48">
            <v>12.03551793212265</v>
          </cell>
          <cell r="L48">
            <v>4.2893629248530143</v>
          </cell>
        </row>
        <row r="49">
          <cell r="K49">
            <v>30.814112621046974</v>
          </cell>
          <cell r="L49">
            <v>15.03016431433686</v>
          </cell>
        </row>
        <row r="50">
          <cell r="K50">
            <v>44.790265765041788</v>
          </cell>
          <cell r="L50">
            <v>30.393160604654287</v>
          </cell>
        </row>
        <row r="51">
          <cell r="K51">
            <v>26.91326568626296</v>
          </cell>
          <cell r="L51">
            <v>12.719271369493741</v>
          </cell>
        </row>
        <row r="52">
          <cell r="K52">
            <v>28.761941035889134</v>
          </cell>
          <cell r="L52">
            <v>14.935534302209103</v>
          </cell>
        </row>
        <row r="53">
          <cell r="K53">
            <v>22.249012208406967</v>
          </cell>
          <cell r="L53">
            <v>9.9106091713151567</v>
          </cell>
        </row>
        <row r="54">
          <cell r="K54">
            <v>19.988855502615419</v>
          </cell>
          <cell r="L54">
            <v>9.7548084129918404</v>
          </cell>
        </row>
        <row r="55">
          <cell r="K55">
            <v>35.716870131538165</v>
          </cell>
          <cell r="L55">
            <v>29.266317320877238</v>
          </cell>
        </row>
        <row r="56">
          <cell r="K56">
            <v>19.777695448045311</v>
          </cell>
          <cell r="L56">
            <v>8.9733046316437424</v>
          </cell>
        </row>
        <row r="57">
          <cell r="K57">
            <v>44.40345849862647</v>
          </cell>
          <cell r="L57">
            <v>15.434371944070127</v>
          </cell>
        </row>
        <row r="58">
          <cell r="K58">
            <v>23.580563012400443</v>
          </cell>
          <cell r="L58">
            <v>4.5647605676236198</v>
          </cell>
        </row>
        <row r="59">
          <cell r="K59">
            <v>35.182985457549108</v>
          </cell>
          <cell r="L59">
            <v>12.228277684951806</v>
          </cell>
        </row>
        <row r="60">
          <cell r="K60">
            <v>30.012441995217117</v>
          </cell>
          <cell r="L60">
            <v>17.808564043287706</v>
          </cell>
        </row>
        <row r="61">
          <cell r="K61">
            <v>28.864117785472327</v>
          </cell>
          <cell r="L61">
            <v>13.711602238921364</v>
          </cell>
        </row>
        <row r="62">
          <cell r="K62">
            <v>77.312055165554867</v>
          </cell>
          <cell r="L62">
            <v>36.024568884372258</v>
          </cell>
        </row>
        <row r="63">
          <cell r="K63">
            <v>33.538155202404823</v>
          </cell>
          <cell r="L63">
            <v>22.597139043930074</v>
          </cell>
        </row>
        <row r="64">
          <cell r="K64">
            <v>22.341150856841562</v>
          </cell>
          <cell r="L64">
            <v>9.124235083665301</v>
          </cell>
        </row>
        <row r="65">
          <cell r="K65">
            <v>13.653733167201546</v>
          </cell>
          <cell r="L65">
            <v>5.2589387532172012</v>
          </cell>
        </row>
        <row r="66">
          <cell r="K66">
            <v>21.906516664732603</v>
          </cell>
          <cell r="L66">
            <v>8.7063314485393111</v>
          </cell>
        </row>
        <row r="67">
          <cell r="K67">
            <v>16.772386193683101</v>
          </cell>
          <cell r="L67">
            <v>8.6286736100049648</v>
          </cell>
        </row>
        <row r="68">
          <cell r="K68">
            <v>26.947247874350193</v>
          </cell>
          <cell r="L68">
            <v>12.422230079214524</v>
          </cell>
        </row>
      </sheetData>
      <sheetData sheetId="6">
        <row r="5">
          <cell r="A5" t="str">
            <v>C1</v>
          </cell>
          <cell r="N5">
            <v>0.37917950799626277</v>
          </cell>
          <cell r="O5">
            <v>0.26598641990980348</v>
          </cell>
          <cell r="X5">
            <v>7.1217233324682061</v>
          </cell>
          <cell r="AB5">
            <v>12.142999800279608</v>
          </cell>
          <cell r="AC5">
            <v>33.236151603498541</v>
          </cell>
        </row>
        <row r="6">
          <cell r="A6" t="str">
            <v>C2</v>
          </cell>
          <cell r="N6">
            <v>0.66590337363831553</v>
          </cell>
          <cell r="O6">
            <v>0.51824796805400908</v>
          </cell>
          <cell r="X6">
            <v>1.3755515182974303</v>
          </cell>
          <cell r="AB6">
            <v>0.69902137008188536</v>
          </cell>
          <cell r="AC6">
            <v>9.9056603773584904</v>
          </cell>
        </row>
        <row r="7">
          <cell r="A7" t="str">
            <v>C3</v>
          </cell>
          <cell r="N7">
            <v>1.1648910765552276</v>
          </cell>
          <cell r="O7">
            <v>0.57157825212369529</v>
          </cell>
          <cell r="X7">
            <v>1.7285232286529975</v>
          </cell>
          <cell r="AB7">
            <v>0.85879768324345929</v>
          </cell>
          <cell r="AC7">
            <v>9.6846846846846848</v>
          </cell>
        </row>
        <row r="8">
          <cell r="A8" t="str">
            <v>C4</v>
          </cell>
          <cell r="N8">
            <v>1.1237014924557991</v>
          </cell>
          <cell r="O8">
            <v>0.35655774397617268</v>
          </cell>
          <cell r="X8">
            <v>24.599013755515184</v>
          </cell>
          <cell r="AB8">
            <v>6.4909127221889351</v>
          </cell>
          <cell r="AC8">
            <v>5.1434901878033337</v>
          </cell>
        </row>
        <row r="9">
          <cell r="A9" t="str">
            <v>C5</v>
          </cell>
          <cell r="N9">
            <v>5.6589426586468266</v>
          </cell>
          <cell r="O9">
            <v>1.6232936339075306</v>
          </cell>
          <cell r="X9">
            <v>50.417856215935629</v>
          </cell>
          <cell r="AB9">
            <v>72.857998801677653</v>
          </cell>
          <cell r="AC9">
            <v>28.168434057448781</v>
          </cell>
        </row>
        <row r="10">
          <cell r="A10" t="str">
            <v>C6</v>
          </cell>
          <cell r="N10">
            <v>7.3705737260120809</v>
          </cell>
          <cell r="O10">
            <v>1.1322062524848959</v>
          </cell>
          <cell r="X10">
            <v>14.757331949130547</v>
          </cell>
          <cell r="AB10">
            <v>6.9502696225284595</v>
          </cell>
          <cell r="AC10">
            <v>9.1804431938093565</v>
          </cell>
        </row>
        <row r="11">
          <cell r="A11" t="str">
            <v>C7</v>
          </cell>
          <cell r="N11">
            <v>5.8670537219384311</v>
          </cell>
          <cell r="O11">
            <v>1.1701014761485524</v>
          </cell>
        </row>
        <row r="12">
          <cell r="A12" t="str">
            <v>C8</v>
          </cell>
          <cell r="N12">
            <v>11.309842146863506</v>
          </cell>
          <cell r="O12">
            <v>0.8168687430233017</v>
          </cell>
        </row>
        <row r="13">
          <cell r="A13" t="str">
            <v>T1</v>
          </cell>
          <cell r="N13">
            <v>4.8781853971337066</v>
          </cell>
          <cell r="O13">
            <v>1.5192133883176455</v>
          </cell>
        </row>
        <row r="14">
          <cell r="A14" t="str">
            <v>T2</v>
          </cell>
          <cell r="N14">
            <v>3.6446992394869313</v>
          </cell>
          <cell r="O14">
            <v>0.58512695158781125</v>
          </cell>
        </row>
        <row r="15">
          <cell r="A15" t="str">
            <v>T3</v>
          </cell>
          <cell r="N15">
            <v>1.7767334279053499</v>
          </cell>
          <cell r="O15">
            <v>0.769782007585465</v>
          </cell>
        </row>
        <row r="16">
          <cell r="A16" t="str">
            <v>T4</v>
          </cell>
          <cell r="N16">
            <v>1.4583239769044489</v>
          </cell>
          <cell r="O16">
            <v>0.39618616949828478</v>
          </cell>
        </row>
        <row r="17">
          <cell r="A17" t="str">
            <v>T5</v>
          </cell>
          <cell r="N17">
            <v>1.0751732303221868</v>
          </cell>
          <cell r="O17">
            <v>0.14515504885779501</v>
          </cell>
        </row>
        <row r="18">
          <cell r="A18" t="str">
            <v>T6</v>
          </cell>
          <cell r="N18">
            <v>0.76917324192652003</v>
          </cell>
          <cell r="O18">
            <v>0.47206134612270673</v>
          </cell>
        </row>
        <row r="19">
          <cell r="A19" t="str">
            <v>T7</v>
          </cell>
          <cell r="N19">
            <v>1.3168055124260944</v>
          </cell>
          <cell r="O19">
            <v>0.43594710579028617</v>
          </cell>
        </row>
        <row r="20">
          <cell r="A20" t="str">
            <v>T8</v>
          </cell>
          <cell r="N20">
            <v>1.0883915653014173</v>
          </cell>
          <cell r="O20">
            <v>0.22791732747524823</v>
          </cell>
        </row>
        <row r="21">
          <cell r="A21" t="str">
            <v>T9</v>
          </cell>
          <cell r="N21">
            <v>1.6335575740938315</v>
          </cell>
          <cell r="O21">
            <v>0.83128099201193983</v>
          </cell>
        </row>
        <row r="22">
          <cell r="A22" t="str">
            <v>T10</v>
          </cell>
          <cell r="N22">
            <v>1.038351740587883</v>
          </cell>
          <cell r="O22">
            <v>0.70508124332197253</v>
          </cell>
        </row>
        <row r="23">
          <cell r="A23" t="str">
            <v>T11</v>
          </cell>
          <cell r="N23">
            <v>1.5510843463205459</v>
          </cell>
          <cell r="O23">
            <v>0.7532547662279766</v>
          </cell>
        </row>
        <row r="24">
          <cell r="A24" t="str">
            <v>T12</v>
          </cell>
          <cell r="N24">
            <v>0.71977138477809721</v>
          </cell>
          <cell r="O24">
            <v>0.19813943799465633</v>
          </cell>
        </row>
        <row r="25">
          <cell r="A25" t="str">
            <v>T13</v>
          </cell>
          <cell r="N25">
            <v>1.1175461740330785</v>
          </cell>
          <cell r="O25">
            <v>0.28178365703757163</v>
          </cell>
        </row>
        <row r="26">
          <cell r="A26" t="str">
            <v>L1</v>
          </cell>
          <cell r="N26">
            <v>1.8578708339749159</v>
          </cell>
          <cell r="O26">
            <v>0.51317160734568845</v>
          </cell>
        </row>
        <row r="27">
          <cell r="A27" t="str">
            <v>L2</v>
          </cell>
          <cell r="N27">
            <v>2.0802933306383298</v>
          </cell>
          <cell r="O27">
            <v>1.4123085949722178</v>
          </cell>
        </row>
        <row r="28">
          <cell r="A28" t="str">
            <v>L3</v>
          </cell>
          <cell r="N28">
            <v>5.1102974867719642</v>
          </cell>
          <cell r="O28">
            <v>0.34007726570467384</v>
          </cell>
        </row>
        <row r="29">
          <cell r="A29" t="str">
            <v>L4</v>
          </cell>
          <cell r="N29">
            <v>6.836566774125477</v>
          </cell>
          <cell r="O29">
            <v>0.67125998164165546</v>
          </cell>
        </row>
        <row r="30">
          <cell r="A30" t="str">
            <v>L5</v>
          </cell>
          <cell r="N30">
            <v>11.599534870160841</v>
          </cell>
          <cell r="O30">
            <v>2.818959835666242</v>
          </cell>
        </row>
        <row r="31">
          <cell r="A31" t="str">
            <v>L6</v>
          </cell>
          <cell r="N31">
            <v>13.816745372480016</v>
          </cell>
          <cell r="O31">
            <v>1.3785223236069939</v>
          </cell>
        </row>
        <row r="32">
          <cell r="A32" t="str">
            <v>S1</v>
          </cell>
          <cell r="N32">
            <v>2.3816074601974204</v>
          </cell>
          <cell r="O32">
            <v>2.222038521908408</v>
          </cell>
        </row>
        <row r="33">
          <cell r="A33" t="str">
            <v>S2</v>
          </cell>
          <cell r="N33">
            <v>0.70919935632449727</v>
          </cell>
          <cell r="O33">
            <v>0.85268602980668218</v>
          </cell>
        </row>
        <row r="34">
          <cell r="A34" t="str">
            <v>S3</v>
          </cell>
          <cell r="N34">
            <v>0</v>
          </cell>
          <cell r="O3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3 p"/>
      <sheetName val="B3 p"/>
      <sheetName val="B4 p"/>
      <sheetName val="cell density"/>
      <sheetName val="A3 c"/>
      <sheetName val="B2 c"/>
      <sheetName val="B3 c"/>
      <sheetName val="B4 c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A3</v>
          </cell>
          <cell r="G4" t="str">
            <v>B2</v>
          </cell>
          <cell r="M4" t="str">
            <v>B3</v>
          </cell>
          <cell r="S4" t="str">
            <v>B4</v>
          </cell>
        </row>
        <row r="6">
          <cell r="E6" t="str">
            <v>Lamina_I</v>
          </cell>
        </row>
        <row r="7">
          <cell r="E7" t="str">
            <v>Lamina_II</v>
          </cell>
        </row>
        <row r="8">
          <cell r="E8" t="str">
            <v>Lamina_III</v>
          </cell>
        </row>
        <row r="9">
          <cell r="E9" t="str">
            <v>Lamina_IV</v>
          </cell>
        </row>
        <row r="10">
          <cell r="E10" t="str">
            <v>Lamina_V</v>
          </cell>
        </row>
        <row r="11">
          <cell r="E11" t="str">
            <v>Lamina_VI</v>
          </cell>
        </row>
        <row r="12">
          <cell r="E12" t="str">
            <v>Lamina_VII</v>
          </cell>
        </row>
        <row r="13">
          <cell r="E13" t="str">
            <v>Lamina_VIII</v>
          </cell>
        </row>
        <row r="14">
          <cell r="E14" t="str">
            <v>Lamina_IX</v>
          </cell>
        </row>
        <row r="15">
          <cell r="E15" t="str">
            <v>Lamina_X</v>
          </cell>
        </row>
        <row r="20">
          <cell r="C20">
            <v>0</v>
          </cell>
          <cell r="I20">
            <v>2.8000788754612808E-3</v>
          </cell>
          <cell r="O20">
            <v>0</v>
          </cell>
          <cell r="U20">
            <v>0</v>
          </cell>
        </row>
        <row r="21">
          <cell r="C21">
            <v>0</v>
          </cell>
          <cell r="I21">
            <v>1.0479168427279643E-3</v>
          </cell>
          <cell r="O21">
            <v>0</v>
          </cell>
          <cell r="U21">
            <v>0</v>
          </cell>
        </row>
        <row r="22">
          <cell r="C22">
            <v>3.3131900012235986E-3</v>
          </cell>
          <cell r="I22">
            <v>1.8329154811872635E-3</v>
          </cell>
          <cell r="O22">
            <v>5.2151539451139664E-3</v>
          </cell>
          <cell r="U22">
            <v>0</v>
          </cell>
        </row>
        <row r="23">
          <cell r="C23">
            <v>2.2103721714143614E-3</v>
          </cell>
          <cell r="I23">
            <v>6.0095589547123397E-4</v>
          </cell>
          <cell r="O23">
            <v>3.4296559959847931E-3</v>
          </cell>
          <cell r="U23">
            <v>2.6723203988677008E-3</v>
          </cell>
        </row>
        <row r="24">
          <cell r="C24">
            <v>4.3568014335842366E-3</v>
          </cell>
          <cell r="I24">
            <v>4.229227114378808E-3</v>
          </cell>
          <cell r="O24">
            <v>1.1682175596079405E-3</v>
          </cell>
          <cell r="U24">
            <v>1.3147257202101512E-2</v>
          </cell>
        </row>
        <row r="25">
          <cell r="C25">
            <v>1.4072965964215653E-2</v>
          </cell>
          <cell r="I25">
            <v>1.4280214466135196E-2</v>
          </cell>
          <cell r="O25">
            <v>1.2224459302761609E-2</v>
          </cell>
          <cell r="U25">
            <v>2.7095977540393511E-2</v>
          </cell>
        </row>
        <row r="26">
          <cell r="C26">
            <v>0.15308406124309751</v>
          </cell>
          <cell r="I26">
            <v>0.16498868512728057</v>
          </cell>
          <cell r="O26">
            <v>0.17967474515550272</v>
          </cell>
          <cell r="U26">
            <v>0.17604696946751627</v>
          </cell>
        </row>
        <row r="27">
          <cell r="C27">
            <v>0.19477010155870708</v>
          </cell>
          <cell r="I27">
            <v>0.12397532324854221</v>
          </cell>
          <cell r="O27">
            <v>0.14063031827438399</v>
          </cell>
          <cell r="U27">
            <v>0.14487844087461996</v>
          </cell>
        </row>
        <row r="28">
          <cell r="C28">
            <v>0.57445993897793968</v>
          </cell>
          <cell r="I28">
            <v>0.60028545405034872</v>
          </cell>
          <cell r="O28">
            <v>0.60196087480746041</v>
          </cell>
          <cell r="U28">
            <v>0.54936803233810561</v>
          </cell>
        </row>
        <row r="29">
          <cell r="C29">
            <v>5.373256864981784E-2</v>
          </cell>
          <cell r="I29">
            <v>8.5959228898466619E-2</v>
          </cell>
          <cell r="O29">
            <v>5.5696574959184501E-2</v>
          </cell>
          <cell r="U29">
            <v>8.6791002178395457E-2</v>
          </cell>
        </row>
        <row r="35">
          <cell r="C35">
            <v>7.0001971886532021E-4</v>
          </cell>
        </row>
        <row r="36">
          <cell r="C36">
            <v>2.6197921068199108E-4</v>
          </cell>
        </row>
        <row r="37">
          <cell r="C37">
            <v>2.5903148568812073E-3</v>
          </cell>
        </row>
        <row r="38">
          <cell r="C38">
            <v>2.2283261154345223E-3</v>
          </cell>
        </row>
        <row r="39">
          <cell r="C39">
            <v>5.7253758274181249E-3</v>
          </cell>
        </row>
        <row r="40">
          <cell r="C40">
            <v>1.6918404318376493E-2</v>
          </cell>
        </row>
        <row r="41">
          <cell r="C41">
            <v>0.16844861524834928</v>
          </cell>
        </row>
        <row r="42">
          <cell r="C42">
            <v>0.15106354598906332</v>
          </cell>
        </row>
        <row r="43">
          <cell r="C43">
            <v>0.58151857504346349</v>
          </cell>
        </row>
        <row r="44">
          <cell r="C44">
            <v>7.0544843671466101E-2</v>
          </cell>
        </row>
        <row r="47">
          <cell r="C47">
            <v>1.4000394377306404E-3</v>
          </cell>
        </row>
        <row r="48">
          <cell r="C48">
            <v>5.2395842136398216E-4</v>
          </cell>
        </row>
        <row r="49">
          <cell r="C49">
            <v>2.2132716044733188E-3</v>
          </cell>
        </row>
        <row r="50">
          <cell r="C50">
            <v>1.195683985919567E-3</v>
          </cell>
        </row>
        <row r="51">
          <cell r="C51">
            <v>5.1627987067975004E-3</v>
          </cell>
        </row>
        <row r="52">
          <cell r="C52">
            <v>6.8476925949045551E-3</v>
          </cell>
        </row>
        <row r="53">
          <cell r="C53">
            <v>1.1997244346865584E-2</v>
          </cell>
        </row>
        <row r="54">
          <cell r="C54">
            <v>3.0502145153117163E-2</v>
          </cell>
        </row>
        <row r="55">
          <cell r="C55">
            <v>2.4856689955655351E-2</v>
          </cell>
        </row>
        <row r="56">
          <cell r="C56">
            <v>1.8299950940865974E-2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zoomScale="68" workbookViewId="0"/>
  </sheetViews>
  <sheetFormatPr defaultRowHeight="15" x14ac:dyDescent="0.25"/>
  <sheetData>
    <row r="1" spans="1:16" x14ac:dyDescent="0.25">
      <c r="A1" s="3" t="s">
        <v>0</v>
      </c>
    </row>
    <row r="3" spans="1:16" x14ac:dyDescent="0.25">
      <c r="A3" s="5" t="s">
        <v>18</v>
      </c>
    </row>
    <row r="5" spans="1:16" x14ac:dyDescent="0.2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I6" s="1"/>
      <c r="L6" s="1"/>
      <c r="M6" s="1"/>
      <c r="N6" s="1"/>
      <c r="O6" s="1"/>
      <c r="P6" s="1"/>
    </row>
    <row r="7" spans="1:16" x14ac:dyDescent="0.25">
      <c r="A7" s="1" t="s">
        <v>1</v>
      </c>
      <c r="B7" s="1"/>
      <c r="C7" s="1"/>
      <c r="D7" s="1">
        <f>AVERAGE(D10:D48)</f>
        <v>101.83864102564105</v>
      </c>
      <c r="E7" s="1">
        <f>AVERAGE(E10:E48)</f>
        <v>6.6986410256410274</v>
      </c>
      <c r="F7" s="1">
        <f>AVERAGE(F10:F48)</f>
        <v>93.682941197331232</v>
      </c>
      <c r="G7" s="1">
        <f>AVERAGE(G10:G48)</f>
        <v>6.3170588026687726</v>
      </c>
      <c r="H7" s="1">
        <f>AVERAGE(H10:H48)</f>
        <v>16.828996867538837</v>
      </c>
      <c r="I7" s="1"/>
      <c r="J7" s="1" t="s">
        <v>2</v>
      </c>
      <c r="K7" s="1">
        <f>COUNTA(A10:A48)</f>
        <v>4</v>
      </c>
      <c r="L7" s="1"/>
      <c r="M7" s="1"/>
      <c r="N7" s="1"/>
      <c r="O7" s="1"/>
      <c r="P7" s="1"/>
    </row>
    <row r="8" spans="1:16" x14ac:dyDescent="0.25">
      <c r="A8" s="1" t="s">
        <v>3</v>
      </c>
      <c r="B8" s="1"/>
      <c r="C8" s="1"/>
      <c r="D8" s="1">
        <f>_xlfn.STDEV.S(D10:D48)</f>
        <v>32.091843854365884</v>
      </c>
      <c r="E8" s="1">
        <f>_xlfn.STDEV.S(E10:E48)</f>
        <v>2.867759096606147</v>
      </c>
      <c r="F8" s="1">
        <f>_xlfn.STDEV.S(F10:F48)</f>
        <v>2.2432688389587745</v>
      </c>
      <c r="G8" s="1">
        <f>_xlfn.STDEV.S(G10:G48)</f>
        <v>2.2432688389587736</v>
      </c>
      <c r="H8" s="1">
        <f>_xlfn.STDEV.S(H10:H48)</f>
        <v>6.3265172248539985</v>
      </c>
      <c r="I8" s="1"/>
      <c r="J8" s="1" t="s">
        <v>4</v>
      </c>
      <c r="K8" s="1">
        <f>COUNTA(B10:B48)</f>
        <v>39</v>
      </c>
      <c r="L8" s="1"/>
      <c r="M8" s="1"/>
      <c r="N8" s="1"/>
      <c r="O8" s="1"/>
      <c r="P8" s="1"/>
    </row>
    <row r="9" spans="1:16" x14ac:dyDescent="0.25">
      <c r="I9" s="1"/>
      <c r="J9" s="1"/>
      <c r="K9" s="2"/>
      <c r="L9" s="1"/>
      <c r="M9" s="1"/>
      <c r="N9" s="1"/>
      <c r="O9" s="1"/>
      <c r="P9" s="1"/>
    </row>
    <row r="10" spans="1:16" x14ac:dyDescent="0.25">
      <c r="A10" s="1" t="s">
        <v>19</v>
      </c>
      <c r="B10" s="1">
        <v>657</v>
      </c>
      <c r="C10" s="1" t="s">
        <v>14</v>
      </c>
      <c r="D10" s="1">
        <v>101.91800000000001</v>
      </c>
      <c r="E10" s="1">
        <v>4.375</v>
      </c>
      <c r="F10" s="1">
        <f>D10/(SUM(D10:E10))*100</f>
        <v>95.884018703019009</v>
      </c>
      <c r="G10" s="1">
        <f>E10/(SUM(D10:E10))*100</f>
        <v>4.1159812969809861</v>
      </c>
      <c r="H10" s="1">
        <f>F10/G10</f>
        <v>23.295542857142859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>
        <v>577</v>
      </c>
      <c r="C11" s="1" t="s">
        <v>14</v>
      </c>
      <c r="D11" s="1">
        <v>126.371</v>
      </c>
      <c r="E11" s="1">
        <v>3.5289999999999999</v>
      </c>
      <c r="F11" s="1">
        <f t="shared" ref="F11:F48" si="0">D11/(SUM(D11:E11))*100</f>
        <v>97.28329484218628</v>
      </c>
      <c r="G11" s="1">
        <f t="shared" ref="G11:G48" si="1">E11/(SUM(D11:E11))*100</f>
        <v>2.7167051578137027</v>
      </c>
      <c r="H11" s="1">
        <f t="shared" ref="H11:H48" si="2">F11/G11</f>
        <v>35.809294417682061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>
        <v>506</v>
      </c>
      <c r="C12" s="1" t="s">
        <v>14</v>
      </c>
      <c r="D12" s="1">
        <v>76.322999999999993</v>
      </c>
      <c r="E12" s="1">
        <v>2.617</v>
      </c>
      <c r="F12" s="1">
        <f t="shared" si="0"/>
        <v>96.684823916898907</v>
      </c>
      <c r="G12" s="1">
        <f t="shared" si="1"/>
        <v>3.3151760831010892</v>
      </c>
      <c r="H12" s="1">
        <f t="shared" si="2"/>
        <v>29.164310278945358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>
        <v>428</v>
      </c>
      <c r="C13" s="1" t="s">
        <v>14</v>
      </c>
      <c r="D13" s="1">
        <v>95.626000000000005</v>
      </c>
      <c r="E13" s="1">
        <v>4.9050000000000002</v>
      </c>
      <c r="F13" s="1">
        <f t="shared" si="0"/>
        <v>95.120907978633454</v>
      </c>
      <c r="G13" s="1">
        <f t="shared" si="1"/>
        <v>4.8790920213665432</v>
      </c>
      <c r="H13" s="1">
        <f t="shared" si="2"/>
        <v>19.495616717635066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>
        <v>359</v>
      </c>
      <c r="C14" s="1" t="s">
        <v>14</v>
      </c>
      <c r="D14" s="1">
        <v>59.884999999999998</v>
      </c>
      <c r="E14" s="1">
        <v>6.8079999999999998</v>
      </c>
      <c r="F14" s="1">
        <f t="shared" si="0"/>
        <v>89.792032147301811</v>
      </c>
      <c r="G14" s="1">
        <f t="shared" si="1"/>
        <v>10.207967852698184</v>
      </c>
      <c r="H14" s="1">
        <f t="shared" si="2"/>
        <v>8.7962690951821383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>
        <v>293</v>
      </c>
      <c r="C15" s="1" t="s">
        <v>14</v>
      </c>
      <c r="D15" s="1">
        <v>166.495</v>
      </c>
      <c r="E15" s="1">
        <v>12.364000000000001</v>
      </c>
      <c r="F15" s="1">
        <f>D15/(SUM(D15:E15))*100</f>
        <v>93.087292224601498</v>
      </c>
      <c r="G15" s="1">
        <f t="shared" si="1"/>
        <v>6.9127077753984985</v>
      </c>
      <c r="H15" s="1">
        <f t="shared" si="2"/>
        <v>13.466111290844387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>
        <v>204</v>
      </c>
      <c r="C16" s="1" t="s">
        <v>14</v>
      </c>
      <c r="D16" s="1">
        <v>175.17599999999999</v>
      </c>
      <c r="E16" s="1">
        <v>17.285</v>
      </c>
      <c r="F16" s="1">
        <f t="shared" si="0"/>
        <v>91.018959685338857</v>
      </c>
      <c r="G16" s="1">
        <f t="shared" si="1"/>
        <v>8.9810403146611524</v>
      </c>
      <c r="H16" s="1">
        <f t="shared" si="2"/>
        <v>10.134567544113393</v>
      </c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>
        <v>134</v>
      </c>
      <c r="C17" s="1" t="s">
        <v>14</v>
      </c>
      <c r="D17" s="1">
        <v>76.620999999999995</v>
      </c>
      <c r="E17" s="1">
        <v>4.859</v>
      </c>
      <c r="F17" s="1">
        <f t="shared" si="0"/>
        <v>94.036573392243511</v>
      </c>
      <c r="G17" s="1">
        <f t="shared" si="1"/>
        <v>5.9634266077565057</v>
      </c>
      <c r="H17" s="1">
        <f t="shared" si="2"/>
        <v>15.768882486108252</v>
      </c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>
        <v>65</v>
      </c>
      <c r="C18" s="1" t="s">
        <v>14</v>
      </c>
      <c r="D18" s="1">
        <v>70.320999999999998</v>
      </c>
      <c r="E18" s="1">
        <v>3.9470000000000001</v>
      </c>
      <c r="F18" s="1">
        <f t="shared" si="0"/>
        <v>94.685463456670433</v>
      </c>
      <c r="G18" s="1">
        <f t="shared" si="1"/>
        <v>5.3145365433295639</v>
      </c>
      <c r="H18" s="1">
        <f t="shared" si="2"/>
        <v>17.816316189511017</v>
      </c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>
        <v>6</v>
      </c>
      <c r="C19" s="1" t="s">
        <v>14</v>
      </c>
      <c r="D19" s="1">
        <v>103.349</v>
      </c>
      <c r="E19" s="1">
        <v>5.4080000000000004</v>
      </c>
      <c r="F19" s="1">
        <f t="shared" si="0"/>
        <v>95.027446509190213</v>
      </c>
      <c r="G19" s="1">
        <f t="shared" si="1"/>
        <v>4.972553490809787</v>
      </c>
      <c r="H19" s="1">
        <f t="shared" si="2"/>
        <v>19.110392011834318</v>
      </c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 t="s">
        <v>20</v>
      </c>
      <c r="B20" s="1">
        <v>923</v>
      </c>
      <c r="C20" s="1" t="s">
        <v>14</v>
      </c>
      <c r="D20" s="1">
        <v>110.961</v>
      </c>
      <c r="E20" s="1">
        <v>5.6740000000000004</v>
      </c>
      <c r="F20" s="1">
        <f t="shared" si="0"/>
        <v>95.135250996699099</v>
      </c>
      <c r="G20" s="1">
        <f t="shared" si="1"/>
        <v>4.8647490033008962</v>
      </c>
      <c r="H20" s="1">
        <f t="shared" si="2"/>
        <v>19.55604511808248</v>
      </c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>
        <v>794</v>
      </c>
      <c r="C21" s="1" t="s">
        <v>14</v>
      </c>
      <c r="D21" s="1">
        <v>185.708</v>
      </c>
      <c r="E21" s="1">
        <v>9.1300000000000008</v>
      </c>
      <c r="F21" s="1">
        <f t="shared" si="0"/>
        <v>95.314055779673367</v>
      </c>
      <c r="G21" s="1">
        <f t="shared" si="1"/>
        <v>4.6859442203266308</v>
      </c>
      <c r="H21" s="1">
        <f t="shared" si="2"/>
        <v>20.340416210295725</v>
      </c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>
        <v>722</v>
      </c>
      <c r="C22" s="1" t="s">
        <v>14</v>
      </c>
      <c r="D22" s="1">
        <v>189.27600000000001</v>
      </c>
      <c r="E22" s="1">
        <v>8.2650000000000006</v>
      </c>
      <c r="F22" s="1">
        <f t="shared" si="0"/>
        <v>95.816058438501386</v>
      </c>
      <c r="G22" s="1">
        <f t="shared" si="1"/>
        <v>4.1839415614986262</v>
      </c>
      <c r="H22" s="1">
        <f t="shared" si="2"/>
        <v>22.900907441016333</v>
      </c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>
        <v>664</v>
      </c>
      <c r="C23" s="1" t="s">
        <v>14</v>
      </c>
      <c r="D23" s="1">
        <v>115.42700000000001</v>
      </c>
      <c r="E23" s="1">
        <v>6.8280000000000003</v>
      </c>
      <c r="F23" s="1">
        <f t="shared" si="0"/>
        <v>94.414952353686971</v>
      </c>
      <c r="G23" s="1">
        <f t="shared" si="1"/>
        <v>5.5850476463130345</v>
      </c>
      <c r="H23" s="1">
        <f t="shared" si="2"/>
        <v>16.90495020503808</v>
      </c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>
        <v>589</v>
      </c>
      <c r="C24" s="1" t="s">
        <v>14</v>
      </c>
      <c r="D24" s="1">
        <v>84.725999999999999</v>
      </c>
      <c r="E24" s="1">
        <v>5.992</v>
      </c>
      <c r="F24" s="1">
        <f t="shared" si="0"/>
        <v>93.394916113670931</v>
      </c>
      <c r="G24" s="1">
        <f t="shared" si="1"/>
        <v>6.6050838863290631</v>
      </c>
      <c r="H24" s="1">
        <f t="shared" si="2"/>
        <v>14.13985313751669</v>
      </c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>
        <v>476</v>
      </c>
      <c r="C25" s="1" t="s">
        <v>14</v>
      </c>
      <c r="D25" s="1">
        <v>83.093000000000004</v>
      </c>
      <c r="E25" s="1">
        <v>6.4420000000000002</v>
      </c>
      <c r="F25" s="1">
        <f t="shared" si="0"/>
        <v>92.805048305132075</v>
      </c>
      <c r="G25" s="1">
        <f t="shared" si="1"/>
        <v>7.1949516948679291</v>
      </c>
      <c r="H25" s="1">
        <f t="shared" si="2"/>
        <v>12.898633964607265</v>
      </c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>
        <v>352</v>
      </c>
      <c r="C26" s="1" t="s">
        <v>14</v>
      </c>
      <c r="D26" s="1">
        <v>158.02699999999999</v>
      </c>
      <c r="E26" s="1">
        <v>5.1959999999999997</v>
      </c>
      <c r="F26" s="1">
        <f t="shared" si="0"/>
        <v>96.816625107981096</v>
      </c>
      <c r="G26" s="1">
        <f t="shared" si="1"/>
        <v>3.1833748920188949</v>
      </c>
      <c r="H26" s="1">
        <f t="shared" si="2"/>
        <v>30.413202463433404</v>
      </c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>
        <v>211</v>
      </c>
      <c r="C27" s="1" t="s">
        <v>14</v>
      </c>
      <c r="D27" s="1">
        <v>101.008</v>
      </c>
      <c r="E27" s="1">
        <v>5.6909999999999998</v>
      </c>
      <c r="F27" s="1">
        <f t="shared" si="0"/>
        <v>94.666304276516172</v>
      </c>
      <c r="G27" s="1">
        <f t="shared" si="1"/>
        <v>5.3336957234838192</v>
      </c>
      <c r="H27" s="1">
        <f t="shared" si="2"/>
        <v>17.748726058689154</v>
      </c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>
        <v>12</v>
      </c>
      <c r="C28" s="1" t="s">
        <v>14</v>
      </c>
      <c r="D28" s="1">
        <v>90.03</v>
      </c>
      <c r="E28" s="1">
        <v>10.818</v>
      </c>
      <c r="F28" s="1">
        <f t="shared" si="0"/>
        <v>89.272965254640653</v>
      </c>
      <c r="G28" s="1">
        <f t="shared" si="1"/>
        <v>10.727034745359353</v>
      </c>
      <c r="H28" s="1">
        <f t="shared" si="2"/>
        <v>8.3222407099278985</v>
      </c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 t="s">
        <v>21</v>
      </c>
      <c r="B29" s="1">
        <v>993</v>
      </c>
      <c r="C29" s="1" t="s">
        <v>14</v>
      </c>
      <c r="D29" s="1">
        <v>79.152000000000001</v>
      </c>
      <c r="E29" s="1">
        <v>6.585</v>
      </c>
      <c r="F29" s="1">
        <f t="shared" si="0"/>
        <v>92.319535323139377</v>
      </c>
      <c r="G29" s="1">
        <f t="shared" si="1"/>
        <v>7.6804646768606322</v>
      </c>
      <c r="H29" s="1">
        <f t="shared" si="2"/>
        <v>12.020045558086561</v>
      </c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>
        <v>902</v>
      </c>
      <c r="C30" s="1" t="s">
        <v>14</v>
      </c>
      <c r="D30" s="1">
        <v>86.27</v>
      </c>
      <c r="E30" s="1">
        <v>5.6349999999999998</v>
      </c>
      <c r="F30" s="1">
        <f t="shared" si="0"/>
        <v>93.868668734018826</v>
      </c>
      <c r="G30" s="1">
        <f t="shared" si="1"/>
        <v>6.1313312659811752</v>
      </c>
      <c r="H30" s="1">
        <f t="shared" si="2"/>
        <v>15.309671694764866</v>
      </c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>
        <v>818</v>
      </c>
      <c r="C31" s="1" t="s">
        <v>14</v>
      </c>
      <c r="D31" s="1">
        <v>94.161000000000001</v>
      </c>
      <c r="E31" s="1">
        <v>5.9649999999999999</v>
      </c>
      <c r="F31" s="1">
        <f t="shared" si="0"/>
        <v>94.042506441883219</v>
      </c>
      <c r="G31" s="1">
        <f t="shared" si="1"/>
        <v>5.9574935581167727</v>
      </c>
      <c r="H31" s="1">
        <f t="shared" si="2"/>
        <v>15.785582564962279</v>
      </c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>
        <v>707</v>
      </c>
      <c r="C32" s="1" t="s">
        <v>14</v>
      </c>
      <c r="D32" s="1">
        <v>122.348</v>
      </c>
      <c r="E32" s="1">
        <v>6.093</v>
      </c>
      <c r="F32" s="1">
        <f t="shared" si="0"/>
        <v>95.256187665932217</v>
      </c>
      <c r="G32" s="1">
        <f t="shared" si="1"/>
        <v>4.7438123340677816</v>
      </c>
      <c r="H32" s="1">
        <f t="shared" si="2"/>
        <v>20.080091908747747</v>
      </c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>
        <v>645</v>
      </c>
      <c r="C33" s="1" t="s">
        <v>14</v>
      </c>
      <c r="D33" s="1">
        <v>93.483999999999995</v>
      </c>
      <c r="E33" s="1">
        <v>6.3179999999999996</v>
      </c>
      <c r="F33" s="1">
        <f t="shared" si="0"/>
        <v>93.669465541772709</v>
      </c>
      <c r="G33" s="1">
        <f t="shared" si="1"/>
        <v>6.33053445822729</v>
      </c>
      <c r="H33" s="1">
        <f t="shared" si="2"/>
        <v>14.796454574232351</v>
      </c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>
        <v>526</v>
      </c>
      <c r="C34" s="1" t="s">
        <v>14</v>
      </c>
      <c r="D34" s="1">
        <v>93.385999999999996</v>
      </c>
      <c r="E34" s="1">
        <v>9.4060000000000006</v>
      </c>
      <c r="F34" s="1">
        <f t="shared" si="0"/>
        <v>90.849482449996103</v>
      </c>
      <c r="G34" s="1">
        <f t="shared" si="1"/>
        <v>9.150517550003892</v>
      </c>
      <c r="H34" s="1">
        <f t="shared" si="2"/>
        <v>9.9283436104614058</v>
      </c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>
        <v>413</v>
      </c>
      <c r="C35" s="1" t="s">
        <v>14</v>
      </c>
      <c r="D35" s="1">
        <v>81.545000000000002</v>
      </c>
      <c r="E35" s="1">
        <v>7.4530000000000003</v>
      </c>
      <c r="F35" s="1">
        <f t="shared" si="0"/>
        <v>91.625654509090097</v>
      </c>
      <c r="G35" s="1">
        <f t="shared" si="1"/>
        <v>8.3743454909099082</v>
      </c>
      <c r="H35" s="1">
        <f t="shared" si="2"/>
        <v>10.941231718770965</v>
      </c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>
        <v>279</v>
      </c>
      <c r="C36" s="1" t="s">
        <v>14</v>
      </c>
      <c r="D36" s="1">
        <v>116.79</v>
      </c>
      <c r="E36" s="1">
        <v>7.3579999999999997</v>
      </c>
      <c r="F36" s="1">
        <f t="shared" si="0"/>
        <v>94.073202951316176</v>
      </c>
      <c r="G36" s="1">
        <f t="shared" si="1"/>
        <v>5.9267970486838282</v>
      </c>
      <c r="H36" s="1">
        <f t="shared" si="2"/>
        <v>15.87251970644197</v>
      </c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>
        <v>152</v>
      </c>
      <c r="C37" s="1" t="s">
        <v>14</v>
      </c>
      <c r="D37" s="1">
        <v>82.902000000000001</v>
      </c>
      <c r="E37" s="1">
        <v>5.548</v>
      </c>
      <c r="F37" s="1">
        <f t="shared" si="0"/>
        <v>93.727529677784062</v>
      </c>
      <c r="G37" s="1">
        <f t="shared" si="1"/>
        <v>6.2724703222159413</v>
      </c>
      <c r="H37" s="1">
        <f t="shared" si="2"/>
        <v>14.942682047584716</v>
      </c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>
        <v>16</v>
      </c>
      <c r="C38" s="1" t="s">
        <v>14</v>
      </c>
      <c r="D38" s="1">
        <v>91.344999999999999</v>
      </c>
      <c r="E38" s="1">
        <v>11.997</v>
      </c>
      <c r="F38" s="1">
        <f t="shared" si="0"/>
        <v>88.390973660273659</v>
      </c>
      <c r="G38" s="1">
        <f t="shared" si="1"/>
        <v>11.609026339726345</v>
      </c>
      <c r="H38" s="1">
        <f t="shared" si="2"/>
        <v>7.6139868300408446</v>
      </c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 t="s">
        <v>22</v>
      </c>
      <c r="B39" s="1">
        <v>992</v>
      </c>
      <c r="C39" s="1" t="s">
        <v>14</v>
      </c>
      <c r="D39" s="1">
        <v>73.852999999999994</v>
      </c>
      <c r="E39" s="1">
        <v>6.5129999999999999</v>
      </c>
      <c r="F39" s="1">
        <f t="shared" si="0"/>
        <v>91.895826593335485</v>
      </c>
      <c r="G39" s="1">
        <f t="shared" si="1"/>
        <v>8.1041734066645095</v>
      </c>
      <c r="H39" s="1">
        <f t="shared" si="2"/>
        <v>11.33932135728543</v>
      </c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>
        <v>900</v>
      </c>
      <c r="C40" s="1" t="s">
        <v>14</v>
      </c>
      <c r="D40" s="1">
        <v>70.262</v>
      </c>
      <c r="E40" s="1">
        <v>6.8529999999999998</v>
      </c>
      <c r="F40" s="1">
        <f t="shared" si="0"/>
        <v>91.113272385398432</v>
      </c>
      <c r="G40" s="1">
        <f t="shared" si="1"/>
        <v>8.8867276146015701</v>
      </c>
      <c r="H40" s="1">
        <f t="shared" si="2"/>
        <v>10.252736028016926</v>
      </c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>
        <v>842</v>
      </c>
      <c r="C41" s="1" t="s">
        <v>14</v>
      </c>
      <c r="D41" s="1">
        <v>87.474999999999994</v>
      </c>
      <c r="E41" s="1">
        <v>3.7549999999999999</v>
      </c>
      <c r="F41" s="1">
        <f>D41/(SUM(D41:E41))*100</f>
        <v>95.884029376301655</v>
      </c>
      <c r="G41" s="1">
        <f t="shared" si="1"/>
        <v>4.1159706236983453</v>
      </c>
      <c r="H41" s="1">
        <f t="shared" si="2"/>
        <v>23.295605858854856</v>
      </c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>
        <v>777</v>
      </c>
      <c r="C42" s="1" t="s">
        <v>14</v>
      </c>
      <c r="D42" s="1">
        <v>92.62</v>
      </c>
      <c r="E42" s="1">
        <v>4.4809999999999999</v>
      </c>
      <c r="F42" s="1">
        <f t="shared" si="0"/>
        <v>95.385217453991217</v>
      </c>
      <c r="G42" s="1">
        <f t="shared" si="1"/>
        <v>4.6147825460087954</v>
      </c>
      <c r="H42" s="1">
        <f t="shared" si="2"/>
        <v>20.66949341664807</v>
      </c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>
        <v>675</v>
      </c>
      <c r="C43" s="1" t="s">
        <v>14</v>
      </c>
      <c r="D43" s="1">
        <v>104.947</v>
      </c>
      <c r="E43" s="1">
        <v>4.7839999999999998</v>
      </c>
      <c r="F43" s="1">
        <f t="shared" si="0"/>
        <v>95.640247514376071</v>
      </c>
      <c r="G43" s="1">
        <f t="shared" si="1"/>
        <v>4.3597524856239342</v>
      </c>
      <c r="H43" s="1">
        <f t="shared" si="2"/>
        <v>21.937081939799334</v>
      </c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>
        <v>546</v>
      </c>
      <c r="C44" s="1" t="s">
        <v>14</v>
      </c>
      <c r="D44" s="1">
        <v>97.442999999999998</v>
      </c>
      <c r="E44" s="1">
        <v>6.4</v>
      </c>
      <c r="F44" s="1">
        <f>D44/(SUM(D44:E44))*100</f>
        <v>93.836849859884637</v>
      </c>
      <c r="G44" s="1">
        <f t="shared" si="1"/>
        <v>6.1631501401153663</v>
      </c>
      <c r="H44" s="1">
        <f t="shared" si="2"/>
        <v>15.225468750000001</v>
      </c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>
        <v>454</v>
      </c>
      <c r="C45" s="1" t="s">
        <v>14</v>
      </c>
      <c r="D45" s="1">
        <v>80.822000000000003</v>
      </c>
      <c r="E45" s="1">
        <v>4.6989999999999998</v>
      </c>
      <c r="F45" s="1">
        <f t="shared" si="0"/>
        <v>94.505443107540842</v>
      </c>
      <c r="G45" s="1">
        <f t="shared" si="1"/>
        <v>5.4945568924591619</v>
      </c>
      <c r="H45" s="1">
        <f t="shared" si="2"/>
        <v>17.199829751010853</v>
      </c>
      <c r="I45" s="1"/>
      <c r="J45" s="1"/>
      <c r="K45" s="2"/>
      <c r="L45" s="1"/>
      <c r="M45" s="1"/>
      <c r="N45" s="1"/>
      <c r="O45" s="1"/>
      <c r="P45" s="1"/>
    </row>
    <row r="46" spans="1:16" x14ac:dyDescent="0.25">
      <c r="A46" s="1"/>
      <c r="B46" s="1">
        <v>381</v>
      </c>
      <c r="C46" s="1" t="s">
        <v>14</v>
      </c>
      <c r="D46" s="1">
        <v>86.605000000000004</v>
      </c>
      <c r="E46" s="1">
        <v>6.673</v>
      </c>
      <c r="F46" s="1">
        <f t="shared" si="0"/>
        <v>92.846115911576149</v>
      </c>
      <c r="G46" s="1">
        <f t="shared" si="1"/>
        <v>7.153884088423851</v>
      </c>
      <c r="H46" s="1">
        <f t="shared" si="2"/>
        <v>12.978420500524502</v>
      </c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>
        <v>211</v>
      </c>
      <c r="C47" s="1" t="s">
        <v>14</v>
      </c>
      <c r="D47" s="1">
        <v>78.664000000000001</v>
      </c>
      <c r="E47" s="1">
        <v>3.55</v>
      </c>
      <c r="F47" s="1">
        <f t="shared" si="0"/>
        <v>95.682000632495686</v>
      </c>
      <c r="G47" s="1">
        <f t="shared" si="1"/>
        <v>4.317999367504318</v>
      </c>
      <c r="H47" s="1">
        <f t="shared" si="2"/>
        <v>22.15887323943662</v>
      </c>
      <c r="I47" s="1"/>
      <c r="J47" s="1"/>
      <c r="K47" s="2"/>
      <c r="L47" s="1"/>
      <c r="M47" s="1"/>
      <c r="N47" s="1"/>
      <c r="O47" s="1"/>
      <c r="P47" s="1"/>
    </row>
    <row r="48" spans="1:16" x14ac:dyDescent="0.25">
      <c r="A48" s="1"/>
      <c r="B48" s="1">
        <v>8</v>
      </c>
      <c r="C48" s="1" t="s">
        <v>14</v>
      </c>
      <c r="D48" s="1">
        <v>87.292000000000002</v>
      </c>
      <c r="E48" s="1">
        <v>11.048</v>
      </c>
      <c r="F48" s="1">
        <f t="shared" si="0"/>
        <v>88.765507423225543</v>
      </c>
      <c r="G48" s="1">
        <f t="shared" si="1"/>
        <v>11.234492576774455</v>
      </c>
      <c r="H48" s="1">
        <f t="shared" si="2"/>
        <v>7.9011585807385956</v>
      </c>
      <c r="I48" s="1"/>
      <c r="J48" s="1"/>
      <c r="K48" s="1"/>
      <c r="L48" s="1"/>
      <c r="M48" s="1"/>
      <c r="N48" s="1"/>
      <c r="O48" s="1"/>
      <c r="P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9" x14ac:dyDescent="0.25">
      <c r="A52" s="5" t="s">
        <v>23</v>
      </c>
      <c r="K52" s="5" t="s">
        <v>25</v>
      </c>
    </row>
    <row r="53" spans="1:19" x14ac:dyDescent="0.25">
      <c r="A53" t="s">
        <v>5</v>
      </c>
      <c r="B53" t="s">
        <v>7</v>
      </c>
      <c r="C53" t="s">
        <v>8</v>
      </c>
      <c r="D53" t="s">
        <v>9</v>
      </c>
      <c r="E53" t="s">
        <v>10</v>
      </c>
      <c r="F53" t="s">
        <v>11</v>
      </c>
      <c r="G53" t="s">
        <v>12</v>
      </c>
      <c r="I53" t="s">
        <v>24</v>
      </c>
      <c r="K53" t="s">
        <v>5</v>
      </c>
      <c r="L53" t="s">
        <v>7</v>
      </c>
      <c r="M53" t="s">
        <v>8</v>
      </c>
      <c r="N53" t="s">
        <v>9</v>
      </c>
      <c r="O53" t="s">
        <v>10</v>
      </c>
      <c r="P53" t="s">
        <v>11</v>
      </c>
      <c r="Q53" t="s">
        <v>12</v>
      </c>
      <c r="S53" t="s">
        <v>24</v>
      </c>
    </row>
    <row r="54" spans="1:19" x14ac:dyDescent="0.25">
      <c r="I54">
        <f>E55/F7*100</f>
        <v>89.759220083940718</v>
      </c>
      <c r="S54">
        <f>O55/F7*100</f>
        <v>86.374028620410243</v>
      </c>
    </row>
    <row r="55" spans="1:19" x14ac:dyDescent="0.25">
      <c r="A55" t="s">
        <v>1</v>
      </c>
      <c r="C55">
        <f>AVERAGE(C58:C61)</f>
        <v>83.833437500000002</v>
      </c>
      <c r="D55">
        <f t="shared" ref="D55:G55" si="3">AVERAGE(D58:D61)</f>
        <v>15.8222</v>
      </c>
      <c r="E55">
        <f t="shared" si="3"/>
        <v>84.089077370421307</v>
      </c>
      <c r="F55">
        <f t="shared" si="3"/>
        <v>15.910922629578687</v>
      </c>
      <c r="G55">
        <f t="shared" si="3"/>
        <v>5.3404832929250139</v>
      </c>
      <c r="M55">
        <f>AVERAGE(M58:M61)</f>
        <v>76.852812499999999</v>
      </c>
      <c r="N55">
        <f t="shared" ref="N55:Q55" si="4">AVERAGE(N58:N61)</f>
        <v>18.262699999999999</v>
      </c>
      <c r="O55">
        <f t="shared" si="4"/>
        <v>80.917730442224979</v>
      </c>
      <c r="P55">
        <f t="shared" si="4"/>
        <v>19.082269557775017</v>
      </c>
      <c r="Q55">
        <f t="shared" si="4"/>
        <v>4.4512206384598425</v>
      </c>
    </row>
    <row r="56" spans="1:19" x14ac:dyDescent="0.25">
      <c r="A56" t="s">
        <v>3</v>
      </c>
      <c r="C56">
        <f>_xlfn.STDEV.S(C58:C61)</f>
        <v>8.0365314874613887</v>
      </c>
      <c r="D56">
        <f t="shared" ref="D56:G56" si="5">_xlfn.STDEV.S(D58:D61)</f>
        <v>1.8753510675781868</v>
      </c>
      <c r="E56">
        <f t="shared" si="5"/>
        <v>1.7271905603742577</v>
      </c>
      <c r="F56">
        <f t="shared" si="5"/>
        <v>1.7271905603742566</v>
      </c>
      <c r="G56">
        <f t="shared" si="5"/>
        <v>0.68444898828639222</v>
      </c>
      <c r="M56">
        <f>_xlfn.STDEV.S(M58:M61)</f>
        <v>6.6279863626865145</v>
      </c>
      <c r="N56">
        <f t="shared" ref="N56:Q56" si="6">_xlfn.STDEV.S(N58:N61)</f>
        <v>5.5375210109458575</v>
      </c>
      <c r="O56">
        <f t="shared" si="6"/>
        <v>4.7609969634555478</v>
      </c>
      <c r="P56">
        <f t="shared" si="6"/>
        <v>4.7609969634555407</v>
      </c>
      <c r="Q56">
        <f t="shared" si="6"/>
        <v>1.1318457102199595</v>
      </c>
    </row>
    <row r="58" spans="1:19" x14ac:dyDescent="0.25">
      <c r="A58" t="s">
        <v>13</v>
      </c>
      <c r="B58" t="s">
        <v>14</v>
      </c>
      <c r="C58">
        <v>76.394999999999996</v>
      </c>
      <c r="D58">
        <v>14.105</v>
      </c>
      <c r="E58">
        <f>C58/(SUM(C58:D58))*100</f>
        <v>84.414364640883974</v>
      </c>
      <c r="F58">
        <f>D58/(SUM(C58:D58))*100</f>
        <v>15.585635359116024</v>
      </c>
      <c r="G58">
        <f>E58/F58</f>
        <v>5.4161644806806084</v>
      </c>
      <c r="K58" t="s">
        <v>13</v>
      </c>
      <c r="L58" t="s">
        <v>14</v>
      </c>
      <c r="M58">
        <v>70.339500000000001</v>
      </c>
      <c r="N58">
        <v>15.659199999999998</v>
      </c>
      <c r="O58">
        <f>M58/(SUM(M58:N58))*100</f>
        <v>81.791352659982081</v>
      </c>
      <c r="P58">
        <f>N58/(SUM(M58:N58))*100</f>
        <v>18.208647340017929</v>
      </c>
      <c r="Q58">
        <f>O58/P58</f>
        <v>4.491896137733729</v>
      </c>
    </row>
    <row r="59" spans="1:19" x14ac:dyDescent="0.25">
      <c r="A59" t="s">
        <v>15</v>
      </c>
      <c r="B59" t="s">
        <v>14</v>
      </c>
      <c r="C59">
        <v>95.04025</v>
      </c>
      <c r="D59">
        <v>15.357399999999998</v>
      </c>
      <c r="E59">
        <f>C59/(SUM(C59:D59))*100</f>
        <v>86.089015481760711</v>
      </c>
      <c r="F59">
        <f>D59/(SUM(C59:D59))*100</f>
        <v>13.910984518239292</v>
      </c>
      <c r="G59">
        <f>E59/F59</f>
        <v>6.1885638193965127</v>
      </c>
      <c r="K59" t="s">
        <v>15</v>
      </c>
      <c r="L59" t="s">
        <v>14</v>
      </c>
      <c r="M59">
        <v>86.098000000000013</v>
      </c>
      <c r="N59">
        <v>16.323</v>
      </c>
      <c r="O59">
        <f t="shared" ref="O59:O61" si="7">M59/(SUM(M59:N59))*100</f>
        <v>84.062838675662206</v>
      </c>
      <c r="P59">
        <f>N59/(SUM(M59:N59))*100</f>
        <v>15.937161324337779</v>
      </c>
      <c r="Q59">
        <f>O59/P59</f>
        <v>5.2746431415793671</v>
      </c>
    </row>
    <row r="60" spans="1:19" x14ac:dyDescent="0.25">
      <c r="A60" t="s">
        <v>16</v>
      </c>
      <c r="B60" t="s">
        <v>14</v>
      </c>
      <c r="C60">
        <v>83.642499999999998</v>
      </c>
      <c r="D60">
        <v>18.495200000000001</v>
      </c>
      <c r="E60">
        <f t="shared" ref="E60:E61" si="8">C60/(SUM(C60:D60))*100</f>
        <v>81.89189691955076</v>
      </c>
      <c r="F60">
        <f>D60/(SUM(C60:D60))*100</f>
        <v>18.10810308044924</v>
      </c>
      <c r="G60">
        <f>E60/F60</f>
        <v>4.5223895929754736</v>
      </c>
      <c r="K60" t="s">
        <v>16</v>
      </c>
      <c r="L60" t="s">
        <v>14</v>
      </c>
      <c r="M60">
        <v>75.201999999999998</v>
      </c>
      <c r="N60">
        <v>26.498000000000001</v>
      </c>
      <c r="O60">
        <f t="shared" si="7"/>
        <v>73.944936086528998</v>
      </c>
      <c r="P60">
        <f>N60/(SUM(M60:N60))*100</f>
        <v>26.055063913470995</v>
      </c>
      <c r="Q60">
        <f>O60/P60</f>
        <v>2.8380255113593473</v>
      </c>
    </row>
    <row r="61" spans="1:19" x14ac:dyDescent="0.25">
      <c r="A61" t="s">
        <v>17</v>
      </c>
      <c r="B61" t="s">
        <v>14</v>
      </c>
      <c r="C61">
        <v>80.256</v>
      </c>
      <c r="D61">
        <v>15.331200000000001</v>
      </c>
      <c r="E61">
        <f t="shared" si="8"/>
        <v>83.961032439489813</v>
      </c>
      <c r="F61">
        <f>D61/(SUM(C61:D61))*100</f>
        <v>16.038967560510194</v>
      </c>
      <c r="G61">
        <f>E61/F61</f>
        <v>5.2348152786474644</v>
      </c>
      <c r="I61" s="1"/>
      <c r="K61" t="s">
        <v>17</v>
      </c>
      <c r="L61" t="s">
        <v>14</v>
      </c>
      <c r="M61">
        <v>75.771749999999997</v>
      </c>
      <c r="N61">
        <v>14.570600000000002</v>
      </c>
      <c r="O61">
        <f t="shared" si="7"/>
        <v>83.871794346726645</v>
      </c>
      <c r="P61">
        <f>N61/(SUM(M61:N61))*100</f>
        <v>16.128205653273358</v>
      </c>
      <c r="Q61">
        <f>O61/P61</f>
        <v>5.2003177631669235</v>
      </c>
    </row>
    <row r="62" spans="1:19" x14ac:dyDescent="0.25">
      <c r="I62" s="1"/>
    </row>
    <row r="63" spans="1:19" x14ac:dyDescent="0.25">
      <c r="I63" s="1"/>
    </row>
    <row r="64" spans="1:19" x14ac:dyDescent="0.25">
      <c r="I64" s="1"/>
    </row>
    <row r="65" spans="1:9" x14ac:dyDescent="0.25">
      <c r="A65" s="5"/>
      <c r="I65" s="1"/>
    </row>
    <row r="66" spans="1:9" x14ac:dyDescent="0.25">
      <c r="I66" s="1"/>
    </row>
    <row r="67" spans="1:9" x14ac:dyDescent="0.25">
      <c r="I67" s="1"/>
    </row>
    <row r="68" spans="1:9" x14ac:dyDescent="0.25">
      <c r="I68" s="1"/>
    </row>
    <row r="69" spans="1:9" x14ac:dyDescent="0.25">
      <c r="I69" s="1"/>
    </row>
    <row r="70" spans="1:9" x14ac:dyDescent="0.25">
      <c r="I70" s="1"/>
    </row>
    <row r="71" spans="1:9" x14ac:dyDescent="0.25">
      <c r="I71" s="1"/>
    </row>
    <row r="72" spans="1:9" x14ac:dyDescent="0.25">
      <c r="I72" s="1"/>
    </row>
    <row r="73" spans="1:9" x14ac:dyDescent="0.25">
      <c r="I73" s="1"/>
    </row>
    <row r="74" spans="1:9" x14ac:dyDescent="0.25">
      <c r="I74" s="1"/>
    </row>
    <row r="75" spans="1:9" x14ac:dyDescent="0.25">
      <c r="I75" s="1"/>
    </row>
    <row r="76" spans="1:9" x14ac:dyDescent="0.25">
      <c r="I76" s="1"/>
    </row>
    <row r="77" spans="1:9" x14ac:dyDescent="0.25">
      <c r="I7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zoomScale="89" workbookViewId="0"/>
  </sheetViews>
  <sheetFormatPr defaultRowHeight="15" x14ac:dyDescent="0.25"/>
  <sheetData>
    <row r="1" spans="1:24" x14ac:dyDescent="0.25">
      <c r="A1" s="3" t="s">
        <v>26</v>
      </c>
    </row>
    <row r="3" spans="1:24" x14ac:dyDescent="0.25">
      <c r="A3" t="s">
        <v>5</v>
      </c>
      <c r="B3" t="s">
        <v>21</v>
      </c>
    </row>
    <row r="5" spans="1:24" x14ac:dyDescent="0.25">
      <c r="A5" t="s">
        <v>40</v>
      </c>
      <c r="N5" t="s">
        <v>41</v>
      </c>
    </row>
    <row r="6" spans="1:24" x14ac:dyDescent="0.25">
      <c r="B6" t="s">
        <v>36</v>
      </c>
      <c r="C6" t="s">
        <v>35</v>
      </c>
      <c r="D6" t="s">
        <v>34</v>
      </c>
      <c r="E6" t="s">
        <v>33</v>
      </c>
      <c r="F6" t="s">
        <v>32</v>
      </c>
      <c r="G6" t="s">
        <v>31</v>
      </c>
      <c r="H6" t="s">
        <v>30</v>
      </c>
      <c r="I6" t="s">
        <v>29</v>
      </c>
      <c r="J6" t="s">
        <v>28</v>
      </c>
      <c r="K6" t="s">
        <v>27</v>
      </c>
      <c r="O6" t="s">
        <v>36</v>
      </c>
      <c r="P6" t="s">
        <v>35</v>
      </c>
      <c r="Q6" t="s">
        <v>34</v>
      </c>
      <c r="R6" t="s">
        <v>33</v>
      </c>
      <c r="S6" t="s">
        <v>32</v>
      </c>
      <c r="T6" t="s">
        <v>31</v>
      </c>
      <c r="U6" t="s">
        <v>30</v>
      </c>
      <c r="V6" t="s">
        <v>29</v>
      </c>
      <c r="W6" t="s">
        <v>28</v>
      </c>
      <c r="X6" t="s">
        <v>27</v>
      </c>
    </row>
    <row r="7" spans="1:24" x14ac:dyDescent="0.25">
      <c r="A7" t="s">
        <v>39</v>
      </c>
      <c r="B7">
        <f>AVERAGE(B21,B23,B25,B27,B29,B31,B33,B35,B37,B39,B41,B43,B45,B47,B49,B51,B53,B55,B57,B59,B61,B63,B65,B67,B69,B71,B73,B75,B77)</f>
        <v>717.91660714285695</v>
      </c>
      <c r="C7">
        <f t="shared" ref="C7:K7" si="0">AVERAGE(C21,C23,C25,C27,C29,C31,C33,C35,C37,C39,C41,C43,C45,C47,C49,C51,C53,C55,C57,C59,C61,C63,C65,C67,C69,C71,C73,C75,C77)</f>
        <v>793.97225000000003</v>
      </c>
      <c r="D7">
        <f t="shared" si="0"/>
        <v>808.56535714285724</v>
      </c>
      <c r="E7">
        <f t="shared" si="0"/>
        <v>830.18760714285725</v>
      </c>
      <c r="F7">
        <f t="shared" si="0"/>
        <v>840.3740357142857</v>
      </c>
      <c r="G7">
        <f t="shared" si="0"/>
        <v>803.79970000000003</v>
      </c>
      <c r="H7">
        <f t="shared" si="0"/>
        <v>892.1240714285716</v>
      </c>
      <c r="I7">
        <f t="shared" si="0"/>
        <v>953.88689285714293</v>
      </c>
      <c r="J7">
        <f t="shared" si="0"/>
        <v>999.03796428571422</v>
      </c>
      <c r="K7">
        <f t="shared" si="0"/>
        <v>880.55324999999993</v>
      </c>
      <c r="N7" t="s">
        <v>39</v>
      </c>
      <c r="O7">
        <f>AVERAGE(O21,O23,O25,O27,O29,O31,O33,O35,O37,O39,O41,O43,O45,O47,O49,O51,O53,O55,O57,O59,O61,O63,O65,O67,O69,O71,O73,O75,O77)</f>
        <v>0</v>
      </c>
      <c r="P7">
        <f t="shared" ref="P7:X7" si="1">AVERAGE(P21,P23,P25,P27,P29,P31,P33,P35,P37,P39,P41,P43,P45,P47,P49,P51,P53,P55,P57,P59,P61,P63,P65,P67,P69,P71,P73,P75,P77)</f>
        <v>12.814185185185185</v>
      </c>
      <c r="Q7">
        <f t="shared" si="1"/>
        <v>0.79500000000000004</v>
      </c>
      <c r="R7">
        <f t="shared" si="1"/>
        <v>1.3474074074074076</v>
      </c>
      <c r="S7">
        <f t="shared" si="1"/>
        <v>11.840999999999998</v>
      </c>
      <c r="T7">
        <f t="shared" si="1"/>
        <v>10.068296296296294</v>
      </c>
      <c r="U7">
        <f t="shared" si="1"/>
        <v>249.22648148148147</v>
      </c>
      <c r="V7">
        <f t="shared" si="1"/>
        <v>983.56881481481457</v>
      </c>
      <c r="W7">
        <f t="shared" si="1"/>
        <v>1949.1835555555558</v>
      </c>
      <c r="X7">
        <f t="shared" si="1"/>
        <v>184.68240740740745</v>
      </c>
    </row>
    <row r="8" spans="1:24" x14ac:dyDescent="0.25">
      <c r="A8" t="s">
        <v>3</v>
      </c>
      <c r="B8">
        <f>STDEV(B21,B23,B25,B27,B29,B31,B33,B35,B37,B39,B41,B43,B45,B47,B49,B51,B53,B55,B57,B59,B61,B63,B65,B67,B69,B71,B73,B75,B77)</f>
        <v>186.91968169250032</v>
      </c>
      <c r="C8">
        <f t="shared" ref="C8:K8" si="2">STDEV(C21,C23,C25,C27,C29,C31,C33,C35,C37,C39,C41,C43,C45,C47,C49,C51,C53,C55,C57,C59,C61,C63,C65,C67,C69,C71,C73,C75,C77)</f>
        <v>125.85083442817724</v>
      </c>
      <c r="D8">
        <f t="shared" si="2"/>
        <v>79.246545095956719</v>
      </c>
      <c r="E8">
        <f t="shared" si="2"/>
        <v>96.159587105993396</v>
      </c>
      <c r="F8">
        <f t="shared" si="2"/>
        <v>93.016993530048026</v>
      </c>
      <c r="G8">
        <f t="shared" si="2"/>
        <v>115.25104181360844</v>
      </c>
      <c r="H8">
        <f t="shared" si="2"/>
        <v>102.73037541596625</v>
      </c>
      <c r="I8">
        <f t="shared" si="2"/>
        <v>124.4111258724064</v>
      </c>
      <c r="J8">
        <f t="shared" si="2"/>
        <v>152.42098989251386</v>
      </c>
      <c r="K8">
        <f t="shared" si="2"/>
        <v>112.72436233857711</v>
      </c>
      <c r="N8" t="s">
        <v>3</v>
      </c>
      <c r="O8">
        <f>STDEV(O21,O23,O25,O27,O29,O31,O33,O35,O37,O39,O41,O43,O45,O47,O49,O51,O53,O55,O57,O59,O61,O63,O65,O67,O69,O71,O73,O75,O77)</f>
        <v>0</v>
      </c>
      <c r="P8">
        <f t="shared" ref="P8:X8" si="3">STDEV(P21,P23,P25,P27,P29,P31,P33,P35,P37,P39,P41,P43,P45,P47,P49,P51,P53,P55,P57,P59,P61,P63,P65,P67,P69,P71,P73,P75,P77)</f>
        <v>66.584459395011436</v>
      </c>
      <c r="Q8">
        <f t="shared" si="3"/>
        <v>4.1309411760517722</v>
      </c>
      <c r="R8">
        <f t="shared" si="3"/>
        <v>7.0013342643728622</v>
      </c>
      <c r="S8">
        <f t="shared" si="3"/>
        <v>29.545740272174079</v>
      </c>
      <c r="T8">
        <f t="shared" si="3"/>
        <v>25.954449598975412</v>
      </c>
      <c r="U8">
        <f t="shared" si="3"/>
        <v>214.20795563897366</v>
      </c>
      <c r="V8">
        <f t="shared" si="3"/>
        <v>727.34132290529124</v>
      </c>
      <c r="W8">
        <f t="shared" si="3"/>
        <v>908.83270188447818</v>
      </c>
      <c r="X8">
        <f t="shared" si="3"/>
        <v>220.29693707571838</v>
      </c>
    </row>
    <row r="9" spans="1:24" x14ac:dyDescent="0.25">
      <c r="A9" t="s">
        <v>38</v>
      </c>
      <c r="B9">
        <f>AVERAGE(B20,B22,B24,B26,B28,B30,B32,B34,B36,B38,B40,B42,B44,B46,B48,B50,B52,B54,B56,B58,B60,B62,B64,B66,B68,B70,B72,B74,B76)</f>
        <v>662.24610714285723</v>
      </c>
      <c r="C9">
        <f t="shared" ref="C9:K9" si="4">AVERAGE(C20,C22,C24,C26,C28,C30,C32,C34,C36,C38,C40,C42,C44,C46,C48,C50,C52,C54,C56,C58,C60,C62,C64,C66,C68,C70,C72,C74,C76)</f>
        <v>727.2821071428574</v>
      </c>
      <c r="D9">
        <f t="shared" si="4"/>
        <v>763.10103571428579</v>
      </c>
      <c r="E9">
        <f t="shared" si="4"/>
        <v>798.19764285714302</v>
      </c>
      <c r="F9">
        <f t="shared" si="4"/>
        <v>827.56282142857128</v>
      </c>
      <c r="G9">
        <f t="shared" si="4"/>
        <v>798.29539999999997</v>
      </c>
      <c r="H9">
        <f t="shared" si="4"/>
        <v>881.86514285714281</v>
      </c>
      <c r="I9">
        <f t="shared" si="4"/>
        <v>951.83667857142859</v>
      </c>
      <c r="J9">
        <f t="shared" si="4"/>
        <v>967.83057142857126</v>
      </c>
      <c r="K9">
        <f t="shared" si="4"/>
        <v>880.52599999999984</v>
      </c>
      <c r="N9" t="s">
        <v>38</v>
      </c>
      <c r="O9">
        <f>AVERAGE(O20,O22,O24,O26,O28,O30,O32,O34,O36,O38,O40,O42,O44,O46,O48,O50,O52,O54,O56,O58,O60,O62,O64,O66,O68,O70,O72,O74,O76)</f>
        <v>0</v>
      </c>
      <c r="P9">
        <f t="shared" ref="P9:X9" si="5">AVERAGE(P20,P22,P24,P26,P28,P30,P32,P34,P36,P38,P40,P42,P44,P46,P48,P50,P52,P54,P56,P58,P60,P62,P64,P66,P68,P70,P72,P74,P76)</f>
        <v>20.31688888888889</v>
      </c>
      <c r="Q9">
        <f t="shared" si="5"/>
        <v>4.7339629629629636</v>
      </c>
      <c r="R9">
        <f t="shared" si="5"/>
        <v>1.7599629629629632</v>
      </c>
      <c r="S9">
        <f t="shared" si="5"/>
        <v>11.589</v>
      </c>
      <c r="T9">
        <f t="shared" si="5"/>
        <v>15.626444444444447</v>
      </c>
      <c r="U9">
        <f t="shared" si="5"/>
        <v>268.56985185185187</v>
      </c>
      <c r="V9">
        <f t="shared" si="5"/>
        <v>974.0113703703704</v>
      </c>
      <c r="W9">
        <f t="shared" si="5"/>
        <v>1638.2512592592593</v>
      </c>
      <c r="X9">
        <f t="shared" si="5"/>
        <v>157.48562962962964</v>
      </c>
    </row>
    <row r="10" spans="1:24" x14ac:dyDescent="0.25">
      <c r="A10" t="s">
        <v>3</v>
      </c>
      <c r="B10">
        <f>_xlfn.STDEV.S(B20,B22,B24,B26,B28,B30,B32,B34,B36,B38,B40,B42,B44,B46,B48,B50,B52,B54,B56,B58,B60,B62,B64,B66,B68,B70,B72,B74,B76)</f>
        <v>159.72320236777634</v>
      </c>
      <c r="C10">
        <f t="shared" ref="C10:K10" si="6">_xlfn.STDEV.S(C20,C22,C24,C26,C28,C30,C32,C34,C36,C38,C40,C42,C44,C46,C48,C50,C52,C54,C56,C58,C60,C62,C64,C66,C68,C70,C72,C74,C76)</f>
        <v>105.69915859552805</v>
      </c>
      <c r="D10">
        <f t="shared" si="6"/>
        <v>90.163118609789478</v>
      </c>
      <c r="E10">
        <f t="shared" si="6"/>
        <v>99.167606357158164</v>
      </c>
      <c r="F10">
        <f t="shared" si="6"/>
        <v>95.920902080080481</v>
      </c>
      <c r="G10">
        <f t="shared" si="6"/>
        <v>107.26551942643195</v>
      </c>
      <c r="H10">
        <f t="shared" si="6"/>
        <v>96.487704914961782</v>
      </c>
      <c r="I10">
        <f t="shared" si="6"/>
        <v>112.25332133502698</v>
      </c>
      <c r="J10">
        <f t="shared" si="6"/>
        <v>146.66070145834703</v>
      </c>
      <c r="K10">
        <f t="shared" si="6"/>
        <v>109.5069546450359</v>
      </c>
      <c r="N10" t="s">
        <v>3</v>
      </c>
      <c r="O10">
        <f>_xlfn.STDEV.S(O20,O22,O24,O26,O28,O30,O32,O34,O36,O38,O40,O42,O44,O46,O48,O50,O52,O54,O56,O58,O60,O62,O64,O66,O68,O70,O72,O74,O76)</f>
        <v>0</v>
      </c>
      <c r="P10">
        <f t="shared" ref="P10:X10" si="7">_xlfn.STDEV.S(P20,P22,P24,P26,P28,P30,P32,P34,P36,P38,P40,P42,P44,P46,P48,P50,P52,P54,P56,P58,P60,P62,P64,P66,P68,P70,P72,P74,P76)</f>
        <v>59.667281184487685</v>
      </c>
      <c r="Q10">
        <f t="shared" si="7"/>
        <v>14.379520689779833</v>
      </c>
      <c r="R10">
        <f t="shared" si="7"/>
        <v>6.4028864433369277</v>
      </c>
      <c r="S10">
        <f t="shared" si="7"/>
        <v>23.67876803090774</v>
      </c>
      <c r="T10">
        <f t="shared" si="7"/>
        <v>38.255680767027506</v>
      </c>
      <c r="U10">
        <f t="shared" si="7"/>
        <v>200.45042998278876</v>
      </c>
      <c r="V10">
        <f t="shared" si="7"/>
        <v>682.18070041770886</v>
      </c>
      <c r="W10">
        <f t="shared" si="7"/>
        <v>691.41427039630912</v>
      </c>
      <c r="X10">
        <f t="shared" si="7"/>
        <v>173.19356725311007</v>
      </c>
    </row>
    <row r="11" spans="1:24" x14ac:dyDescent="0.25">
      <c r="A11" t="s">
        <v>37</v>
      </c>
      <c r="B11">
        <f>AVERAGE(B20:B77)</f>
        <v>690.0813571428572</v>
      </c>
      <c r="C11">
        <f t="shared" ref="C11:K11" si="8">AVERAGE(C20:C77)</f>
        <v>760.62717857142877</v>
      </c>
      <c r="D11">
        <f t="shared" si="8"/>
        <v>785.83319642857145</v>
      </c>
      <c r="E11">
        <f t="shared" si="8"/>
        <v>814.19262499999968</v>
      </c>
      <c r="F11">
        <f t="shared" si="8"/>
        <v>833.9684285714286</v>
      </c>
      <c r="G11">
        <f t="shared" si="8"/>
        <v>801.04755</v>
      </c>
      <c r="H11">
        <f t="shared" si="8"/>
        <v>886.99460714285749</v>
      </c>
      <c r="I11">
        <f t="shared" si="8"/>
        <v>952.86178571428536</v>
      </c>
      <c r="J11">
        <f t="shared" si="8"/>
        <v>983.43426785714303</v>
      </c>
      <c r="K11">
        <f t="shared" si="8"/>
        <v>880.53962500000011</v>
      </c>
      <c r="N11" t="s">
        <v>37</v>
      </c>
      <c r="O11">
        <f>AVERAGE(O20:O77)</f>
        <v>0</v>
      </c>
      <c r="P11">
        <f t="shared" ref="P11:X11" si="9">AVERAGE(P20:P77)</f>
        <v>16.565537037037036</v>
      </c>
      <c r="Q11">
        <f t="shared" si="9"/>
        <v>2.7644814814814818</v>
      </c>
      <c r="R11">
        <f t="shared" si="9"/>
        <v>1.5536851851851852</v>
      </c>
      <c r="S11">
        <f t="shared" si="9"/>
        <v>11.714999999999998</v>
      </c>
      <c r="T11">
        <f t="shared" si="9"/>
        <v>12.847370370370369</v>
      </c>
      <c r="U11">
        <f t="shared" si="9"/>
        <v>258.89816666666661</v>
      </c>
      <c r="V11">
        <f t="shared" si="9"/>
        <v>978.79009259259271</v>
      </c>
      <c r="W11">
        <f t="shared" si="9"/>
        <v>1793.7174074074078</v>
      </c>
      <c r="X11">
        <f t="shared" si="9"/>
        <v>171.08401851851849</v>
      </c>
    </row>
    <row r="12" spans="1:24" x14ac:dyDescent="0.25">
      <c r="A12" t="s">
        <v>3</v>
      </c>
      <c r="B12">
        <f>_xlfn.STDEV.S(B20:B77)</f>
        <v>174.54103560256377</v>
      </c>
      <c r="C12">
        <f t="shared" ref="C12:K12" si="10">_xlfn.STDEV.S(C20:C77)</f>
        <v>119.96637088028196</v>
      </c>
      <c r="D12">
        <f t="shared" si="10"/>
        <v>87.177138447357621</v>
      </c>
      <c r="E12">
        <f t="shared" si="10"/>
        <v>98.119665221156026</v>
      </c>
      <c r="F12">
        <f t="shared" si="10"/>
        <v>93.840120860741337</v>
      </c>
      <c r="G12">
        <f t="shared" si="10"/>
        <v>108.39735267328525</v>
      </c>
      <c r="H12">
        <f t="shared" si="10"/>
        <v>98.883350368302118</v>
      </c>
      <c r="I12">
        <f t="shared" si="10"/>
        <v>117.41071113236815</v>
      </c>
      <c r="J12">
        <f t="shared" si="10"/>
        <v>149.03664259570289</v>
      </c>
      <c r="K12">
        <f t="shared" si="10"/>
        <v>110.11242146618983</v>
      </c>
      <c r="N12" t="s">
        <v>3</v>
      </c>
      <c r="O12">
        <f>_xlfn.STDEV.S(O20:O77)</f>
        <v>0</v>
      </c>
      <c r="P12">
        <f t="shared" ref="P12:X12" si="11">_xlfn.STDEV.S(P20:P77)</f>
        <v>62.73566350508402</v>
      </c>
      <c r="Q12">
        <f t="shared" si="11"/>
        <v>10.665741171851753</v>
      </c>
      <c r="R12">
        <f t="shared" si="11"/>
        <v>6.6484560154661247</v>
      </c>
      <c r="S12">
        <f t="shared" si="11"/>
        <v>26.519968524982037</v>
      </c>
      <c r="T12">
        <f t="shared" si="11"/>
        <v>32.500348426170781</v>
      </c>
      <c r="U12">
        <f t="shared" si="11"/>
        <v>205.70872622154045</v>
      </c>
      <c r="V12">
        <f t="shared" si="11"/>
        <v>698.45553015174664</v>
      </c>
      <c r="W12">
        <f t="shared" si="11"/>
        <v>815.06985416879115</v>
      </c>
      <c r="X12">
        <f t="shared" si="11"/>
        <v>196.7510174284059</v>
      </c>
    </row>
    <row r="14" spans="1:24" x14ac:dyDescent="0.25">
      <c r="A14" t="s">
        <v>42</v>
      </c>
      <c r="N14" t="s">
        <v>42</v>
      </c>
    </row>
    <row r="15" spans="1:24" x14ac:dyDescent="0.25">
      <c r="A15" t="s">
        <v>39</v>
      </c>
      <c r="B15">
        <f>B7/SUM($B7:$K7)*100</f>
        <v>8.4258381385883094</v>
      </c>
      <c r="C15">
        <f t="shared" ref="C15:K15" si="12">C7/SUM($B7:$K7)*100</f>
        <v>9.318466237541104</v>
      </c>
      <c r="D15">
        <f t="shared" si="12"/>
        <v>9.4897384403309797</v>
      </c>
      <c r="E15">
        <f t="shared" si="12"/>
        <v>9.7435082749878887</v>
      </c>
      <c r="F15">
        <f t="shared" si="12"/>
        <v>9.8630614340863083</v>
      </c>
      <c r="G15">
        <f t="shared" si="12"/>
        <v>9.4338062396962457</v>
      </c>
      <c r="H15">
        <f t="shared" si="12"/>
        <v>10.470426440350847</v>
      </c>
      <c r="I15">
        <f t="shared" si="12"/>
        <v>11.195306643931541</v>
      </c>
      <c r="J15">
        <f t="shared" si="12"/>
        <v>11.725222815052067</v>
      </c>
      <c r="K15">
        <f t="shared" si="12"/>
        <v>10.334625335434696</v>
      </c>
      <c r="N15" t="s">
        <v>39</v>
      </c>
      <c r="O15">
        <f t="shared" ref="O15:X15" si="13">O7/SUM($O7:$X7)*100</f>
        <v>0</v>
      </c>
      <c r="P15">
        <f t="shared" si="13"/>
        <v>0.37649722265789343</v>
      </c>
      <c r="Q15">
        <f t="shared" si="13"/>
        <v>2.3358121307554658E-2</v>
      </c>
      <c r="R15">
        <f t="shared" si="13"/>
        <v>3.9588560594867858E-2</v>
      </c>
      <c r="S15">
        <f t="shared" si="13"/>
        <v>0.3479037917015782</v>
      </c>
      <c r="T15">
        <f t="shared" si="13"/>
        <v>0.29581947955885801</v>
      </c>
      <c r="U15">
        <f t="shared" si="13"/>
        <v>7.3225941981125393</v>
      </c>
      <c r="V15">
        <f t="shared" si="13"/>
        <v>28.898515334304658</v>
      </c>
      <c r="W15">
        <f t="shared" si="13"/>
        <v>57.269516907367766</v>
      </c>
      <c r="X15">
        <f t="shared" si="13"/>
        <v>5.4262063843942823</v>
      </c>
    </row>
    <row r="16" spans="1:24" x14ac:dyDescent="0.25">
      <c r="A16" t="s">
        <v>38</v>
      </c>
      <c r="B16">
        <f>B9/SUM($B9:$K9)*100</f>
        <v>8.0187271413634651</v>
      </c>
      <c r="C16">
        <f t="shared" ref="C16:K16" si="14">C9/SUM($B9:$K9)*100</f>
        <v>8.8062077059766128</v>
      </c>
      <c r="D16">
        <f t="shared" si="14"/>
        <v>9.2399168838975534</v>
      </c>
      <c r="E16">
        <f t="shared" si="14"/>
        <v>9.6648799198908932</v>
      </c>
      <c r="F16">
        <f t="shared" si="14"/>
        <v>10.020444644065108</v>
      </c>
      <c r="G16">
        <f t="shared" si="14"/>
        <v>9.6660636004686058</v>
      </c>
      <c r="H16">
        <f t="shared" si="14"/>
        <v>10.677957755855132</v>
      </c>
      <c r="I16">
        <f t="shared" si="14"/>
        <v>11.525199659587443</v>
      </c>
      <c r="J16">
        <f t="shared" si="14"/>
        <v>11.718859782865394</v>
      </c>
      <c r="K16">
        <f t="shared" si="14"/>
        <v>10.661742906029795</v>
      </c>
      <c r="N16" t="s">
        <v>38</v>
      </c>
      <c r="O16">
        <f t="shared" ref="O16:X16" si="15">O9/SUM($O9:$X9)*100</f>
        <v>0</v>
      </c>
      <c r="P16">
        <f t="shared" si="15"/>
        <v>0.65700602699871791</v>
      </c>
      <c r="Q16">
        <f t="shared" si="15"/>
        <v>0.15308653875428421</v>
      </c>
      <c r="R16">
        <f t="shared" si="15"/>
        <v>5.6913550115124216E-2</v>
      </c>
      <c r="S16">
        <f t="shared" si="15"/>
        <v>0.37476421161372736</v>
      </c>
      <c r="T16">
        <f t="shared" si="15"/>
        <v>0.50532678682784826</v>
      </c>
      <c r="U16">
        <f t="shared" si="15"/>
        <v>8.6849916983755993</v>
      </c>
      <c r="V16">
        <f t="shared" si="15"/>
        <v>31.497506542381398</v>
      </c>
      <c r="W16">
        <f t="shared" si="15"/>
        <v>52.977646181852819</v>
      </c>
      <c r="X16">
        <f t="shared" si="15"/>
        <v>5.0927584630804743</v>
      </c>
    </row>
    <row r="17" spans="1:24" x14ac:dyDescent="0.25">
      <c r="A17" t="s">
        <v>37</v>
      </c>
      <c r="B17">
        <f>B11/SUM($B11:$K11)*100</f>
        <v>8.2254571269064289</v>
      </c>
      <c r="C17">
        <f t="shared" ref="C17:K17" si="16">C11/SUM($B11:$K11)*100</f>
        <v>9.066331356643067</v>
      </c>
      <c r="D17">
        <f t="shared" si="16"/>
        <v>9.3667756695895523</v>
      </c>
      <c r="E17">
        <f t="shared" si="16"/>
        <v>9.7048072095570337</v>
      </c>
      <c r="F17">
        <f t="shared" si="16"/>
        <v>9.9405258284462512</v>
      </c>
      <c r="G17">
        <f t="shared" si="16"/>
        <v>9.548123871102371</v>
      </c>
      <c r="H17">
        <f t="shared" si="16"/>
        <v>10.572573852825325</v>
      </c>
      <c r="I17">
        <f t="shared" si="16"/>
        <v>11.357680779424143</v>
      </c>
      <c r="J17">
        <f t="shared" si="16"/>
        <v>11.722090915310671</v>
      </c>
      <c r="K17">
        <f t="shared" si="16"/>
        <v>10.495633390195165</v>
      </c>
      <c r="N17" t="s">
        <v>37</v>
      </c>
      <c r="O17">
        <f t="shared" ref="O17:X17" si="17">O11/SUM($O11:$X11)*100</f>
        <v>0</v>
      </c>
      <c r="P17">
        <f t="shared" si="17"/>
        <v>0.51003277973746175</v>
      </c>
      <c r="Q17">
        <f t="shared" si="17"/>
        <v>8.5115029556864244E-2</v>
      </c>
      <c r="R17">
        <f t="shared" si="17"/>
        <v>4.783608114033408E-2</v>
      </c>
      <c r="S17">
        <f t="shared" si="17"/>
        <v>0.36069063147578323</v>
      </c>
      <c r="T17">
        <f t="shared" si="17"/>
        <v>0.39555494081879272</v>
      </c>
      <c r="U17">
        <f t="shared" si="17"/>
        <v>7.9711603263271504</v>
      </c>
      <c r="V17">
        <f t="shared" si="17"/>
        <v>30.135758990991263</v>
      </c>
      <c r="W17">
        <f t="shared" si="17"/>
        <v>55.226381934859816</v>
      </c>
      <c r="X17">
        <f t="shared" si="17"/>
        <v>5.2674692850925338</v>
      </c>
    </row>
    <row r="18" spans="1:24" x14ac:dyDescent="0.25">
      <c r="A18" t="s">
        <v>3</v>
      </c>
      <c r="B18">
        <f>_xlfn.STDEV.S(B15,B16)</f>
        <v>0.28787094683330516</v>
      </c>
      <c r="C18">
        <f t="shared" ref="C18:K18" si="18">_xlfn.STDEV.S(C15,C16)</f>
        <v>0.36222148138991483</v>
      </c>
      <c r="D18">
        <f t="shared" si="18"/>
        <v>0.17665051664065351</v>
      </c>
      <c r="E18">
        <f t="shared" si="18"/>
        <v>5.5598643082629365E-2</v>
      </c>
      <c r="F18">
        <f t="shared" si="18"/>
        <v>0.11128673502091577</v>
      </c>
      <c r="G18">
        <f t="shared" si="18"/>
        <v>0.16423075478262628</v>
      </c>
      <c r="H18">
        <f t="shared" si="18"/>
        <v>0.14674680050164501</v>
      </c>
      <c r="I18">
        <f t="shared" si="18"/>
        <v>0.23326958843636797</v>
      </c>
      <c r="J18">
        <f t="shared" si="18"/>
        <v>4.4993432081049016E-3</v>
      </c>
      <c r="K18">
        <f t="shared" si="18"/>
        <v>0.23130705241306404</v>
      </c>
      <c r="N18" t="s">
        <v>3</v>
      </c>
      <c r="O18">
        <f>_xlfn.STDEV.S(O15,O16)</f>
        <v>0</v>
      </c>
      <c r="P18">
        <f t="shared" ref="P18:X18" si="19">_xlfn.STDEV.S(P15,P16)</f>
        <v>0.19834967773192716</v>
      </c>
      <c r="Q18">
        <f t="shared" si="19"/>
        <v>9.1731843689181691E-2</v>
      </c>
      <c r="R18">
        <f t="shared" si="19"/>
        <v>1.2250617573759132E-2</v>
      </c>
      <c r="S18">
        <f t="shared" si="19"/>
        <v>1.8993185065398838E-2</v>
      </c>
      <c r="T18">
        <f t="shared" si="19"/>
        <v>0.14814403767803661</v>
      </c>
      <c r="U18">
        <f t="shared" si="19"/>
        <v>0.9633605111076109</v>
      </c>
      <c r="V18">
        <f t="shared" si="19"/>
        <v>1.8377643074752799</v>
      </c>
      <c r="W18">
        <f t="shared" si="19"/>
        <v>3.0348108939876468</v>
      </c>
      <c r="X18">
        <f t="shared" si="19"/>
        <v>0.23578328633355192</v>
      </c>
    </row>
    <row r="20" spans="1:24" x14ac:dyDescent="0.25">
      <c r="A20" t="s">
        <v>43</v>
      </c>
      <c r="B20">
        <v>525.452</v>
      </c>
      <c r="C20">
        <v>545.18899999999996</v>
      </c>
      <c r="D20">
        <v>517.71100000000001</v>
      </c>
      <c r="E20">
        <v>538.60500000000002</v>
      </c>
      <c r="F20">
        <v>605.75800000000004</v>
      </c>
      <c r="H20">
        <v>699.995</v>
      </c>
      <c r="I20">
        <v>800.05600000000004</v>
      </c>
      <c r="J20">
        <v>784.84100000000001</v>
      </c>
      <c r="K20">
        <v>894.99599999999998</v>
      </c>
      <c r="O20">
        <v>0</v>
      </c>
      <c r="P20">
        <v>45.393000000000001</v>
      </c>
      <c r="Q20">
        <v>0</v>
      </c>
      <c r="R20">
        <v>0</v>
      </c>
      <c r="S20">
        <v>34.027000000000001</v>
      </c>
      <c r="T20">
        <v>0</v>
      </c>
      <c r="U20">
        <v>351.185</v>
      </c>
      <c r="V20">
        <v>1054.18</v>
      </c>
      <c r="W20">
        <v>1574.4159999999999</v>
      </c>
      <c r="X20">
        <v>198.56</v>
      </c>
    </row>
    <row r="21" spans="1:24" x14ac:dyDescent="0.25">
      <c r="A21" t="s">
        <v>44</v>
      </c>
      <c r="B21">
        <v>195.57599999999999</v>
      </c>
      <c r="C21">
        <v>399.16</v>
      </c>
      <c r="D21">
        <v>768.88800000000003</v>
      </c>
      <c r="E21">
        <v>840.04600000000005</v>
      </c>
      <c r="F21">
        <v>803.88499999999999</v>
      </c>
      <c r="H21">
        <v>851.16800000000001</v>
      </c>
      <c r="I21">
        <v>969.72299999999996</v>
      </c>
      <c r="J21">
        <v>1081.835</v>
      </c>
      <c r="K21">
        <v>854.3</v>
      </c>
      <c r="O21">
        <v>0</v>
      </c>
      <c r="P21">
        <v>0</v>
      </c>
      <c r="Q21">
        <v>0</v>
      </c>
      <c r="R21">
        <v>0</v>
      </c>
      <c r="S21">
        <v>94.603999999999999</v>
      </c>
      <c r="T21">
        <v>0</v>
      </c>
      <c r="U21">
        <v>120.80500000000001</v>
      </c>
      <c r="V21">
        <v>798.65200000000004</v>
      </c>
      <c r="W21">
        <v>3800</v>
      </c>
      <c r="X21">
        <v>290.69799999999998</v>
      </c>
    </row>
    <row r="22" spans="1:24" x14ac:dyDescent="0.25">
      <c r="A22" t="s">
        <v>45</v>
      </c>
      <c r="B22">
        <v>687.86400000000003</v>
      </c>
      <c r="C22">
        <v>707.923</v>
      </c>
      <c r="D22">
        <v>720.798</v>
      </c>
      <c r="E22">
        <v>788.22400000000005</v>
      </c>
      <c r="F22">
        <v>842.13900000000001</v>
      </c>
      <c r="H22">
        <v>851.56399999999996</v>
      </c>
      <c r="I22">
        <v>863.23199999999997</v>
      </c>
      <c r="J22">
        <v>801.41800000000001</v>
      </c>
      <c r="K22">
        <v>943.44600000000003</v>
      </c>
      <c r="O22">
        <v>0</v>
      </c>
      <c r="P22">
        <v>0</v>
      </c>
      <c r="Q22">
        <v>0</v>
      </c>
      <c r="R22">
        <v>0</v>
      </c>
      <c r="S22">
        <v>108.774</v>
      </c>
      <c r="T22">
        <v>0</v>
      </c>
      <c r="U22">
        <v>133.565</v>
      </c>
      <c r="V22">
        <v>549.60500000000002</v>
      </c>
      <c r="W22">
        <v>362.2</v>
      </c>
      <c r="X22">
        <v>0</v>
      </c>
    </row>
    <row r="23" spans="1:24" x14ac:dyDescent="0.25">
      <c r="A23" t="s">
        <v>46</v>
      </c>
      <c r="B23">
        <v>685.89</v>
      </c>
      <c r="C23">
        <v>763.447</v>
      </c>
      <c r="D23">
        <v>974.553</v>
      </c>
      <c r="E23">
        <v>1022.126</v>
      </c>
      <c r="F23">
        <v>942.04399999999998</v>
      </c>
      <c r="H23">
        <v>927.35400000000004</v>
      </c>
      <c r="I23">
        <v>919.45299999999997</v>
      </c>
      <c r="J23">
        <v>1009.061</v>
      </c>
      <c r="K23">
        <v>947.36199999999997</v>
      </c>
      <c r="O23">
        <v>0</v>
      </c>
      <c r="P23">
        <v>0</v>
      </c>
      <c r="Q23">
        <v>21.465</v>
      </c>
      <c r="R23">
        <v>0</v>
      </c>
      <c r="S23">
        <v>96.37</v>
      </c>
      <c r="T23">
        <v>0</v>
      </c>
      <c r="U23">
        <v>75.337000000000003</v>
      </c>
      <c r="V23">
        <v>683.25400000000002</v>
      </c>
      <c r="W23">
        <v>1558.53</v>
      </c>
      <c r="X23">
        <v>43.526000000000003</v>
      </c>
    </row>
    <row r="24" spans="1:24" x14ac:dyDescent="0.25">
      <c r="A24" t="s">
        <v>47</v>
      </c>
      <c r="B24">
        <v>623.51400000000001</v>
      </c>
      <c r="C24">
        <v>625.72199999999998</v>
      </c>
      <c r="D24">
        <v>696.11099999999999</v>
      </c>
      <c r="E24">
        <v>776.75</v>
      </c>
      <c r="F24">
        <v>827.63300000000004</v>
      </c>
      <c r="H24">
        <v>770.59500000000003</v>
      </c>
      <c r="I24">
        <v>784.68899999999996</v>
      </c>
      <c r="J24">
        <v>657.91499999999996</v>
      </c>
      <c r="K24">
        <v>717.69600000000003</v>
      </c>
      <c r="O24">
        <v>0</v>
      </c>
      <c r="P24">
        <v>0</v>
      </c>
      <c r="Q24">
        <v>0</v>
      </c>
      <c r="R24">
        <v>20.556000000000001</v>
      </c>
      <c r="S24">
        <v>24.372</v>
      </c>
      <c r="T24">
        <v>0</v>
      </c>
      <c r="U24">
        <v>231.03700000000001</v>
      </c>
      <c r="V24">
        <v>534.65099999999995</v>
      </c>
      <c r="W24">
        <v>367.20600000000002</v>
      </c>
      <c r="X24">
        <v>0</v>
      </c>
    </row>
    <row r="25" spans="1:24" x14ac:dyDescent="0.25">
      <c r="A25" t="s">
        <v>48</v>
      </c>
      <c r="B25">
        <v>489.44200000000001</v>
      </c>
      <c r="C25">
        <v>618.75</v>
      </c>
      <c r="D25">
        <v>835.44899999999996</v>
      </c>
      <c r="E25">
        <v>837.60500000000002</v>
      </c>
      <c r="F25">
        <v>766.93299999999999</v>
      </c>
      <c r="H25">
        <v>764.23099999999999</v>
      </c>
      <c r="I25">
        <v>849.721</v>
      </c>
      <c r="J25">
        <v>777.51499999999999</v>
      </c>
      <c r="K25">
        <v>782.93700000000001</v>
      </c>
      <c r="O25">
        <v>0</v>
      </c>
      <c r="P25">
        <v>0</v>
      </c>
      <c r="Q25">
        <v>0</v>
      </c>
      <c r="R25">
        <v>0</v>
      </c>
      <c r="S25">
        <v>87.397999999999996</v>
      </c>
      <c r="T25">
        <v>0</v>
      </c>
      <c r="U25">
        <v>0</v>
      </c>
      <c r="V25">
        <v>714.91</v>
      </c>
      <c r="W25">
        <v>1047.713</v>
      </c>
      <c r="X25">
        <v>84.192999999999998</v>
      </c>
    </row>
    <row r="26" spans="1:24" x14ac:dyDescent="0.25">
      <c r="A26" t="s">
        <v>49</v>
      </c>
      <c r="B26">
        <v>670.97900000000004</v>
      </c>
      <c r="C26">
        <v>703.84500000000003</v>
      </c>
      <c r="D26">
        <v>645.202</v>
      </c>
      <c r="E26">
        <v>664.23599999999999</v>
      </c>
      <c r="F26">
        <v>684.08199999999999</v>
      </c>
      <c r="G26">
        <v>541.38</v>
      </c>
      <c r="H26">
        <v>694.05</v>
      </c>
      <c r="I26">
        <v>747.05100000000004</v>
      </c>
      <c r="J26">
        <v>699.08399999999995</v>
      </c>
      <c r="K26">
        <v>664.19799999999998</v>
      </c>
      <c r="O26">
        <v>0</v>
      </c>
      <c r="P26">
        <v>0</v>
      </c>
      <c r="Q26">
        <v>0</v>
      </c>
      <c r="R26">
        <v>0</v>
      </c>
      <c r="S26">
        <v>14.742000000000001</v>
      </c>
      <c r="T26">
        <v>48.134999999999998</v>
      </c>
      <c r="U26">
        <v>73.088999999999999</v>
      </c>
      <c r="V26">
        <v>423.22699999999998</v>
      </c>
      <c r="W26">
        <v>649.05600000000004</v>
      </c>
      <c r="X26">
        <v>0</v>
      </c>
    </row>
    <row r="27" spans="1:24" x14ac:dyDescent="0.25">
      <c r="A27" t="s">
        <v>50</v>
      </c>
      <c r="B27">
        <v>634.06200000000001</v>
      </c>
      <c r="C27">
        <v>719.53700000000003</v>
      </c>
      <c r="D27">
        <v>682.57</v>
      </c>
      <c r="E27">
        <v>679.89400000000001</v>
      </c>
      <c r="F27">
        <v>660.50900000000001</v>
      </c>
      <c r="G27">
        <v>553.54499999999996</v>
      </c>
      <c r="H27">
        <v>641.34100000000001</v>
      </c>
      <c r="I27">
        <v>694.94399999999996</v>
      </c>
      <c r="J27">
        <v>687.56799999999998</v>
      </c>
      <c r="K27">
        <v>623.46600000000001</v>
      </c>
      <c r="O27">
        <v>0</v>
      </c>
      <c r="P27">
        <v>0</v>
      </c>
      <c r="Q27">
        <v>0</v>
      </c>
      <c r="R27">
        <v>0</v>
      </c>
      <c r="S27">
        <v>0</v>
      </c>
      <c r="T27">
        <v>45.61</v>
      </c>
      <c r="U27">
        <v>26.678999999999998</v>
      </c>
      <c r="V27">
        <v>201.571</v>
      </c>
      <c r="W27">
        <v>502.98599999999999</v>
      </c>
      <c r="X27">
        <v>0</v>
      </c>
    </row>
    <row r="28" spans="1:24" x14ac:dyDescent="0.25">
      <c r="A28" t="s">
        <v>51</v>
      </c>
      <c r="B28">
        <v>764.06</v>
      </c>
      <c r="C28">
        <v>682.83600000000001</v>
      </c>
      <c r="D28">
        <v>689.44500000000005</v>
      </c>
      <c r="E28">
        <v>709.18700000000001</v>
      </c>
      <c r="F28">
        <v>773.85599999999999</v>
      </c>
      <c r="G28">
        <v>761.85500000000002</v>
      </c>
      <c r="H28">
        <v>820.875</v>
      </c>
      <c r="I28">
        <v>912.55499999999995</v>
      </c>
      <c r="J28">
        <v>864.13400000000001</v>
      </c>
      <c r="K28">
        <v>782.63599999999997</v>
      </c>
      <c r="O28">
        <v>0</v>
      </c>
      <c r="P28">
        <v>0</v>
      </c>
      <c r="Q28">
        <v>0</v>
      </c>
      <c r="R28">
        <v>0</v>
      </c>
      <c r="S28">
        <v>9.8040000000000003</v>
      </c>
      <c r="T28">
        <v>0</v>
      </c>
      <c r="U28">
        <v>526.06200000000001</v>
      </c>
      <c r="V28">
        <v>993.55200000000002</v>
      </c>
      <c r="W28">
        <v>1921.2950000000001</v>
      </c>
      <c r="X28">
        <v>67.870999999999995</v>
      </c>
    </row>
    <row r="29" spans="1:24" x14ac:dyDescent="0.25">
      <c r="A29" t="s">
        <v>52</v>
      </c>
      <c r="B29">
        <v>897.904</v>
      </c>
      <c r="C29">
        <v>809.04100000000005</v>
      </c>
      <c r="D29">
        <v>778.44200000000001</v>
      </c>
      <c r="E29">
        <v>741.30899999999997</v>
      </c>
      <c r="F29">
        <v>790.553</v>
      </c>
      <c r="G29">
        <v>777.04</v>
      </c>
      <c r="H29">
        <v>821.95</v>
      </c>
      <c r="I29">
        <v>841.54700000000003</v>
      </c>
      <c r="J29">
        <v>919.73099999999999</v>
      </c>
      <c r="K29">
        <v>769.88900000000001</v>
      </c>
      <c r="O29">
        <v>0</v>
      </c>
      <c r="P29">
        <v>0</v>
      </c>
      <c r="Q29">
        <v>0</v>
      </c>
      <c r="R29">
        <v>36.380000000000003</v>
      </c>
      <c r="S29">
        <v>0</v>
      </c>
      <c r="T29">
        <v>24.013999999999999</v>
      </c>
      <c r="U29">
        <v>405.41199999999998</v>
      </c>
      <c r="V29">
        <v>555.39800000000002</v>
      </c>
      <c r="W29">
        <v>1825.0740000000001</v>
      </c>
      <c r="X29">
        <v>0</v>
      </c>
    </row>
    <row r="30" spans="1:24" x14ac:dyDescent="0.25">
      <c r="A30" t="s">
        <v>53</v>
      </c>
      <c r="B30">
        <v>345.72699999999998</v>
      </c>
      <c r="C30">
        <v>534.88099999999997</v>
      </c>
      <c r="D30">
        <v>715.61400000000003</v>
      </c>
      <c r="E30">
        <v>714.94299999999998</v>
      </c>
      <c r="F30">
        <v>709.99699999999996</v>
      </c>
      <c r="G30">
        <v>761.96</v>
      </c>
      <c r="H30">
        <v>878.23</v>
      </c>
      <c r="I30">
        <v>884.03</v>
      </c>
      <c r="J30">
        <v>908.74199999999996</v>
      </c>
      <c r="K30">
        <v>815.03099999999995</v>
      </c>
      <c r="O30">
        <v>0</v>
      </c>
      <c r="P30">
        <v>0</v>
      </c>
      <c r="Q30">
        <v>0</v>
      </c>
      <c r="R30">
        <v>0</v>
      </c>
      <c r="S30">
        <v>22.009</v>
      </c>
      <c r="T30">
        <v>41.823999999999998</v>
      </c>
      <c r="U30">
        <v>392.74799999999999</v>
      </c>
      <c r="V30">
        <v>441.48399999999998</v>
      </c>
      <c r="W30">
        <v>1291.683</v>
      </c>
      <c r="X30">
        <v>114.123</v>
      </c>
    </row>
    <row r="31" spans="1:24" x14ac:dyDescent="0.25">
      <c r="A31" t="s">
        <v>54</v>
      </c>
      <c r="B31">
        <v>483.214</v>
      </c>
      <c r="C31">
        <v>759.72400000000005</v>
      </c>
      <c r="D31">
        <v>875.42200000000003</v>
      </c>
      <c r="E31">
        <v>781.78800000000001</v>
      </c>
      <c r="F31">
        <v>774.28800000000001</v>
      </c>
      <c r="G31">
        <v>800.03599999999994</v>
      </c>
      <c r="H31">
        <v>853.61599999999999</v>
      </c>
      <c r="I31">
        <v>835.29499999999996</v>
      </c>
      <c r="J31">
        <v>900.18700000000001</v>
      </c>
      <c r="K31">
        <v>813.18399999999997</v>
      </c>
      <c r="O31">
        <v>0</v>
      </c>
      <c r="P31">
        <v>0</v>
      </c>
      <c r="Q31">
        <v>0</v>
      </c>
      <c r="R31">
        <v>0</v>
      </c>
      <c r="S31">
        <v>12.032</v>
      </c>
      <c r="T31">
        <v>88.085999999999999</v>
      </c>
      <c r="U31">
        <v>299.65600000000001</v>
      </c>
      <c r="V31">
        <v>251.65700000000001</v>
      </c>
      <c r="W31">
        <v>1563.9480000000001</v>
      </c>
      <c r="X31">
        <v>0</v>
      </c>
    </row>
    <row r="32" spans="1:24" x14ac:dyDescent="0.25">
      <c r="A32" t="s">
        <v>55</v>
      </c>
      <c r="B32">
        <v>549.971</v>
      </c>
      <c r="C32">
        <v>602.57399999999996</v>
      </c>
      <c r="D32">
        <v>778.47</v>
      </c>
      <c r="E32">
        <v>936.17499999999995</v>
      </c>
      <c r="F32">
        <v>900.69200000000001</v>
      </c>
      <c r="G32">
        <v>882.00300000000004</v>
      </c>
      <c r="H32">
        <v>891.47400000000005</v>
      </c>
      <c r="I32">
        <v>902.77800000000002</v>
      </c>
      <c r="J32">
        <v>874.52</v>
      </c>
      <c r="K32">
        <v>818.36599999999999</v>
      </c>
      <c r="O32">
        <v>0</v>
      </c>
      <c r="P32">
        <v>0</v>
      </c>
      <c r="Q32">
        <v>0</v>
      </c>
      <c r="R32">
        <v>0</v>
      </c>
      <c r="S32">
        <v>0</v>
      </c>
      <c r="T32">
        <v>184.81399999999999</v>
      </c>
      <c r="U32">
        <v>618.17200000000003</v>
      </c>
      <c r="V32">
        <v>193.90299999999999</v>
      </c>
      <c r="W32">
        <v>944.00300000000004</v>
      </c>
      <c r="X32">
        <v>68.039000000000001</v>
      </c>
    </row>
    <row r="33" spans="1:24" x14ac:dyDescent="0.25">
      <c r="A33" t="s">
        <v>56</v>
      </c>
      <c r="B33">
        <v>669.54600000000005</v>
      </c>
      <c r="C33">
        <v>767.13199999999995</v>
      </c>
      <c r="D33">
        <v>929.17600000000004</v>
      </c>
      <c r="E33">
        <v>980.89499999999998</v>
      </c>
      <c r="F33">
        <v>933.09500000000003</v>
      </c>
      <c r="G33">
        <v>912.79499999999996</v>
      </c>
      <c r="H33">
        <v>930.875</v>
      </c>
      <c r="I33">
        <v>922.27700000000004</v>
      </c>
      <c r="J33">
        <v>875.89800000000002</v>
      </c>
      <c r="K33">
        <v>794.41</v>
      </c>
      <c r="O33">
        <v>0</v>
      </c>
      <c r="P33">
        <v>0</v>
      </c>
      <c r="Q33">
        <v>0</v>
      </c>
      <c r="R33">
        <v>0</v>
      </c>
      <c r="S33">
        <v>0</v>
      </c>
      <c r="T33">
        <v>97.822999999999993</v>
      </c>
      <c r="U33">
        <v>788.70500000000004</v>
      </c>
      <c r="V33">
        <v>261.03500000000003</v>
      </c>
      <c r="W33">
        <v>899.38199999999995</v>
      </c>
      <c r="X33">
        <v>0</v>
      </c>
    </row>
    <row r="34" spans="1:24" x14ac:dyDescent="0.25">
      <c r="A34" t="s">
        <v>57</v>
      </c>
      <c r="B34">
        <v>609.26700000000005</v>
      </c>
      <c r="C34">
        <v>714.774</v>
      </c>
      <c r="D34">
        <v>728.245</v>
      </c>
      <c r="E34">
        <v>733.15499999999997</v>
      </c>
      <c r="F34">
        <v>739.98099999999999</v>
      </c>
      <c r="G34">
        <v>778.95799999999997</v>
      </c>
      <c r="H34">
        <v>836.99900000000002</v>
      </c>
      <c r="I34">
        <v>768.37599999999998</v>
      </c>
      <c r="J34">
        <v>875.36699999999996</v>
      </c>
      <c r="K34">
        <v>723.63599999999997</v>
      </c>
      <c r="O34">
        <v>0</v>
      </c>
      <c r="P34">
        <v>0</v>
      </c>
      <c r="Q34">
        <v>0</v>
      </c>
      <c r="R34">
        <v>0</v>
      </c>
      <c r="S34">
        <v>0</v>
      </c>
      <c r="T34">
        <v>16.468</v>
      </c>
      <c r="U34">
        <v>697.01300000000003</v>
      </c>
      <c r="V34">
        <v>65.52</v>
      </c>
      <c r="W34">
        <v>1666.798</v>
      </c>
      <c r="X34">
        <v>0</v>
      </c>
    </row>
    <row r="35" spans="1:24" x14ac:dyDescent="0.25">
      <c r="A35" t="s">
        <v>58</v>
      </c>
      <c r="B35">
        <v>607.81799999999998</v>
      </c>
      <c r="C35">
        <v>677.79399999999998</v>
      </c>
      <c r="D35">
        <v>685.28700000000003</v>
      </c>
      <c r="E35">
        <v>695.48199999999997</v>
      </c>
      <c r="F35">
        <v>687.07</v>
      </c>
      <c r="G35">
        <v>736.94600000000003</v>
      </c>
      <c r="H35">
        <v>781.58399999999995</v>
      </c>
      <c r="I35">
        <v>731.07600000000002</v>
      </c>
      <c r="J35">
        <v>807.23400000000004</v>
      </c>
      <c r="K35">
        <v>722.29600000000005</v>
      </c>
      <c r="O35">
        <v>0</v>
      </c>
      <c r="P35">
        <v>0</v>
      </c>
      <c r="Q35">
        <v>0</v>
      </c>
      <c r="R35">
        <v>0</v>
      </c>
      <c r="S35">
        <v>0</v>
      </c>
      <c r="T35">
        <v>16.311</v>
      </c>
      <c r="U35">
        <v>775.33</v>
      </c>
      <c r="V35">
        <v>66.622</v>
      </c>
      <c r="W35">
        <v>1389.06</v>
      </c>
      <c r="X35">
        <v>246.64699999999999</v>
      </c>
    </row>
    <row r="36" spans="1:24" x14ac:dyDescent="0.25">
      <c r="A36" t="s">
        <v>59</v>
      </c>
      <c r="B36">
        <v>675.80200000000002</v>
      </c>
      <c r="C36">
        <v>825.24800000000005</v>
      </c>
      <c r="D36">
        <v>882.33699999999999</v>
      </c>
      <c r="E36">
        <v>839.36300000000006</v>
      </c>
      <c r="F36">
        <v>815.69500000000005</v>
      </c>
      <c r="G36">
        <v>794.94200000000001</v>
      </c>
      <c r="H36">
        <v>806.86199999999997</v>
      </c>
      <c r="I36">
        <v>859.73800000000006</v>
      </c>
      <c r="J36">
        <v>968.59900000000005</v>
      </c>
      <c r="K36">
        <v>806.62800000000004</v>
      </c>
      <c r="O36">
        <v>0</v>
      </c>
      <c r="P36">
        <v>0</v>
      </c>
      <c r="Q36">
        <v>0</v>
      </c>
      <c r="R36">
        <v>0</v>
      </c>
      <c r="S36">
        <v>0</v>
      </c>
      <c r="T36">
        <v>31.936</v>
      </c>
      <c r="U36">
        <v>189.809</v>
      </c>
      <c r="V36">
        <v>478.46899999999999</v>
      </c>
      <c r="W36">
        <v>2626.607</v>
      </c>
      <c r="X36">
        <v>129.99700000000001</v>
      </c>
    </row>
    <row r="37" spans="1:24" x14ac:dyDescent="0.25">
      <c r="A37" t="s">
        <v>60</v>
      </c>
      <c r="B37">
        <v>670.44200000000001</v>
      </c>
      <c r="C37">
        <v>769.45399999999995</v>
      </c>
      <c r="D37">
        <v>792.34699999999998</v>
      </c>
      <c r="E37">
        <v>778.524</v>
      </c>
      <c r="F37">
        <v>751.71400000000006</v>
      </c>
      <c r="G37">
        <v>748.23800000000006</v>
      </c>
      <c r="H37">
        <v>772.20600000000002</v>
      </c>
      <c r="I37">
        <v>810.31299999999999</v>
      </c>
      <c r="J37">
        <v>866.33299999999997</v>
      </c>
      <c r="K37">
        <v>782.82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361.709</v>
      </c>
      <c r="V37">
        <v>531.25900000000001</v>
      </c>
      <c r="W37">
        <v>2216.4569999999999</v>
      </c>
      <c r="X37">
        <v>0</v>
      </c>
    </row>
    <row r="38" spans="1:24" x14ac:dyDescent="0.25">
      <c r="A38" t="s">
        <v>61</v>
      </c>
      <c r="B38">
        <v>819.26099999999997</v>
      </c>
      <c r="C38">
        <v>859.68799999999999</v>
      </c>
      <c r="D38">
        <v>792.43</v>
      </c>
      <c r="E38">
        <v>853.55</v>
      </c>
      <c r="F38">
        <v>890.44</v>
      </c>
      <c r="H38">
        <v>957.19</v>
      </c>
      <c r="I38">
        <v>1010.675</v>
      </c>
      <c r="J38">
        <v>1174.3679999999999</v>
      </c>
      <c r="K38">
        <v>876.68499999999995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165.27099999999999</v>
      </c>
      <c r="V38">
        <v>437.01</v>
      </c>
      <c r="W38">
        <v>2049.2669999999998</v>
      </c>
      <c r="X38">
        <v>159.88999999999999</v>
      </c>
    </row>
    <row r="39" spans="1:24" x14ac:dyDescent="0.25">
      <c r="A39" t="s">
        <v>62</v>
      </c>
      <c r="B39">
        <v>823.38300000000004</v>
      </c>
      <c r="C39">
        <v>892.774</v>
      </c>
      <c r="D39">
        <v>885.35199999999998</v>
      </c>
      <c r="E39">
        <v>876.87699999999995</v>
      </c>
      <c r="F39">
        <v>905.75199999999995</v>
      </c>
      <c r="H39">
        <v>955.60900000000004</v>
      </c>
      <c r="I39">
        <v>999.81600000000003</v>
      </c>
      <c r="J39">
        <v>1155.4459999999999</v>
      </c>
      <c r="K39">
        <v>873.65700000000004</v>
      </c>
      <c r="O39">
        <v>0</v>
      </c>
      <c r="P39">
        <v>0</v>
      </c>
      <c r="Q39">
        <v>0</v>
      </c>
      <c r="R39">
        <v>0</v>
      </c>
      <c r="S39">
        <v>18.699000000000002</v>
      </c>
      <c r="T39">
        <v>0</v>
      </c>
      <c r="U39">
        <v>348.70600000000002</v>
      </c>
      <c r="V39">
        <v>790.13300000000004</v>
      </c>
      <c r="W39">
        <v>2176.6779999999999</v>
      </c>
      <c r="X39">
        <v>115.17400000000001</v>
      </c>
    </row>
    <row r="40" spans="1:24" x14ac:dyDescent="0.25">
      <c r="A40" t="s">
        <v>63</v>
      </c>
      <c r="B40">
        <v>422.45600000000002</v>
      </c>
      <c r="C40">
        <v>583.55499999999995</v>
      </c>
      <c r="D40">
        <v>750.43299999999999</v>
      </c>
      <c r="E40">
        <v>763.27200000000005</v>
      </c>
      <c r="F40">
        <v>758.90700000000004</v>
      </c>
      <c r="H40">
        <v>801.09500000000003</v>
      </c>
      <c r="I40">
        <v>943.14700000000005</v>
      </c>
      <c r="J40">
        <v>950.65200000000004</v>
      </c>
      <c r="K40">
        <v>770.62300000000005</v>
      </c>
      <c r="O40">
        <v>0</v>
      </c>
      <c r="P40">
        <v>300.97800000000001</v>
      </c>
      <c r="Q40">
        <v>33.752000000000002</v>
      </c>
      <c r="R40">
        <v>0</v>
      </c>
      <c r="S40">
        <v>0</v>
      </c>
      <c r="T40">
        <v>0</v>
      </c>
      <c r="U40">
        <v>60.62</v>
      </c>
      <c r="V40">
        <v>2195.7489999999998</v>
      </c>
      <c r="W40">
        <v>996.21400000000006</v>
      </c>
      <c r="X40">
        <v>302.97300000000001</v>
      </c>
    </row>
    <row r="41" spans="1:24" x14ac:dyDescent="0.25">
      <c r="A41" t="s">
        <v>64</v>
      </c>
      <c r="B41">
        <v>622.33199999999999</v>
      </c>
      <c r="C41">
        <v>762.67499999999995</v>
      </c>
      <c r="D41">
        <v>707.91</v>
      </c>
      <c r="E41">
        <v>702.14599999999996</v>
      </c>
      <c r="F41">
        <v>743.048</v>
      </c>
      <c r="H41">
        <v>793.83500000000004</v>
      </c>
      <c r="I41">
        <v>867.67700000000002</v>
      </c>
      <c r="J41">
        <v>845.26499999999999</v>
      </c>
      <c r="K41">
        <v>760.05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270.54899999999998</v>
      </c>
      <c r="V41">
        <v>1424.0989999999999</v>
      </c>
      <c r="W41">
        <v>304.54599999999999</v>
      </c>
      <c r="X41">
        <v>185.13399999999999</v>
      </c>
    </row>
    <row r="42" spans="1:24" x14ac:dyDescent="0.25">
      <c r="A42" t="s">
        <v>65</v>
      </c>
      <c r="B42">
        <v>273.63400000000001</v>
      </c>
      <c r="C42">
        <v>636.36400000000003</v>
      </c>
      <c r="D42">
        <v>813.42200000000003</v>
      </c>
      <c r="E42">
        <v>778.64099999999996</v>
      </c>
      <c r="F42">
        <v>871.79399999999998</v>
      </c>
      <c r="H42">
        <v>956.11400000000003</v>
      </c>
      <c r="I42">
        <v>1149.875</v>
      </c>
      <c r="J42">
        <v>1021.64</v>
      </c>
      <c r="K42">
        <v>967.34799999999996</v>
      </c>
      <c r="O42">
        <v>0</v>
      </c>
      <c r="P42">
        <v>37.209000000000003</v>
      </c>
      <c r="Q42">
        <v>0</v>
      </c>
      <c r="R42">
        <v>0</v>
      </c>
      <c r="S42">
        <v>0</v>
      </c>
      <c r="T42">
        <v>0</v>
      </c>
      <c r="U42">
        <v>280.70600000000002</v>
      </c>
      <c r="V42">
        <v>2203.346</v>
      </c>
      <c r="W42">
        <v>1775.1479999999999</v>
      </c>
      <c r="X42">
        <v>650.40700000000004</v>
      </c>
    </row>
    <row r="43" spans="1:24" x14ac:dyDescent="0.25">
      <c r="A43" t="s">
        <v>66</v>
      </c>
      <c r="B43">
        <v>616.48800000000006</v>
      </c>
      <c r="C43">
        <v>824.58699999999999</v>
      </c>
      <c r="D43">
        <v>768.62199999999996</v>
      </c>
      <c r="E43">
        <v>749.55499999999995</v>
      </c>
      <c r="F43">
        <v>839.01300000000003</v>
      </c>
      <c r="H43">
        <v>977.70799999999997</v>
      </c>
      <c r="I43">
        <v>1155.346</v>
      </c>
      <c r="J43">
        <v>1101.566</v>
      </c>
      <c r="K43">
        <v>969.75099999999998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133.65600000000001</v>
      </c>
      <c r="V43">
        <v>2479.7959999999998</v>
      </c>
      <c r="W43">
        <v>1998.91</v>
      </c>
      <c r="X43">
        <v>201.53200000000001</v>
      </c>
    </row>
    <row r="44" spans="1:24" x14ac:dyDescent="0.25">
      <c r="A44" t="s">
        <v>67</v>
      </c>
      <c r="B44">
        <v>743.67</v>
      </c>
      <c r="C44">
        <v>800.42100000000005</v>
      </c>
      <c r="D44">
        <v>741.49300000000005</v>
      </c>
      <c r="E44">
        <v>833.00199999999995</v>
      </c>
      <c r="F44">
        <v>930.971</v>
      </c>
      <c r="H44">
        <v>984.625</v>
      </c>
      <c r="I44">
        <v>1025.55</v>
      </c>
      <c r="J44">
        <v>978.22799999999995</v>
      </c>
      <c r="K44">
        <v>1025.4459999999999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134.321</v>
      </c>
      <c r="V44">
        <v>1715.877</v>
      </c>
      <c r="W44">
        <v>1267.4269999999999</v>
      </c>
      <c r="X44">
        <v>308.78500000000003</v>
      </c>
    </row>
    <row r="45" spans="1:24" x14ac:dyDescent="0.25">
      <c r="A45" t="s">
        <v>68</v>
      </c>
      <c r="B45">
        <v>554.56700000000001</v>
      </c>
      <c r="C45">
        <v>872.221</v>
      </c>
      <c r="D45">
        <v>767.55600000000004</v>
      </c>
      <c r="E45">
        <v>793.78</v>
      </c>
      <c r="F45">
        <v>872.83900000000006</v>
      </c>
      <c r="H45">
        <v>967.26900000000001</v>
      </c>
      <c r="I45">
        <v>1051.232</v>
      </c>
      <c r="J45">
        <v>1075.4000000000001</v>
      </c>
      <c r="K45">
        <v>1015.918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70.352000000000004</v>
      </c>
      <c r="V45">
        <v>1279.123</v>
      </c>
      <c r="W45">
        <v>1813.826</v>
      </c>
      <c r="X45">
        <v>120.482</v>
      </c>
    </row>
    <row r="46" spans="1:24" x14ac:dyDescent="0.25">
      <c r="A46" t="s">
        <v>69</v>
      </c>
      <c r="B46">
        <v>555.89200000000005</v>
      </c>
      <c r="C46">
        <v>643.78</v>
      </c>
      <c r="D46">
        <v>686.87900000000002</v>
      </c>
      <c r="E46">
        <v>680.86</v>
      </c>
      <c r="F46">
        <v>674.55200000000002</v>
      </c>
      <c r="H46">
        <v>763.91499999999996</v>
      </c>
      <c r="I46">
        <v>939.03</v>
      </c>
      <c r="J46">
        <v>822.73800000000006</v>
      </c>
      <c r="K46">
        <v>736.03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119.209</v>
      </c>
      <c r="V46">
        <v>1578.7170000000001</v>
      </c>
      <c r="W46">
        <v>676.00199999999995</v>
      </c>
      <c r="X46">
        <v>0</v>
      </c>
    </row>
    <row r="47" spans="1:24" x14ac:dyDescent="0.25">
      <c r="A47" t="s">
        <v>70</v>
      </c>
      <c r="B47">
        <v>481.863</v>
      </c>
      <c r="C47">
        <v>705.43600000000004</v>
      </c>
      <c r="D47">
        <v>771.63300000000004</v>
      </c>
      <c r="E47">
        <v>760.01300000000003</v>
      </c>
      <c r="F47">
        <v>717.17499999999995</v>
      </c>
      <c r="H47">
        <v>790.37199999999996</v>
      </c>
      <c r="I47">
        <v>1007.354</v>
      </c>
      <c r="J47">
        <v>827.25300000000004</v>
      </c>
      <c r="K47">
        <v>742.22799999999995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179.78299999999999</v>
      </c>
      <c r="V47">
        <v>1426.7</v>
      </c>
      <c r="W47">
        <v>745.52700000000004</v>
      </c>
      <c r="X47">
        <v>92.570999999999998</v>
      </c>
    </row>
    <row r="48" spans="1:24" x14ac:dyDescent="0.25">
      <c r="A48" t="s">
        <v>71</v>
      </c>
      <c r="B48">
        <v>875.16899999999998</v>
      </c>
      <c r="C48">
        <v>858.46699999999998</v>
      </c>
      <c r="D48">
        <v>849.39400000000001</v>
      </c>
      <c r="E48">
        <v>910.95399999999995</v>
      </c>
      <c r="F48">
        <v>932.55799999999999</v>
      </c>
      <c r="H48">
        <v>1026.45</v>
      </c>
      <c r="I48">
        <v>1147.066</v>
      </c>
      <c r="J48">
        <v>1115.232</v>
      </c>
      <c r="K48">
        <v>1046.873</v>
      </c>
      <c r="O48">
        <v>0</v>
      </c>
      <c r="P48">
        <v>34.99</v>
      </c>
      <c r="Q48">
        <v>61.485999999999997</v>
      </c>
      <c r="R48">
        <v>0</v>
      </c>
      <c r="S48">
        <v>0</v>
      </c>
      <c r="T48">
        <v>0</v>
      </c>
      <c r="U48">
        <v>316.03899999999999</v>
      </c>
      <c r="V48">
        <v>2728.77</v>
      </c>
      <c r="W48">
        <v>2333.7220000000002</v>
      </c>
      <c r="X48">
        <v>111.121</v>
      </c>
    </row>
    <row r="49" spans="1:24" x14ac:dyDescent="0.25">
      <c r="A49" t="s">
        <v>72</v>
      </c>
      <c r="B49">
        <v>981.399</v>
      </c>
      <c r="C49">
        <v>972.60699999999997</v>
      </c>
      <c r="D49">
        <v>904.81299999999999</v>
      </c>
      <c r="E49">
        <v>917.84199999999998</v>
      </c>
      <c r="F49">
        <v>955.37300000000005</v>
      </c>
      <c r="H49">
        <v>1073.7460000000001</v>
      </c>
      <c r="I49">
        <v>1161.1189999999999</v>
      </c>
      <c r="J49">
        <v>1121.0419999999999</v>
      </c>
      <c r="K49">
        <v>1043.7070000000001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341.93599999999998</v>
      </c>
      <c r="V49">
        <v>3082.79</v>
      </c>
      <c r="W49">
        <v>2945.8850000000002</v>
      </c>
      <c r="X49">
        <v>109.459</v>
      </c>
    </row>
    <row r="50" spans="1:24" x14ac:dyDescent="0.25">
      <c r="A50" t="s">
        <v>73</v>
      </c>
      <c r="B50">
        <v>939.226</v>
      </c>
      <c r="C50">
        <v>892.00300000000004</v>
      </c>
      <c r="D50">
        <v>830.36</v>
      </c>
      <c r="E50">
        <v>875.65099999999995</v>
      </c>
      <c r="F50">
        <v>920.43899999999996</v>
      </c>
      <c r="H50">
        <v>1064.7149999999999</v>
      </c>
      <c r="I50">
        <v>1141.2429999999999</v>
      </c>
      <c r="J50">
        <v>1108.586</v>
      </c>
      <c r="K50">
        <v>1087.8620000000001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322.904</v>
      </c>
      <c r="V50">
        <v>698.56799999999998</v>
      </c>
      <c r="W50">
        <v>2708.8040000000001</v>
      </c>
      <c r="X50">
        <v>98.075000000000003</v>
      </c>
    </row>
    <row r="51" spans="1:24" x14ac:dyDescent="0.25">
      <c r="A51" t="s">
        <v>74</v>
      </c>
      <c r="B51">
        <v>813.81100000000004</v>
      </c>
      <c r="C51">
        <v>981.66099999999994</v>
      </c>
      <c r="D51">
        <v>888.18700000000001</v>
      </c>
      <c r="E51">
        <v>887.024</v>
      </c>
      <c r="F51">
        <v>922.74400000000003</v>
      </c>
      <c r="H51">
        <v>1052.366</v>
      </c>
      <c r="I51">
        <v>1136.4829999999999</v>
      </c>
      <c r="J51">
        <v>1201.7809999999999</v>
      </c>
      <c r="K51">
        <v>1069.789</v>
      </c>
      <c r="O51">
        <v>0</v>
      </c>
      <c r="P51">
        <v>345.983</v>
      </c>
      <c r="Q51">
        <v>0</v>
      </c>
      <c r="R51">
        <v>0</v>
      </c>
      <c r="S51">
        <v>0</v>
      </c>
      <c r="T51">
        <v>0</v>
      </c>
      <c r="U51">
        <v>160.62</v>
      </c>
      <c r="V51">
        <v>1094.5060000000001</v>
      </c>
      <c r="W51">
        <v>3438.9140000000002</v>
      </c>
      <c r="X51">
        <v>532.62300000000005</v>
      </c>
    </row>
    <row r="52" spans="1:24" x14ac:dyDescent="0.25">
      <c r="A52" t="s">
        <v>75</v>
      </c>
      <c r="B52">
        <v>873.46900000000005</v>
      </c>
      <c r="C52">
        <v>812.82399999999996</v>
      </c>
      <c r="D52">
        <v>740.25900000000001</v>
      </c>
      <c r="E52">
        <v>745.39099999999996</v>
      </c>
      <c r="F52">
        <v>772.09699999999998</v>
      </c>
      <c r="H52">
        <v>833.86599999999999</v>
      </c>
      <c r="I52">
        <v>908.46</v>
      </c>
      <c r="J52">
        <v>949.46400000000006</v>
      </c>
      <c r="K52">
        <v>876.92100000000005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143.85</v>
      </c>
      <c r="V52">
        <v>1278.1089999999999</v>
      </c>
      <c r="W52">
        <v>1145.4749999999999</v>
      </c>
      <c r="X52">
        <v>348.87099999999998</v>
      </c>
    </row>
    <row r="53" spans="1:24" x14ac:dyDescent="0.25">
      <c r="A53" t="s">
        <v>76</v>
      </c>
      <c r="B53">
        <v>849.91600000000005</v>
      </c>
      <c r="C53">
        <v>787.88800000000003</v>
      </c>
      <c r="D53">
        <v>740.48099999999999</v>
      </c>
      <c r="E53">
        <v>752.14300000000003</v>
      </c>
      <c r="F53">
        <v>783.06899999999996</v>
      </c>
      <c r="H53">
        <v>861.24400000000003</v>
      </c>
      <c r="I53">
        <v>967.42399999999998</v>
      </c>
      <c r="J53">
        <v>1042.951</v>
      </c>
      <c r="K53">
        <v>842.75599999999997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104.889</v>
      </c>
      <c r="V53">
        <v>1313.463</v>
      </c>
      <c r="W53">
        <v>2877.3040000000001</v>
      </c>
      <c r="X53">
        <v>408.16300000000001</v>
      </c>
    </row>
    <row r="54" spans="1:24" x14ac:dyDescent="0.25">
      <c r="A54" t="s">
        <v>77</v>
      </c>
      <c r="B54">
        <v>748.58100000000002</v>
      </c>
      <c r="C54">
        <v>753.00800000000004</v>
      </c>
      <c r="D54">
        <v>739.23699999999997</v>
      </c>
      <c r="E54">
        <v>828.30100000000004</v>
      </c>
      <c r="F54">
        <v>863.86599999999999</v>
      </c>
      <c r="H54">
        <v>929.91700000000003</v>
      </c>
      <c r="I54">
        <v>1032.0840000000001</v>
      </c>
      <c r="J54">
        <v>1121.9880000000001</v>
      </c>
      <c r="K54">
        <v>1037.674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128.91999999999999</v>
      </c>
      <c r="V54">
        <v>914.05</v>
      </c>
      <c r="W54">
        <v>2279.904</v>
      </c>
      <c r="X54">
        <v>122.869</v>
      </c>
    </row>
    <row r="55" spans="1:24" x14ac:dyDescent="0.25">
      <c r="A55" t="s">
        <v>78</v>
      </c>
      <c r="B55">
        <v>953.06799999999998</v>
      </c>
      <c r="C55">
        <v>908.36699999999996</v>
      </c>
      <c r="D55">
        <v>838.27599999999995</v>
      </c>
      <c r="E55">
        <v>869.08199999999999</v>
      </c>
      <c r="F55">
        <v>904.68600000000004</v>
      </c>
      <c r="H55">
        <v>964.84699999999998</v>
      </c>
      <c r="I55">
        <v>1064.4059999999999</v>
      </c>
      <c r="J55">
        <v>1170.376</v>
      </c>
      <c r="K55">
        <v>1040.7370000000001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176.27600000000001</v>
      </c>
      <c r="V55">
        <v>1283.3910000000001</v>
      </c>
      <c r="W55">
        <v>2698.4259999999999</v>
      </c>
      <c r="X55">
        <v>181.846</v>
      </c>
    </row>
    <row r="56" spans="1:24" x14ac:dyDescent="0.25">
      <c r="A56" t="s">
        <v>79</v>
      </c>
      <c r="B56">
        <v>827.053</v>
      </c>
      <c r="C56">
        <v>828.22699999999998</v>
      </c>
      <c r="D56">
        <v>776.67499999999995</v>
      </c>
      <c r="E56">
        <v>817.75099999999998</v>
      </c>
      <c r="F56">
        <v>864.91899999999998</v>
      </c>
      <c r="H56">
        <v>964.53399999999999</v>
      </c>
      <c r="I56">
        <v>1100.3879999999999</v>
      </c>
      <c r="J56">
        <v>1219.0630000000001</v>
      </c>
      <c r="K56">
        <v>1034.45</v>
      </c>
      <c r="O56">
        <v>0</v>
      </c>
      <c r="P56">
        <v>63.497</v>
      </c>
      <c r="Q56">
        <v>0</v>
      </c>
      <c r="R56">
        <v>0</v>
      </c>
      <c r="S56">
        <v>0</v>
      </c>
      <c r="T56">
        <v>0</v>
      </c>
      <c r="U56">
        <v>182.40600000000001</v>
      </c>
      <c r="V56">
        <v>1664.8979999999999</v>
      </c>
      <c r="W56">
        <v>1885.8389999999999</v>
      </c>
      <c r="X56">
        <v>71.364999999999995</v>
      </c>
    </row>
    <row r="57" spans="1:24" x14ac:dyDescent="0.25">
      <c r="A57" t="s">
        <v>80</v>
      </c>
      <c r="B57">
        <v>974.73800000000006</v>
      </c>
      <c r="C57">
        <v>976.86099999999999</v>
      </c>
      <c r="D57">
        <v>893.505</v>
      </c>
      <c r="E57">
        <v>901.14200000000005</v>
      </c>
      <c r="F57">
        <v>927.21699999999998</v>
      </c>
      <c r="H57">
        <v>1007.794</v>
      </c>
      <c r="I57">
        <v>1141.3589999999999</v>
      </c>
      <c r="J57">
        <v>1209.0250000000001</v>
      </c>
      <c r="K57">
        <v>1047.614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116.90900000000001</v>
      </c>
      <c r="V57">
        <v>989.15700000000004</v>
      </c>
      <c r="W57">
        <v>2009.7239999999999</v>
      </c>
      <c r="X57">
        <v>1022.8440000000001</v>
      </c>
    </row>
    <row r="58" spans="1:24" x14ac:dyDescent="0.25">
      <c r="A58" t="s">
        <v>81</v>
      </c>
      <c r="B58">
        <v>610.24</v>
      </c>
      <c r="C58">
        <v>662.58199999999999</v>
      </c>
      <c r="D58">
        <v>685.47699999999998</v>
      </c>
      <c r="E58">
        <v>697.96400000000006</v>
      </c>
      <c r="F58">
        <v>765.39499999999998</v>
      </c>
      <c r="H58">
        <v>763.04600000000005</v>
      </c>
      <c r="I58">
        <v>967.34299999999996</v>
      </c>
      <c r="J58">
        <v>911.88900000000001</v>
      </c>
      <c r="K58">
        <v>848.37099999999998</v>
      </c>
      <c r="O58">
        <v>0</v>
      </c>
      <c r="P58">
        <v>0</v>
      </c>
      <c r="Q58">
        <v>0</v>
      </c>
      <c r="R58">
        <v>26.963000000000001</v>
      </c>
      <c r="S58">
        <v>0</v>
      </c>
      <c r="T58">
        <v>0</v>
      </c>
      <c r="U58">
        <v>68.227000000000004</v>
      </c>
      <c r="V58">
        <v>899.27300000000002</v>
      </c>
      <c r="W58">
        <v>1971.5640000000001</v>
      </c>
      <c r="X58">
        <v>0</v>
      </c>
    </row>
    <row r="59" spans="1:24" x14ac:dyDescent="0.25">
      <c r="A59" t="s">
        <v>82</v>
      </c>
      <c r="B59">
        <v>790.005</v>
      </c>
      <c r="C59">
        <v>858.15599999999995</v>
      </c>
      <c r="D59">
        <v>736.70399999999995</v>
      </c>
      <c r="E59">
        <v>724.72799999999995</v>
      </c>
      <c r="F59">
        <v>766.89700000000005</v>
      </c>
      <c r="H59">
        <v>780.79399999999998</v>
      </c>
      <c r="I59">
        <v>972.86</v>
      </c>
      <c r="J59">
        <v>907.84900000000005</v>
      </c>
      <c r="K59">
        <v>861.51199999999994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61.433999999999997</v>
      </c>
      <c r="V59">
        <v>1995.5650000000001</v>
      </c>
      <c r="W59">
        <v>2185.59</v>
      </c>
      <c r="X59">
        <v>82.44</v>
      </c>
    </row>
    <row r="60" spans="1:24" x14ac:dyDescent="0.25">
      <c r="A60" t="s">
        <v>83</v>
      </c>
      <c r="B60">
        <v>861.32</v>
      </c>
      <c r="C60">
        <v>902.82100000000003</v>
      </c>
      <c r="D60">
        <v>861.8</v>
      </c>
      <c r="E60">
        <v>926.54700000000003</v>
      </c>
      <c r="F60">
        <v>947.17399999999998</v>
      </c>
      <c r="H60">
        <v>981</v>
      </c>
      <c r="I60">
        <v>1085.8389999999999</v>
      </c>
      <c r="J60">
        <v>1230.174</v>
      </c>
      <c r="K60">
        <v>911.77700000000004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28.689</v>
      </c>
      <c r="V60">
        <v>1563.5640000000001</v>
      </c>
      <c r="W60">
        <v>2451.6930000000002</v>
      </c>
      <c r="X60">
        <v>627.04899999999998</v>
      </c>
    </row>
    <row r="61" spans="1:24" x14ac:dyDescent="0.25">
      <c r="A61" t="s">
        <v>84</v>
      </c>
      <c r="B61">
        <v>917.10299999999995</v>
      </c>
      <c r="C61">
        <v>961.61400000000003</v>
      </c>
      <c r="D61">
        <v>900.39599999999996</v>
      </c>
      <c r="E61">
        <v>931.28899999999999</v>
      </c>
      <c r="F61">
        <v>984.88900000000001</v>
      </c>
      <c r="H61">
        <v>1027.606</v>
      </c>
      <c r="I61">
        <v>1089.662</v>
      </c>
      <c r="J61">
        <v>1224.664</v>
      </c>
      <c r="K61">
        <v>973.74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141.29900000000001</v>
      </c>
      <c r="V61">
        <v>1774.9639999999999</v>
      </c>
      <c r="W61">
        <v>3408.4540000000002</v>
      </c>
      <c r="X61">
        <v>0</v>
      </c>
    </row>
    <row r="62" spans="1:24" x14ac:dyDescent="0.25">
      <c r="A62" t="s">
        <v>85</v>
      </c>
      <c r="B62">
        <v>694.03499999999997</v>
      </c>
      <c r="C62">
        <v>797.37699999999995</v>
      </c>
      <c r="D62">
        <v>839.78499999999997</v>
      </c>
      <c r="E62">
        <v>869.23199999999997</v>
      </c>
      <c r="F62">
        <v>894.66499999999996</v>
      </c>
      <c r="H62">
        <v>925.43399999999997</v>
      </c>
      <c r="I62">
        <v>958.77499999999998</v>
      </c>
      <c r="J62">
        <v>931.61699999999996</v>
      </c>
      <c r="K62">
        <v>918.65800000000002</v>
      </c>
      <c r="O62">
        <v>0</v>
      </c>
      <c r="P62">
        <v>66.489000000000004</v>
      </c>
      <c r="Q62">
        <v>32.579000000000001</v>
      </c>
      <c r="R62">
        <v>0</v>
      </c>
      <c r="S62">
        <v>14.073</v>
      </c>
      <c r="T62">
        <v>0</v>
      </c>
      <c r="U62">
        <v>103.611</v>
      </c>
      <c r="V62">
        <v>561.92899999999997</v>
      </c>
      <c r="W62">
        <v>2102.817</v>
      </c>
      <c r="X62">
        <v>173.83699999999999</v>
      </c>
    </row>
    <row r="63" spans="1:24" x14ac:dyDescent="0.25">
      <c r="A63" t="s">
        <v>86</v>
      </c>
      <c r="B63">
        <v>789.03599999999994</v>
      </c>
      <c r="C63">
        <v>787.58699999999999</v>
      </c>
      <c r="D63">
        <v>788.48099999999999</v>
      </c>
      <c r="E63">
        <v>867.32299999999998</v>
      </c>
      <c r="F63">
        <v>883.31600000000003</v>
      </c>
      <c r="H63">
        <v>932.69399999999996</v>
      </c>
      <c r="I63">
        <v>1018.928</v>
      </c>
      <c r="J63">
        <v>978.79700000000003</v>
      </c>
      <c r="K63">
        <v>928.38800000000003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63.701000000000001</v>
      </c>
      <c r="V63">
        <v>833.75099999999998</v>
      </c>
      <c r="W63">
        <v>1648.2280000000001</v>
      </c>
      <c r="X63">
        <v>406.209</v>
      </c>
    </row>
    <row r="64" spans="1:24" x14ac:dyDescent="0.25">
      <c r="A64" t="s">
        <v>87</v>
      </c>
      <c r="B64">
        <v>542.99599999999998</v>
      </c>
      <c r="C64">
        <v>713.59699999999998</v>
      </c>
      <c r="D64">
        <v>806.072</v>
      </c>
      <c r="E64">
        <v>817.22</v>
      </c>
      <c r="F64">
        <v>833.327</v>
      </c>
      <c r="H64">
        <v>891.29499999999996</v>
      </c>
      <c r="I64">
        <v>980.08500000000004</v>
      </c>
      <c r="J64">
        <v>917.73800000000006</v>
      </c>
      <c r="K64">
        <v>935.09299999999996</v>
      </c>
      <c r="O64">
        <v>0</v>
      </c>
      <c r="P64">
        <v>0</v>
      </c>
      <c r="Q64">
        <v>0</v>
      </c>
      <c r="R64">
        <v>0</v>
      </c>
      <c r="S64">
        <v>41.259</v>
      </c>
      <c r="T64">
        <v>0</v>
      </c>
      <c r="U64">
        <v>141.934</v>
      </c>
      <c r="V64">
        <v>946.33900000000006</v>
      </c>
      <c r="W64">
        <v>1329.2470000000001</v>
      </c>
      <c r="X64">
        <v>197.648</v>
      </c>
    </row>
    <row r="65" spans="1:24" x14ac:dyDescent="0.25">
      <c r="A65" t="s">
        <v>88</v>
      </c>
      <c r="B65">
        <v>708.67600000000004</v>
      </c>
      <c r="C65">
        <v>719.99599999999998</v>
      </c>
      <c r="D65">
        <v>743.84299999999996</v>
      </c>
      <c r="E65">
        <v>785.99</v>
      </c>
      <c r="F65">
        <v>816.78899999999999</v>
      </c>
      <c r="H65">
        <v>881.66700000000003</v>
      </c>
      <c r="I65">
        <v>959.36400000000003</v>
      </c>
      <c r="J65">
        <v>922.21400000000006</v>
      </c>
      <c r="K65">
        <v>943.45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192.846</v>
      </c>
      <c r="V65">
        <v>1080.53</v>
      </c>
      <c r="W65">
        <v>785.99800000000005</v>
      </c>
      <c r="X65">
        <v>197.84399999999999</v>
      </c>
    </row>
    <row r="66" spans="1:24" x14ac:dyDescent="0.25">
      <c r="A66" t="s">
        <v>89</v>
      </c>
      <c r="B66">
        <v>694.72900000000004</v>
      </c>
      <c r="C66">
        <v>768.98599999999999</v>
      </c>
      <c r="D66">
        <v>796.43299999999999</v>
      </c>
      <c r="E66">
        <v>832.14400000000001</v>
      </c>
      <c r="F66">
        <v>886.90800000000002</v>
      </c>
      <c r="G66">
        <v>883.57</v>
      </c>
      <c r="H66">
        <v>870.54200000000003</v>
      </c>
      <c r="I66">
        <v>982.88599999999997</v>
      </c>
      <c r="J66">
        <v>1115.876</v>
      </c>
      <c r="K66">
        <v>910.50400000000002</v>
      </c>
      <c r="O66">
        <v>0</v>
      </c>
      <c r="P66">
        <v>0</v>
      </c>
      <c r="Q66">
        <v>0</v>
      </c>
      <c r="R66">
        <v>0</v>
      </c>
      <c r="S66">
        <v>0</v>
      </c>
      <c r="T66">
        <v>38.057000000000002</v>
      </c>
      <c r="U66">
        <v>238.25299999999999</v>
      </c>
      <c r="V66">
        <v>962.33399999999995</v>
      </c>
      <c r="W66">
        <v>2198.087</v>
      </c>
      <c r="X66">
        <v>290.69799999999998</v>
      </c>
    </row>
    <row r="67" spans="1:24" x14ac:dyDescent="0.25">
      <c r="A67" t="s">
        <v>90</v>
      </c>
      <c r="B67">
        <v>722.97500000000002</v>
      </c>
      <c r="C67">
        <v>808.48</v>
      </c>
      <c r="D67">
        <v>836.22400000000005</v>
      </c>
      <c r="E67">
        <v>879.02599999999995</v>
      </c>
      <c r="F67">
        <v>915.43499999999995</v>
      </c>
      <c r="G67">
        <v>905.92899999999997</v>
      </c>
      <c r="H67">
        <v>912.78200000000004</v>
      </c>
      <c r="I67">
        <v>1000.704</v>
      </c>
      <c r="J67">
        <v>1154.4780000000001</v>
      </c>
      <c r="K67">
        <v>919.97199999999998</v>
      </c>
      <c r="O67">
        <v>0</v>
      </c>
      <c r="P67">
        <v>0</v>
      </c>
      <c r="Q67">
        <v>0</v>
      </c>
      <c r="R67">
        <v>0</v>
      </c>
      <c r="S67">
        <v>10.603999999999999</v>
      </c>
      <c r="T67">
        <v>0</v>
      </c>
      <c r="U67">
        <v>151.523</v>
      </c>
      <c r="V67">
        <v>839.36699999999996</v>
      </c>
      <c r="W67">
        <v>2105.41</v>
      </c>
      <c r="X67">
        <v>324.12700000000001</v>
      </c>
    </row>
    <row r="68" spans="1:24" x14ac:dyDescent="0.25">
      <c r="A68" t="s">
        <v>91</v>
      </c>
      <c r="B68">
        <v>564.89800000000002</v>
      </c>
      <c r="C68">
        <v>634.54999999999995</v>
      </c>
      <c r="D68">
        <v>705.18499999999995</v>
      </c>
      <c r="E68">
        <v>739.32500000000005</v>
      </c>
      <c r="F68">
        <v>748.20100000000002</v>
      </c>
      <c r="G68">
        <v>791.72699999999998</v>
      </c>
      <c r="H68">
        <v>838.31299999999999</v>
      </c>
      <c r="I68">
        <v>836.31100000000004</v>
      </c>
      <c r="J68">
        <v>943.65800000000002</v>
      </c>
      <c r="K68">
        <v>796.78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457.98500000000001</v>
      </c>
      <c r="V68">
        <v>290.33300000000003</v>
      </c>
      <c r="W68">
        <v>1990.011</v>
      </c>
      <c r="X68">
        <v>0</v>
      </c>
    </row>
    <row r="69" spans="1:24" x14ac:dyDescent="0.25">
      <c r="A69" t="s">
        <v>92</v>
      </c>
      <c r="B69">
        <v>577.27800000000002</v>
      </c>
      <c r="C69">
        <v>619.30899999999997</v>
      </c>
      <c r="D69">
        <v>698.5</v>
      </c>
      <c r="E69">
        <v>763.96699999999998</v>
      </c>
      <c r="F69">
        <v>764.34400000000005</v>
      </c>
      <c r="G69">
        <v>792.351</v>
      </c>
      <c r="H69">
        <v>826.71500000000003</v>
      </c>
      <c r="I69">
        <v>827.44799999999998</v>
      </c>
      <c r="J69">
        <v>901.58399999999995</v>
      </c>
      <c r="K69">
        <v>808.42200000000003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425.95499999999998</v>
      </c>
      <c r="V69">
        <v>90.423000000000002</v>
      </c>
      <c r="W69">
        <v>2139.9389999999999</v>
      </c>
      <c r="X69">
        <v>0</v>
      </c>
    </row>
    <row r="70" spans="1:24" x14ac:dyDescent="0.25">
      <c r="A70" t="s">
        <v>93</v>
      </c>
      <c r="B70">
        <v>667.21799999999996</v>
      </c>
      <c r="C70">
        <v>743.81100000000004</v>
      </c>
      <c r="D70">
        <v>849.23900000000003</v>
      </c>
      <c r="E70">
        <v>866.73800000000006</v>
      </c>
      <c r="F70">
        <v>894.28</v>
      </c>
      <c r="G70">
        <v>926.05399999999997</v>
      </c>
      <c r="H70">
        <v>1000.955</v>
      </c>
      <c r="I70">
        <v>988.00900000000001</v>
      </c>
      <c r="J70">
        <v>1096.4780000000001</v>
      </c>
      <c r="K70">
        <v>913.87099999999998</v>
      </c>
      <c r="O70">
        <v>0</v>
      </c>
      <c r="P70">
        <v>0</v>
      </c>
      <c r="Q70">
        <v>0</v>
      </c>
      <c r="R70">
        <v>0</v>
      </c>
      <c r="S70">
        <v>43.843000000000004</v>
      </c>
      <c r="T70">
        <v>0</v>
      </c>
      <c r="U70">
        <v>774.48800000000006</v>
      </c>
      <c r="V70">
        <v>491.98399999999998</v>
      </c>
      <c r="W70">
        <v>2518.3139999999999</v>
      </c>
      <c r="X70">
        <v>139.16900000000001</v>
      </c>
    </row>
    <row r="71" spans="1:24" x14ac:dyDescent="0.25">
      <c r="A71" t="s">
        <v>94</v>
      </c>
      <c r="B71">
        <v>852.577</v>
      </c>
      <c r="C71">
        <v>826.89099999999996</v>
      </c>
      <c r="D71">
        <v>817.15200000000004</v>
      </c>
      <c r="E71">
        <v>863.03</v>
      </c>
      <c r="F71">
        <v>899.351</v>
      </c>
      <c r="G71">
        <v>957.90300000000002</v>
      </c>
      <c r="H71">
        <v>1014.758</v>
      </c>
      <c r="I71">
        <v>873.298</v>
      </c>
      <c r="J71">
        <v>1178.931</v>
      </c>
      <c r="K71">
        <v>930.101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674.88199999999995</v>
      </c>
      <c r="V71">
        <v>319.923</v>
      </c>
      <c r="W71">
        <v>2809.3530000000001</v>
      </c>
      <c r="X71">
        <v>197.69800000000001</v>
      </c>
    </row>
    <row r="72" spans="1:24" x14ac:dyDescent="0.25">
      <c r="A72" t="s">
        <v>95</v>
      </c>
      <c r="B72">
        <v>588.57799999999997</v>
      </c>
      <c r="C72">
        <v>669.03700000000003</v>
      </c>
      <c r="D72">
        <v>728.38499999999999</v>
      </c>
      <c r="E72">
        <v>778.08600000000001</v>
      </c>
      <c r="F72">
        <v>793.279</v>
      </c>
      <c r="G72">
        <v>860.505</v>
      </c>
      <c r="H72">
        <v>931.04100000000005</v>
      </c>
      <c r="I72">
        <v>988.11099999999999</v>
      </c>
      <c r="J72">
        <v>1059.694</v>
      </c>
      <c r="K72">
        <v>865.47400000000005</v>
      </c>
      <c r="O72">
        <v>0</v>
      </c>
      <c r="P72">
        <v>0</v>
      </c>
      <c r="Q72">
        <v>0</v>
      </c>
      <c r="R72">
        <v>0</v>
      </c>
      <c r="S72">
        <v>0</v>
      </c>
      <c r="T72">
        <v>60.68</v>
      </c>
      <c r="U72">
        <v>371.27300000000002</v>
      </c>
      <c r="V72">
        <v>432.86599999999999</v>
      </c>
      <c r="W72">
        <v>1149.9849999999999</v>
      </c>
      <c r="X72">
        <v>70.765000000000001</v>
      </c>
    </row>
    <row r="73" spans="1:24" x14ac:dyDescent="0.25">
      <c r="A73" t="s">
        <v>96</v>
      </c>
      <c r="B73">
        <v>724.30100000000004</v>
      </c>
      <c r="C73">
        <v>788.87099999999998</v>
      </c>
      <c r="D73">
        <v>750.91800000000001</v>
      </c>
      <c r="E73">
        <v>812.03599999999994</v>
      </c>
      <c r="F73">
        <v>810.79200000000003</v>
      </c>
      <c r="G73">
        <v>853.21400000000006</v>
      </c>
      <c r="H73">
        <v>918.827</v>
      </c>
      <c r="I73">
        <v>966.43700000000001</v>
      </c>
      <c r="J73">
        <v>1139.51</v>
      </c>
      <c r="K73">
        <v>873.23299999999995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260.166</v>
      </c>
      <c r="V73">
        <v>394.31900000000002</v>
      </c>
      <c r="W73">
        <v>1732.0940000000001</v>
      </c>
      <c r="X73">
        <v>143.215</v>
      </c>
    </row>
    <row r="74" spans="1:24" x14ac:dyDescent="0.25">
      <c r="A74" t="s">
        <v>97</v>
      </c>
      <c r="B74">
        <v>787.83</v>
      </c>
      <c r="C74">
        <v>859.80899999999997</v>
      </c>
      <c r="D74">
        <v>999.93799999999999</v>
      </c>
      <c r="E74">
        <v>1034.2670000000001</v>
      </c>
      <c r="F74">
        <v>1028.154</v>
      </c>
      <c r="H74">
        <v>957.53300000000002</v>
      </c>
      <c r="I74">
        <v>944.04499999999996</v>
      </c>
      <c r="J74">
        <v>995.553</v>
      </c>
      <c r="K74">
        <v>927.65499999999997</v>
      </c>
    </row>
    <row r="75" spans="1:24" x14ac:dyDescent="0.25">
      <c r="A75" t="s">
        <v>98</v>
      </c>
      <c r="B75">
        <v>1014.255</v>
      </c>
      <c r="C75">
        <v>891.20299999999997</v>
      </c>
      <c r="D75">
        <v>879.14300000000003</v>
      </c>
      <c r="E75">
        <v>1050.5909999999999</v>
      </c>
      <c r="F75">
        <v>1007.653</v>
      </c>
      <c r="H75">
        <v>894.51599999999996</v>
      </c>
      <c r="I75">
        <v>873.56700000000001</v>
      </c>
      <c r="J75">
        <v>889.56899999999996</v>
      </c>
      <c r="K75">
        <v>919.80200000000002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7"/>
  <sheetViews>
    <sheetView zoomScale="82" workbookViewId="0">
      <selection activeCell="J36" sqref="J36"/>
    </sheetView>
  </sheetViews>
  <sheetFormatPr defaultRowHeight="15" x14ac:dyDescent="0.25"/>
  <cols>
    <col min="31" max="31" width="12" bestFit="1" customWidth="1"/>
    <col min="34" max="34" width="12" bestFit="1" customWidth="1"/>
    <col min="39" max="39" width="10.42578125" customWidth="1"/>
  </cols>
  <sheetData>
    <row r="1" spans="1:41" x14ac:dyDescent="0.25">
      <c r="A1" s="3" t="s">
        <v>118</v>
      </c>
    </row>
    <row r="3" spans="1:41" x14ac:dyDescent="0.25">
      <c r="A3" t="s">
        <v>5</v>
      </c>
      <c r="B3" t="s">
        <v>119</v>
      </c>
    </row>
    <row r="5" spans="1:41" x14ac:dyDescent="0.25">
      <c r="A5" t="s">
        <v>40</v>
      </c>
      <c r="N5" t="s">
        <v>41</v>
      </c>
      <c r="AM5" t="s">
        <v>117</v>
      </c>
      <c r="AN5" t="s">
        <v>102</v>
      </c>
      <c r="AO5" t="s">
        <v>101</v>
      </c>
    </row>
    <row r="6" spans="1:41" x14ac:dyDescent="0.25">
      <c r="B6" t="s">
        <v>36</v>
      </c>
      <c r="C6" t="s">
        <v>35</v>
      </c>
      <c r="D6" t="s">
        <v>34</v>
      </c>
      <c r="E6" t="s">
        <v>33</v>
      </c>
      <c r="F6" t="s">
        <v>32</v>
      </c>
      <c r="G6" t="s">
        <v>31</v>
      </c>
      <c r="H6" t="s">
        <v>30</v>
      </c>
      <c r="I6" t="s">
        <v>29</v>
      </c>
      <c r="J6" t="s">
        <v>28</v>
      </c>
      <c r="K6" t="s">
        <v>27</v>
      </c>
      <c r="O6" t="s">
        <v>36</v>
      </c>
      <c r="P6" t="s">
        <v>35</v>
      </c>
      <c r="Q6" t="s">
        <v>34</v>
      </c>
      <c r="R6" t="s">
        <v>33</v>
      </c>
      <c r="S6" t="s">
        <v>32</v>
      </c>
      <c r="T6" t="s">
        <v>31</v>
      </c>
      <c r="U6" t="s">
        <v>30</v>
      </c>
      <c r="V6" t="s">
        <v>29</v>
      </c>
      <c r="W6" t="s">
        <v>28</v>
      </c>
      <c r="X6" t="s">
        <v>27</v>
      </c>
      <c r="Z6" t="s">
        <v>116</v>
      </c>
      <c r="AA6" t="s">
        <v>115</v>
      </c>
      <c r="AM6" t="s">
        <v>114</v>
      </c>
      <c r="AN6">
        <f>ABS(B17-C17)</f>
        <v>0.63073467099740022</v>
      </c>
      <c r="AO6">
        <f>ABS(O17-P17)</f>
        <v>18.966331240823209</v>
      </c>
    </row>
    <row r="7" spans="1:41" x14ac:dyDescent="0.25">
      <c r="A7" t="s">
        <v>39</v>
      </c>
      <c r="B7">
        <f t="shared" ref="B7:K7" si="0">AVERAGE(B21,B23,B25,B27,B29,B31,B33,B35,B37,B39,B41,B43,B45,B47,B49,B51,B53,B55,B57,B59,B61,B63,B65,B67,B69,B71,B73,B75,B77)</f>
        <v>1050.3270689655174</v>
      </c>
      <c r="C7">
        <f t="shared" si="0"/>
        <v>1039.5405517241381</v>
      </c>
      <c r="D7">
        <f t="shared" si="0"/>
        <v>823.38458620689642</v>
      </c>
      <c r="E7">
        <f t="shared" si="0"/>
        <v>611.36693103448272</v>
      </c>
      <c r="F7">
        <f t="shared" si="0"/>
        <v>553.75017241379305</v>
      </c>
      <c r="G7">
        <f t="shared" si="0"/>
        <v>536.63189999999997</v>
      </c>
      <c r="H7">
        <f t="shared" si="0"/>
        <v>555.0680000000001</v>
      </c>
      <c r="I7">
        <f t="shared" si="0"/>
        <v>545.98303448275874</v>
      </c>
      <c r="J7">
        <f t="shared" si="0"/>
        <v>526.18679310344828</v>
      </c>
      <c r="K7">
        <f t="shared" si="0"/>
        <v>571.30872413793099</v>
      </c>
      <c r="N7" t="s">
        <v>39</v>
      </c>
      <c r="O7">
        <f t="shared" ref="O7:X7" si="1">AVERAGE(O21,O23,O25,O27,O29,O31,O33,O35,O37,O39,O41,O43,O45,O47,O49,O51,O53,O55,O57,O59,O61,O63,O65,O67,O69,O71,O73,O75,O77)</f>
        <v>13.796206896551729</v>
      </c>
      <c r="P7">
        <f t="shared" si="1"/>
        <v>20.964896551724145</v>
      </c>
      <c r="Q7">
        <f t="shared" si="1"/>
        <v>11.493103448275862</v>
      </c>
      <c r="R7">
        <f t="shared" si="1"/>
        <v>1.8492068965517243</v>
      </c>
      <c r="S7">
        <f t="shared" si="1"/>
        <v>2.5827586206896552E-2</v>
      </c>
      <c r="T7">
        <f t="shared" si="1"/>
        <v>7.7000000000000002E-3</v>
      </c>
      <c r="U7">
        <f t="shared" si="1"/>
        <v>9.5517241379310374E-3</v>
      </c>
      <c r="V7">
        <f t="shared" si="1"/>
        <v>1.5068965517241385E-2</v>
      </c>
      <c r="W7">
        <f t="shared" si="1"/>
        <v>6.2068965517241377E-3</v>
      </c>
      <c r="X7">
        <f t="shared" si="1"/>
        <v>7.8758620689655168E-2</v>
      </c>
      <c r="Z7">
        <f>AVERAGE(Z21,Z23,Z25,Z27,Z29,Z31,Z33,Z35,Z37,Z39,Z41,Z43,Z45,Z47,Z49,Z51,Z53,Z55,Z57,Z59,Z61,Z63,Z65,Z67,Z69,Z71,Z73,Z75,Z77)</f>
        <v>21.088068965517241</v>
      </c>
      <c r="AA7">
        <f>AVERAGE(AA21,AA23,AA25,AA27,AA29,AA31,AA33,AA35,AA37,AA39,AA41,AA43,AA45,AA47,AA49,AA51,AA53,AA55,AA57,AA59,AA61,AA63,AA65,AA67,AA69,AA71,AA73,AA75,AA77)</f>
        <v>20.802689655172415</v>
      </c>
      <c r="AM7" t="s">
        <v>113</v>
      </c>
      <c r="AN7">
        <f>ABS(C17-D17)</f>
        <v>3.0083929688812994</v>
      </c>
      <c r="AO7">
        <f>ABS(P17-Q17)</f>
        <v>19.549571444663034</v>
      </c>
    </row>
    <row r="8" spans="1:41" x14ac:dyDescent="0.25">
      <c r="A8" t="s">
        <v>3</v>
      </c>
      <c r="B8">
        <f t="shared" ref="B8:K8" si="2">STDEV(B21,B23,B25,B27,B29,B31,B33,B35,B37,B39,B41,B43,B45,B47,B49,B51,B53,B55,B57,B59,B61,B63,B65,B67,B69,B71,B73,B75,B77)</f>
        <v>434.01452762147852</v>
      </c>
      <c r="C8">
        <f t="shared" si="2"/>
        <v>330.89207400596626</v>
      </c>
      <c r="D8">
        <f t="shared" si="2"/>
        <v>336.28426103707488</v>
      </c>
      <c r="E8">
        <f t="shared" si="2"/>
        <v>142.6481324698569</v>
      </c>
      <c r="F8">
        <f t="shared" si="2"/>
        <v>91.002947096732271</v>
      </c>
      <c r="G8">
        <f t="shared" si="2"/>
        <v>68.893558390139603</v>
      </c>
      <c r="H8">
        <f t="shared" si="2"/>
        <v>57.663809685352284</v>
      </c>
      <c r="I8">
        <f t="shared" si="2"/>
        <v>39.235277027989156</v>
      </c>
      <c r="J8">
        <f t="shared" si="2"/>
        <v>39.511906511454896</v>
      </c>
      <c r="K8">
        <f t="shared" si="2"/>
        <v>58.966563094749304</v>
      </c>
      <c r="N8" t="s">
        <v>3</v>
      </c>
      <c r="O8">
        <f t="shared" ref="O8:X8" si="3">STDEV(O21,O23,O25,O27,O29,O31,O33,O35,O37,O39,O41,O43,O45,O47,O49,O51,O53,O55,O57,O59,O61,O63,O65,O67,O69,O71,O73,O75,O77)</f>
        <v>5.7456331205242117</v>
      </c>
      <c r="P8">
        <f t="shared" si="3"/>
        <v>5.7327128104840028</v>
      </c>
      <c r="Q8">
        <f t="shared" si="3"/>
        <v>6.8824892005770062</v>
      </c>
      <c r="R8">
        <f t="shared" si="3"/>
        <v>1.7375431418962639</v>
      </c>
      <c r="S8">
        <f t="shared" si="3"/>
        <v>4.8926379800615628E-2</v>
      </c>
      <c r="T8">
        <f t="shared" si="3"/>
        <v>1.7262998323324692E-2</v>
      </c>
      <c r="U8">
        <f t="shared" si="3"/>
        <v>1.4475561195379688E-2</v>
      </c>
      <c r="V8">
        <f t="shared" si="3"/>
        <v>2.0682862185329668E-2</v>
      </c>
      <c r="W8">
        <f t="shared" si="3"/>
        <v>1.3430719878442925E-2</v>
      </c>
      <c r="X8">
        <f t="shared" si="3"/>
        <v>0.1208327223811065</v>
      </c>
      <c r="Z8">
        <f>STDEV(Z21,Z23,Z25,Z27,Z29,Z31,Z33,Z35,Z37,Z39,Z41,Z43,Z45,Z47,Z49,Z51,Z53,Z55,Z57,Z59,Z61,Z63,Z65,Z67,Z69,Z71,Z73,Z75,Z77)</f>
        <v>7.2196374410899677</v>
      </c>
      <c r="AA8">
        <f>STDEV(AA21,AA23,AA25,AA27,AA29,AA31,AA33,AA35,AA37,AA39,AA41,AA43,AA45,AA47,AA49,AA51,AA53,AA55,AA57,AA59,AA61,AA63,AA65,AA67,AA69,AA71,AA73,AA75,AA77)</f>
        <v>5.9264761036714768</v>
      </c>
      <c r="AM8" t="s">
        <v>112</v>
      </c>
      <c r="AN8">
        <f>ABS(C17-E17)</f>
        <v>6.2816910662538472</v>
      </c>
      <c r="AO8">
        <f>ABS(P17-R17)</f>
        <v>41.523341906302868</v>
      </c>
    </row>
    <row r="9" spans="1:41" x14ac:dyDescent="0.25">
      <c r="A9" t="s">
        <v>38</v>
      </c>
      <c r="B9">
        <f t="shared" ref="B9:K9" si="4">AVERAGE(B20,B22,B24,B26,B28,B30,B32,B34,B36,B38,B40,B42,B44,B46,B48,B50,B52,B54,B56,B58,B60,B62,B64,B66,B68,B70,B72,B74,B76)</f>
        <v>906.74100000000021</v>
      </c>
      <c r="C9">
        <f t="shared" si="4"/>
        <v>1002.1605517241379</v>
      </c>
      <c r="D9">
        <f t="shared" si="4"/>
        <v>814.64531034482729</v>
      </c>
      <c r="E9">
        <f t="shared" si="4"/>
        <v>587.44634482758624</v>
      </c>
      <c r="F9">
        <f t="shared" si="4"/>
        <v>547.87655172413793</v>
      </c>
      <c r="G9">
        <f t="shared" si="4"/>
        <v>550.25830000000008</v>
      </c>
      <c r="H9">
        <f t="shared" si="4"/>
        <v>549.33682758620682</v>
      </c>
      <c r="I9">
        <f t="shared" si="4"/>
        <v>552.85024137931032</v>
      </c>
      <c r="J9">
        <f t="shared" si="4"/>
        <v>525.42748275862061</v>
      </c>
      <c r="K9">
        <f t="shared" si="4"/>
        <v>567.87710344827576</v>
      </c>
      <c r="N9" t="s">
        <v>38</v>
      </c>
      <c r="O9">
        <f t="shared" ref="O9:X9" si="5">AVERAGE(O20,O22,O24,O26,O28,O30,O32,O34,O36,O38,O40,O42,O44,O46,O48,O50,O52,O54,O56,O58,O60,O62,O64,O66,O68,O70,O72,O74,O76)</f>
        <v>9.7625517241379303</v>
      </c>
      <c r="P9">
        <f t="shared" si="5"/>
        <v>19.797482758620692</v>
      </c>
      <c r="Q9">
        <f t="shared" si="5"/>
        <v>11.536620689655171</v>
      </c>
      <c r="R9">
        <f t="shared" si="5"/>
        <v>1.2489655172413787</v>
      </c>
      <c r="S9">
        <f t="shared" si="5"/>
        <v>2.9310344827586206E-2</v>
      </c>
      <c r="T9">
        <f t="shared" si="5"/>
        <v>7.1999999999999998E-3</v>
      </c>
      <c r="U9">
        <f t="shared" si="5"/>
        <v>9.6206896551724146E-3</v>
      </c>
      <c r="V9">
        <f t="shared" si="5"/>
        <v>1.1034482758620692E-2</v>
      </c>
      <c r="W9">
        <f t="shared" si="5"/>
        <v>5.6206896551724153E-3</v>
      </c>
      <c r="X9">
        <f t="shared" si="5"/>
        <v>5.1172413793103451E-2</v>
      </c>
      <c r="Z9">
        <f>AVERAGE(Z20,Z22,Z24,Z26,Z28,Z30,Z32,Z34,Z36,Z38,Z40,Z42,Z44,Z46,Z48,Z50,Z52,Z54,Z56,Z58,Z60,Z62,Z64,Z66,Z68,Z70,Z72,Z74,Z76)</f>
        <v>18.57089655172414</v>
      </c>
      <c r="AA9">
        <f>AVERAGE(AA20,AA22,AA24,AA26,AA28,AA30,AA32,AA34,AA36,AA38,AA40,AA42,AA44,AA46,AA48,AA50,AA52,AA54,AA56,AA58,AA60,AA62,AA64,AA66,AA68,AA70,AA72,AA74,AA76)</f>
        <v>21.07189655172413</v>
      </c>
    </row>
    <row r="10" spans="1:41" x14ac:dyDescent="0.25">
      <c r="A10" t="s">
        <v>3</v>
      </c>
      <c r="B10">
        <f t="shared" ref="B10:K10" si="6">_xlfn.STDEV.S(B20,B22,B24,B26,B28,B30,B32,B34,B36,B38,B40,B42,B44,B46,B48,B50,B52,B54,B56,B58,B60,B62,B64,B66,B68,B70,B72,B74,B76)</f>
        <v>231.02167087928524</v>
      </c>
      <c r="C10">
        <f t="shared" si="6"/>
        <v>218.14484688907078</v>
      </c>
      <c r="D10">
        <f t="shared" si="6"/>
        <v>203.99068598399813</v>
      </c>
      <c r="E10">
        <f t="shared" si="6"/>
        <v>96.498525146122901</v>
      </c>
      <c r="F10">
        <f t="shared" si="6"/>
        <v>67.755351695634545</v>
      </c>
      <c r="G10">
        <f t="shared" si="6"/>
        <v>52.711432346419031</v>
      </c>
      <c r="H10">
        <f t="shared" si="6"/>
        <v>38.115303747847015</v>
      </c>
      <c r="I10">
        <f t="shared" si="6"/>
        <v>76.42481635552322</v>
      </c>
      <c r="J10">
        <f t="shared" si="6"/>
        <v>74.112784095603615</v>
      </c>
      <c r="K10">
        <f t="shared" si="6"/>
        <v>58.064671777833105</v>
      </c>
      <c r="N10" t="s">
        <v>3</v>
      </c>
      <c r="O10">
        <f t="shared" ref="O10:X10" si="7">_xlfn.STDEV.S(O20,O22,O24,O26,O28,O30,O32,O34,O36,O38,O40,O42,O44,O46,O48,O50,O52,O54,O56,O58,O60,O62,O64,O66,O68,O70,O72,O74,O76)</f>
        <v>4.7838777052737047</v>
      </c>
      <c r="P10">
        <f t="shared" si="7"/>
        <v>7.8842838275208118</v>
      </c>
      <c r="Q10">
        <f t="shared" si="7"/>
        <v>6.0929727579857698</v>
      </c>
      <c r="R10">
        <f t="shared" si="7"/>
        <v>1.3236259582449657</v>
      </c>
      <c r="S10">
        <f t="shared" si="7"/>
        <v>5.7217694221453071E-2</v>
      </c>
      <c r="T10">
        <f t="shared" si="7"/>
        <v>1.0538817137927136E-2</v>
      </c>
      <c r="U10">
        <f t="shared" si="7"/>
        <v>1.9596672081000036E-2</v>
      </c>
      <c r="V10">
        <f t="shared" si="7"/>
        <v>2.7476591021944337E-2</v>
      </c>
      <c r="W10">
        <f t="shared" si="7"/>
        <v>1.4326333877322977E-2</v>
      </c>
      <c r="X10">
        <f t="shared" si="7"/>
        <v>7.7958353792960358E-2</v>
      </c>
      <c r="Z10">
        <f>_xlfn.STDEV.S(Z20,Z22,Z24,Z26,Z28,Z30,Z32,Z34,Z36,Z38,Z40,Z42,Z44,Z46,Z48,Z50,Z52,Z54,Z56,Z58,Z60,Z62,Z64,Z66,Z68,Z70,Z72,Z74,Z76)</f>
        <v>7.4253795638665965</v>
      </c>
      <c r="AA10">
        <f>_xlfn.STDEV.S(AA20,AA22,AA24,AA26,AA28,AA30,AA32,AA34,AA36,AA38,AA40,AA42,AA44,AA46,AA48,AA50,AA52,AA54,AA56,AA58,AA60,AA62,AA64,AA66,AA68,AA70,AA72,AA74,AA76)</f>
        <v>9.4950747997686769</v>
      </c>
      <c r="AM10" t="s">
        <v>111</v>
      </c>
    </row>
    <row r="11" spans="1:41" x14ac:dyDescent="0.25">
      <c r="A11" t="s">
        <v>37</v>
      </c>
      <c r="B11">
        <f t="shared" ref="B11:K11" si="8">AVERAGE(B20:B77)</f>
        <v>978.53403448275856</v>
      </c>
      <c r="C11">
        <f t="shared" si="8"/>
        <v>1020.850551724138</v>
      </c>
      <c r="D11">
        <f t="shared" si="8"/>
        <v>819.01494827586203</v>
      </c>
      <c r="E11">
        <f t="shared" si="8"/>
        <v>599.40663793103454</v>
      </c>
      <c r="F11">
        <f t="shared" si="8"/>
        <v>550.81336206896549</v>
      </c>
      <c r="G11">
        <f t="shared" si="8"/>
        <v>543.44509999999991</v>
      </c>
      <c r="H11">
        <f t="shared" si="8"/>
        <v>552.20241379310346</v>
      </c>
      <c r="I11">
        <f t="shared" si="8"/>
        <v>549.41663793103442</v>
      </c>
      <c r="J11">
        <f t="shared" si="8"/>
        <v>525.8071379310345</v>
      </c>
      <c r="K11">
        <f t="shared" si="8"/>
        <v>569.59291379310332</v>
      </c>
      <c r="N11" t="s">
        <v>37</v>
      </c>
      <c r="O11">
        <f t="shared" ref="O11:X11" si="9">AVERAGE(O20:O77)</f>
        <v>11.779379310344824</v>
      </c>
      <c r="P11">
        <f t="shared" si="9"/>
        <v>20.381189655172413</v>
      </c>
      <c r="Q11">
        <f t="shared" si="9"/>
        <v>11.514862068965515</v>
      </c>
      <c r="R11">
        <f t="shared" si="9"/>
        <v>1.5490862068965519</v>
      </c>
      <c r="S11">
        <f t="shared" si="9"/>
        <v>2.7568965517241383E-2</v>
      </c>
      <c r="T11">
        <f t="shared" si="9"/>
        <v>7.45E-3</v>
      </c>
      <c r="U11">
        <f t="shared" si="9"/>
        <v>9.5862068965517268E-3</v>
      </c>
      <c r="V11">
        <f t="shared" si="9"/>
        <v>1.3051724137931039E-2</v>
      </c>
      <c r="W11">
        <f t="shared" si="9"/>
        <v>5.9137931034482774E-3</v>
      </c>
      <c r="X11">
        <f t="shared" si="9"/>
        <v>6.496551724137932E-2</v>
      </c>
      <c r="Z11">
        <f>AVERAGE(Z20:Z77)</f>
        <v>19.829482758620689</v>
      </c>
      <c r="AA11">
        <f>AVERAGE(AA20:AA77)</f>
        <v>20.93729310344828</v>
      </c>
      <c r="AM11" t="s">
        <v>110</v>
      </c>
      <c r="AN11">
        <f>B17/C17</f>
        <v>0.95854778432561938</v>
      </c>
      <c r="AO11">
        <f>O17/P17</f>
        <v>0.577953471295794</v>
      </c>
    </row>
    <row r="12" spans="1:41" x14ac:dyDescent="0.25">
      <c r="A12" t="s">
        <v>3</v>
      </c>
      <c r="B12">
        <f t="shared" ref="B12:K12" si="10">_xlfn.STDEV.S(B20:B77)</f>
        <v>352.12775147066782</v>
      </c>
      <c r="C12">
        <f t="shared" si="10"/>
        <v>278.41685968051007</v>
      </c>
      <c r="D12">
        <f t="shared" si="10"/>
        <v>275.70286427228984</v>
      </c>
      <c r="E12">
        <f t="shared" si="10"/>
        <v>121.30789888481617</v>
      </c>
      <c r="F12">
        <f t="shared" si="10"/>
        <v>79.574010058098452</v>
      </c>
      <c r="G12">
        <f t="shared" si="10"/>
        <v>60.110315812198458</v>
      </c>
      <c r="H12">
        <f t="shared" si="10"/>
        <v>48.532360166899274</v>
      </c>
      <c r="I12">
        <f t="shared" si="10"/>
        <v>60.310347255922352</v>
      </c>
      <c r="J12">
        <f t="shared" si="10"/>
        <v>58.866103587374994</v>
      </c>
      <c r="K12">
        <f t="shared" si="10"/>
        <v>58.027591608689448</v>
      </c>
      <c r="N12" t="s">
        <v>3</v>
      </c>
      <c r="O12">
        <f t="shared" ref="O12:X12" si="11">_xlfn.STDEV.S(O20:O77)</f>
        <v>5.6211668072253671</v>
      </c>
      <c r="P12">
        <f t="shared" si="11"/>
        <v>6.8575574533909416</v>
      </c>
      <c r="Q12">
        <f t="shared" si="11"/>
        <v>6.4424997176732752</v>
      </c>
      <c r="R12">
        <f t="shared" si="11"/>
        <v>1.56055192985409</v>
      </c>
      <c r="S12">
        <f t="shared" si="11"/>
        <v>5.2793909825855329E-2</v>
      </c>
      <c r="T12">
        <f t="shared" si="11"/>
        <v>1.3922624525721095E-2</v>
      </c>
      <c r="U12">
        <f t="shared" si="11"/>
        <v>1.7075718353550345E-2</v>
      </c>
      <c r="V12">
        <f t="shared" si="11"/>
        <v>2.4189618197775341E-2</v>
      </c>
      <c r="W12">
        <f t="shared" si="11"/>
        <v>1.37665810490842E-2</v>
      </c>
      <c r="X12">
        <f t="shared" si="11"/>
        <v>0.10174097925739699</v>
      </c>
      <c r="Z12">
        <f>_xlfn.STDEV.S(Z20:Z77)</f>
        <v>7.3688988637794406</v>
      </c>
      <c r="AA12">
        <f>_xlfn.STDEV.S(AA20:AA77)</f>
        <v>7.8459718729983576</v>
      </c>
      <c r="AM12" t="s">
        <v>109</v>
      </c>
      <c r="AN12">
        <f>C17/D17</f>
        <v>1.2464370203171107</v>
      </c>
      <c r="AO12">
        <f>P17/Q17</f>
        <v>1.7699899080947863</v>
      </c>
    </row>
    <row r="13" spans="1:41" x14ac:dyDescent="0.25">
      <c r="AM13" t="s">
        <v>108</v>
      </c>
      <c r="AN13">
        <f>C17/E17</f>
        <v>1.703101846265495</v>
      </c>
      <c r="AO13">
        <f>P17/R17</f>
        <v>13.156911193473347</v>
      </c>
    </row>
    <row r="14" spans="1:41" x14ac:dyDescent="0.25">
      <c r="A14" t="s">
        <v>42</v>
      </c>
      <c r="N14" t="s">
        <v>42</v>
      </c>
    </row>
    <row r="15" spans="1:41" x14ac:dyDescent="0.25">
      <c r="A15" t="s">
        <v>39</v>
      </c>
      <c r="B15">
        <f t="shared" ref="B15:K15" si="12">B7/SUM($B7:$K7)*100</f>
        <v>15.415274180841443</v>
      </c>
      <c r="C15">
        <f t="shared" si="12"/>
        <v>15.256964330847763</v>
      </c>
      <c r="D15">
        <f t="shared" si="12"/>
        <v>12.08452064856256</v>
      </c>
      <c r="E15">
        <f t="shared" si="12"/>
        <v>8.9728134649317877</v>
      </c>
      <c r="F15">
        <f t="shared" si="12"/>
        <v>8.1271929360577957</v>
      </c>
      <c r="G15">
        <f t="shared" si="12"/>
        <v>7.8759541833320785</v>
      </c>
      <c r="H15">
        <f t="shared" si="12"/>
        <v>8.1465342195157824</v>
      </c>
      <c r="I15">
        <f t="shared" si="12"/>
        <v>8.0131974347086459</v>
      </c>
      <c r="J15">
        <f t="shared" si="12"/>
        <v>7.7226550906817026</v>
      </c>
      <c r="K15">
        <f t="shared" si="12"/>
        <v>8.3848935105204347</v>
      </c>
      <c r="N15" t="s">
        <v>39</v>
      </c>
      <c r="O15">
        <f t="shared" ref="O15:X15" si="13">O7/SUM($O7:$X7)*100</f>
        <v>28.595232831835748</v>
      </c>
      <c r="P15">
        <f t="shared" si="13"/>
        <v>43.453690038654209</v>
      </c>
      <c r="Q15">
        <f t="shared" si="13"/>
        <v>23.82161789310118</v>
      </c>
      <c r="R15">
        <f t="shared" si="13"/>
        <v>3.8328289911591278</v>
      </c>
      <c r="S15">
        <f t="shared" si="13"/>
        <v>5.3532528658664223E-2</v>
      </c>
      <c r="T15">
        <f t="shared" si="13"/>
        <v>1.5959697796368116E-2</v>
      </c>
      <c r="U15">
        <f t="shared" si="13"/>
        <v>1.9797744243591445E-2</v>
      </c>
      <c r="V15">
        <f t="shared" si="13"/>
        <v>3.123326438429409E-2</v>
      </c>
      <c r="W15">
        <f t="shared" si="13"/>
        <v>1.2864960158290466E-2</v>
      </c>
      <c r="X15">
        <f t="shared" si="13"/>
        <v>0.16324205000853015</v>
      </c>
      <c r="Z15">
        <f>Z7/SUM($Z7:$AA7)*100</f>
        <v>50.340623230207967</v>
      </c>
      <c r="AA15">
        <f>AA7/SUM($Z7:$AA7)*100</f>
        <v>49.65937676979204</v>
      </c>
      <c r="AM15" t="s">
        <v>107</v>
      </c>
    </row>
    <row r="16" spans="1:41" x14ac:dyDescent="0.25">
      <c r="A16" t="s">
        <v>38</v>
      </c>
      <c r="B16">
        <f t="shared" ref="B16:K16" si="14">B9/SUM($B9:$K9)*100</f>
        <v>13.728890372088495</v>
      </c>
      <c r="C16">
        <f t="shared" si="14"/>
        <v>15.173629900768146</v>
      </c>
      <c r="D16">
        <f t="shared" si="14"/>
        <v>12.334477163666516</v>
      </c>
      <c r="E16">
        <f t="shared" si="14"/>
        <v>8.8944764465509163</v>
      </c>
      <c r="F16">
        <f t="shared" si="14"/>
        <v>8.2953534868926848</v>
      </c>
      <c r="G16">
        <f t="shared" si="14"/>
        <v>8.3314153402479683</v>
      </c>
      <c r="H16">
        <f t="shared" si="14"/>
        <v>8.3174634027598966</v>
      </c>
      <c r="I16">
        <f t="shared" si="14"/>
        <v>8.3706597099714379</v>
      </c>
      <c r="J16">
        <f t="shared" si="14"/>
        <v>7.9554539932301713</v>
      </c>
      <c r="K16">
        <f t="shared" si="14"/>
        <v>8.5981801838237537</v>
      </c>
      <c r="N16" t="s">
        <v>38</v>
      </c>
      <c r="O16">
        <f t="shared" ref="O16:X16" si="15">O9/SUM($O9:$X9)*100</f>
        <v>22.992577606060706</v>
      </c>
      <c r="P16">
        <f t="shared" si="15"/>
        <v>46.626657824179723</v>
      </c>
      <c r="Q16">
        <f t="shared" si="15"/>
        <v>27.170831357823637</v>
      </c>
      <c r="R16">
        <f t="shared" si="15"/>
        <v>2.9415400188317018</v>
      </c>
      <c r="S16">
        <f t="shared" si="15"/>
        <v>6.903117106590137E-2</v>
      </c>
      <c r="T16">
        <f t="shared" si="15"/>
        <v>1.6957304139482599E-2</v>
      </c>
      <c r="U16">
        <f t="shared" si="15"/>
        <v>2.2658466738101748E-2</v>
      </c>
      <c r="V16">
        <f t="shared" si="15"/>
        <v>2.5988205577751115E-2</v>
      </c>
      <c r="W16">
        <f t="shared" si="15"/>
        <v>1.3237742216166973E-2</v>
      </c>
      <c r="X16">
        <f t="shared" si="15"/>
        <v>0.12052030336682078</v>
      </c>
      <c r="Z16">
        <f>Z9/SUM($Z9:$AA9)*100</f>
        <v>46.845580489909473</v>
      </c>
      <c r="AA16">
        <f>AA9/SUM($Z9:$AA9)*100</f>
        <v>53.154419510090534</v>
      </c>
      <c r="AM16" t="s">
        <v>105</v>
      </c>
      <c r="AN16">
        <f>B17/C17*100</f>
        <v>95.854778432561943</v>
      </c>
      <c r="AO16">
        <f>O17/P17*100</f>
        <v>57.795347129579397</v>
      </c>
    </row>
    <row r="17" spans="1:41" x14ac:dyDescent="0.25">
      <c r="A17" t="s">
        <v>37</v>
      </c>
      <c r="B17">
        <f t="shared" ref="B17:K17" si="16">B11/SUM($B11:$K11)*100</f>
        <v>14.585211225646761</v>
      </c>
      <c r="C17">
        <f t="shared" si="16"/>
        <v>15.215945896644161</v>
      </c>
      <c r="D17">
        <f t="shared" si="16"/>
        <v>12.207552927762862</v>
      </c>
      <c r="E17">
        <f t="shared" si="16"/>
        <v>8.934254830390314</v>
      </c>
      <c r="F17">
        <f t="shared" si="16"/>
        <v>8.2099640365917814</v>
      </c>
      <c r="G17">
        <f t="shared" si="16"/>
        <v>8.1001388748143572</v>
      </c>
      <c r="H17">
        <f t="shared" si="16"/>
        <v>8.2306680817102631</v>
      </c>
      <c r="I17">
        <f t="shared" si="16"/>
        <v>8.1891456328798942</v>
      </c>
      <c r="J17">
        <f t="shared" si="16"/>
        <v>7.8372421402089154</v>
      </c>
      <c r="K17">
        <f t="shared" si="16"/>
        <v>8.489876353350688</v>
      </c>
      <c r="N17" t="s">
        <v>37</v>
      </c>
      <c r="O17">
        <f t="shared" ref="O17:X17" si="17">O11/SUM($O11:$X11)*100</f>
        <v>25.972626790782556</v>
      </c>
      <c r="P17">
        <f t="shared" si="17"/>
        <v>44.938958031605765</v>
      </c>
      <c r="Q17">
        <f t="shared" si="17"/>
        <v>25.389386586942731</v>
      </c>
      <c r="R17">
        <f t="shared" si="17"/>
        <v>3.4156161253028983</v>
      </c>
      <c r="S17">
        <f t="shared" si="17"/>
        <v>6.078745182765518E-2</v>
      </c>
      <c r="T17">
        <f t="shared" si="17"/>
        <v>1.6426677882882924E-2</v>
      </c>
      <c r="U17">
        <f t="shared" si="17"/>
        <v>2.1136850041386043E-2</v>
      </c>
      <c r="V17">
        <f t="shared" si="17"/>
        <v>2.8778049426851145E-2</v>
      </c>
      <c r="W17">
        <f t="shared" si="17"/>
        <v>1.3039459647833476E-2</v>
      </c>
      <c r="X17">
        <f t="shared" si="17"/>
        <v>0.14324397653946511</v>
      </c>
      <c r="Z17">
        <f>Z11/SUM($Z11:$AA11)*100</f>
        <v>48.641282856687297</v>
      </c>
      <c r="AA17">
        <f>AA11/SUM($Z11:$AA11)*100</f>
        <v>51.358717143312703</v>
      </c>
      <c r="AM17" t="s">
        <v>104</v>
      </c>
      <c r="AN17">
        <f>D17/C17*100</f>
        <v>80.228682532679144</v>
      </c>
      <c r="AO17">
        <f>Q17/P17*100</f>
        <v>56.497497269710315</v>
      </c>
    </row>
    <row r="18" spans="1:41" x14ac:dyDescent="0.25">
      <c r="A18" t="s">
        <v>3</v>
      </c>
      <c r="B18">
        <f t="shared" ref="B18:K18" si="18">_xlfn.STDEV.S(B15,B16)</f>
        <v>1.1924534268524076</v>
      </c>
      <c r="C18">
        <f t="shared" si="18"/>
        <v>5.8926340615613422E-2</v>
      </c>
      <c r="D18">
        <f t="shared" si="18"/>
        <v>0.17674594683176562</v>
      </c>
      <c r="E18">
        <f t="shared" si="18"/>
        <v>5.5392636915049365E-2</v>
      </c>
      <c r="F18">
        <f t="shared" si="18"/>
        <v>0.11890746582341524</v>
      </c>
      <c r="G18">
        <f t="shared" si="18"/>
        <v>0.32205967262229585</v>
      </c>
      <c r="H18">
        <f t="shared" si="18"/>
        <v>0.12086518457459115</v>
      </c>
      <c r="I18">
        <f t="shared" si="18"/>
        <v>0.25276399885669254</v>
      </c>
      <c r="J18">
        <f t="shared" si="18"/>
        <v>0.16461368264480847</v>
      </c>
      <c r="K18">
        <f t="shared" si="18"/>
        <v>0.15081645302949662</v>
      </c>
      <c r="N18" t="s">
        <v>3</v>
      </c>
      <c r="O18">
        <f t="shared" ref="O18:X18" si="19">_xlfn.STDEV.S(O15,O16)</f>
        <v>3.9616755027957988</v>
      </c>
      <c r="P18">
        <f t="shared" si="19"/>
        <v>2.2436270376315544</v>
      </c>
      <c r="Q18">
        <f t="shared" si="19"/>
        <v>2.3682515525465413</v>
      </c>
      <c r="R18">
        <f t="shared" si="19"/>
        <v>0.63023647632951263</v>
      </c>
      <c r="S18">
        <f t="shared" si="19"/>
        <v>1.0959195145342748E-2</v>
      </c>
      <c r="T18">
        <f t="shared" si="19"/>
        <v>7.0541421017096453E-4</v>
      </c>
      <c r="U18">
        <f t="shared" si="19"/>
        <v>2.0228362749611316E-3</v>
      </c>
      <c r="V18">
        <f t="shared" si="19"/>
        <v>3.7088166498287578E-3</v>
      </c>
      <c r="W18">
        <f t="shared" si="19"/>
        <v>2.6359672102915468E-4</v>
      </c>
      <c r="X18">
        <f t="shared" si="19"/>
        <v>3.020883675448632E-2</v>
      </c>
      <c r="Z18">
        <f>_xlfn.STDEV.S(Z15,Z16)</f>
        <v>2.4713684222018788</v>
      </c>
      <c r="AA18">
        <f>_xlfn.STDEV.S(AA15,AA16)</f>
        <v>2.4713684222018788</v>
      </c>
      <c r="AM18" t="s">
        <v>103</v>
      </c>
      <c r="AN18">
        <f>E17/C17*100</f>
        <v>58.716394571044987</v>
      </c>
      <c r="AO18">
        <f>R17/P17*100</f>
        <v>7.6005681371176443</v>
      </c>
    </row>
    <row r="20" spans="1:41" x14ac:dyDescent="0.25">
      <c r="A20" t="s">
        <v>43</v>
      </c>
      <c r="B20">
        <v>978.923</v>
      </c>
      <c r="C20">
        <v>1118.0029999999999</v>
      </c>
      <c r="D20">
        <v>1618.0550000000001</v>
      </c>
      <c r="E20">
        <v>876.35299999999995</v>
      </c>
      <c r="F20">
        <v>725.29200000000003</v>
      </c>
      <c r="H20">
        <v>555.99599999999998</v>
      </c>
      <c r="I20">
        <v>451.55599999999998</v>
      </c>
      <c r="J20">
        <v>366.25</v>
      </c>
      <c r="K20">
        <v>699.90800000000002</v>
      </c>
      <c r="O20">
        <v>1.6719999999999999</v>
      </c>
      <c r="P20">
        <v>6.4340000000000002</v>
      </c>
      <c r="Q20">
        <v>27.704000000000001</v>
      </c>
      <c r="R20">
        <v>0.90200000000000002</v>
      </c>
      <c r="S20">
        <v>0</v>
      </c>
      <c r="U20">
        <v>0</v>
      </c>
      <c r="V20">
        <v>0</v>
      </c>
      <c r="W20">
        <v>0</v>
      </c>
      <c r="X20">
        <v>0</v>
      </c>
      <c r="Z20">
        <v>4.4340000000000002</v>
      </c>
      <c r="AA20">
        <v>8.5109999999999992</v>
      </c>
      <c r="AM20" t="s">
        <v>106</v>
      </c>
    </row>
    <row r="21" spans="1:41" x14ac:dyDescent="0.25">
      <c r="A21" t="s">
        <v>44</v>
      </c>
      <c r="B21">
        <v>2886.9110000000001</v>
      </c>
      <c r="C21">
        <v>2552.375</v>
      </c>
      <c r="D21">
        <v>2461.5309999999999</v>
      </c>
      <c r="E21">
        <v>1165.0840000000001</v>
      </c>
      <c r="F21">
        <v>865.81500000000005</v>
      </c>
      <c r="H21">
        <v>687.79300000000001</v>
      </c>
      <c r="I21">
        <v>611.07799999999997</v>
      </c>
      <c r="J21">
        <v>501.43099999999998</v>
      </c>
      <c r="K21">
        <v>728.04</v>
      </c>
      <c r="O21">
        <v>0.29299999999999998</v>
      </c>
      <c r="P21">
        <v>7.09</v>
      </c>
      <c r="Q21">
        <v>36.597000000000001</v>
      </c>
      <c r="R21">
        <v>1.9530000000000001</v>
      </c>
      <c r="S21">
        <v>0</v>
      </c>
      <c r="U21">
        <v>0</v>
      </c>
      <c r="V21">
        <v>0</v>
      </c>
      <c r="W21">
        <v>0</v>
      </c>
      <c r="X21">
        <v>0</v>
      </c>
      <c r="Z21">
        <v>0.90300000000000002</v>
      </c>
      <c r="AA21">
        <v>12.597</v>
      </c>
      <c r="AM21" t="s">
        <v>105</v>
      </c>
      <c r="AN21">
        <f t="shared" ref="AN21:AO23" si="20">100-AN16</f>
        <v>4.1452215674380568</v>
      </c>
      <c r="AO21">
        <f t="shared" si="20"/>
        <v>42.204652870420603</v>
      </c>
    </row>
    <row r="22" spans="1:41" x14ac:dyDescent="0.25">
      <c r="A22" t="s">
        <v>45</v>
      </c>
      <c r="B22">
        <v>749.17200000000003</v>
      </c>
      <c r="C22">
        <v>725.42399999999998</v>
      </c>
      <c r="D22">
        <v>579.47500000000002</v>
      </c>
      <c r="E22">
        <v>544.49199999999996</v>
      </c>
      <c r="F22">
        <v>547.399</v>
      </c>
      <c r="H22">
        <v>567.26499999999999</v>
      </c>
      <c r="I22">
        <v>498.61399999999998</v>
      </c>
      <c r="J22">
        <v>492.17200000000003</v>
      </c>
      <c r="K22">
        <v>591.81899999999996</v>
      </c>
      <c r="O22">
        <v>11.18</v>
      </c>
      <c r="P22">
        <v>7.1929999999999996</v>
      </c>
      <c r="Q22">
        <v>4.7439999999999998</v>
      </c>
      <c r="R22">
        <v>0.57999999999999996</v>
      </c>
      <c r="S22">
        <v>5.0000000000000001E-3</v>
      </c>
      <c r="U22">
        <v>0</v>
      </c>
      <c r="V22">
        <v>0</v>
      </c>
      <c r="W22">
        <v>0</v>
      </c>
      <c r="X22">
        <v>1.4E-2</v>
      </c>
      <c r="Z22">
        <v>8.702</v>
      </c>
      <c r="AA22">
        <v>5.8579999999999997</v>
      </c>
      <c r="AM22" t="s">
        <v>104</v>
      </c>
      <c r="AN22">
        <f t="shared" si="20"/>
        <v>19.771317467320856</v>
      </c>
      <c r="AO22">
        <f t="shared" si="20"/>
        <v>43.502502730289685</v>
      </c>
    </row>
    <row r="23" spans="1:41" x14ac:dyDescent="0.25">
      <c r="A23" t="s">
        <v>46</v>
      </c>
      <c r="B23">
        <v>695.30200000000002</v>
      </c>
      <c r="C23">
        <v>819.84199999999998</v>
      </c>
      <c r="D23">
        <v>557.31399999999996</v>
      </c>
      <c r="E23">
        <v>516.16300000000001</v>
      </c>
      <c r="F23">
        <v>514.30700000000002</v>
      </c>
      <c r="H23">
        <v>579.89300000000003</v>
      </c>
      <c r="I23">
        <v>514.10400000000004</v>
      </c>
      <c r="J23">
        <v>534.89700000000005</v>
      </c>
      <c r="K23">
        <v>574.98099999999999</v>
      </c>
      <c r="O23">
        <v>10.151999999999999</v>
      </c>
      <c r="P23">
        <v>21.917000000000002</v>
      </c>
      <c r="Q23">
        <v>9.9939999999999998</v>
      </c>
      <c r="R23">
        <v>0.187</v>
      </c>
      <c r="S23">
        <v>0</v>
      </c>
      <c r="U23">
        <v>0</v>
      </c>
      <c r="V23">
        <v>3.4000000000000002E-2</v>
      </c>
      <c r="W23">
        <v>1.7999999999999999E-2</v>
      </c>
      <c r="X23">
        <v>0</v>
      </c>
      <c r="Z23">
        <v>18.213000000000001</v>
      </c>
      <c r="AA23">
        <v>25.443999999999999</v>
      </c>
      <c r="AM23" t="s">
        <v>103</v>
      </c>
      <c r="AN23">
        <f t="shared" si="20"/>
        <v>41.283605428955013</v>
      </c>
      <c r="AO23">
        <f t="shared" si="20"/>
        <v>92.399431862882352</v>
      </c>
    </row>
    <row r="24" spans="1:41" x14ac:dyDescent="0.25">
      <c r="A24" t="s">
        <v>47</v>
      </c>
      <c r="B24">
        <v>1464.4079999999999</v>
      </c>
      <c r="C24">
        <v>1083.028</v>
      </c>
      <c r="D24">
        <v>776.24699999999996</v>
      </c>
      <c r="E24">
        <v>640.26700000000005</v>
      </c>
      <c r="F24">
        <v>574.92100000000005</v>
      </c>
      <c r="H24">
        <v>549.029</v>
      </c>
      <c r="I24">
        <v>497.29500000000002</v>
      </c>
      <c r="J24">
        <v>436.38099999999997</v>
      </c>
      <c r="K24">
        <v>563.55700000000002</v>
      </c>
      <c r="O24">
        <v>17.942</v>
      </c>
      <c r="P24">
        <v>13.233000000000001</v>
      </c>
      <c r="Q24">
        <v>1.3129999999999999</v>
      </c>
      <c r="R24">
        <v>0.70199999999999996</v>
      </c>
      <c r="S24">
        <v>0.161</v>
      </c>
      <c r="U24">
        <v>0</v>
      </c>
      <c r="V24">
        <v>2.1999999999999999E-2</v>
      </c>
      <c r="W24">
        <v>0</v>
      </c>
      <c r="X24">
        <v>3.5000000000000003E-2</v>
      </c>
      <c r="Z24">
        <v>16.602</v>
      </c>
      <c r="AA24">
        <v>10.391</v>
      </c>
    </row>
    <row r="25" spans="1:41" x14ac:dyDescent="0.25">
      <c r="A25" t="s">
        <v>48</v>
      </c>
      <c r="B25">
        <v>1605.702</v>
      </c>
      <c r="C25">
        <v>1152.453</v>
      </c>
      <c r="D25">
        <v>855.39499999999998</v>
      </c>
      <c r="E25">
        <v>669.69</v>
      </c>
      <c r="F25">
        <v>577.39099999999996</v>
      </c>
      <c r="H25">
        <v>564.36800000000005</v>
      </c>
      <c r="I25">
        <v>531.13300000000004</v>
      </c>
      <c r="J25">
        <v>562.24900000000002</v>
      </c>
      <c r="K25">
        <v>562.06500000000005</v>
      </c>
      <c r="O25">
        <v>13.865</v>
      </c>
      <c r="P25">
        <v>14.752000000000001</v>
      </c>
      <c r="Q25">
        <v>2.63</v>
      </c>
      <c r="R25">
        <v>0.81399999999999995</v>
      </c>
      <c r="S25">
        <v>0</v>
      </c>
      <c r="U25">
        <v>7.0000000000000001E-3</v>
      </c>
      <c r="V25">
        <v>2.8000000000000001E-2</v>
      </c>
      <c r="W25">
        <v>7.0000000000000001E-3</v>
      </c>
      <c r="X25">
        <v>0</v>
      </c>
      <c r="Z25">
        <v>17.629000000000001</v>
      </c>
      <c r="AA25">
        <v>12.282</v>
      </c>
    </row>
    <row r="26" spans="1:41" x14ac:dyDescent="0.25">
      <c r="A26" t="s">
        <v>49</v>
      </c>
      <c r="B26">
        <v>972.20699999999999</v>
      </c>
      <c r="C26">
        <v>972.62199999999996</v>
      </c>
      <c r="D26">
        <v>803.68600000000004</v>
      </c>
      <c r="E26">
        <v>572.23299999999995</v>
      </c>
      <c r="F26">
        <v>496.35399999999998</v>
      </c>
      <c r="G26">
        <v>578.65599999999995</v>
      </c>
      <c r="H26">
        <v>541.95399999999995</v>
      </c>
      <c r="I26">
        <v>541.26300000000003</v>
      </c>
      <c r="J26">
        <v>534.58000000000004</v>
      </c>
      <c r="K26">
        <v>546.23699999999997</v>
      </c>
      <c r="O26">
        <v>10.404999999999999</v>
      </c>
      <c r="P26">
        <v>20.504000000000001</v>
      </c>
      <c r="Q26">
        <v>10.842000000000001</v>
      </c>
      <c r="R26">
        <v>2.0219999999999998</v>
      </c>
      <c r="S26">
        <v>0</v>
      </c>
      <c r="T26">
        <v>0</v>
      </c>
      <c r="U26">
        <v>8.9999999999999993E-3</v>
      </c>
      <c r="V26">
        <v>4.0000000000000001E-3</v>
      </c>
      <c r="W26">
        <v>0</v>
      </c>
      <c r="X26">
        <v>0</v>
      </c>
      <c r="Z26">
        <v>19.736000000000001</v>
      </c>
      <c r="AA26">
        <v>21.202999999999999</v>
      </c>
    </row>
    <row r="27" spans="1:41" x14ac:dyDescent="0.25">
      <c r="A27" t="s">
        <v>50</v>
      </c>
      <c r="B27">
        <v>1026.4280000000001</v>
      </c>
      <c r="C27">
        <v>1167.4849999999999</v>
      </c>
      <c r="D27">
        <v>814.15700000000004</v>
      </c>
      <c r="E27">
        <v>609.13900000000001</v>
      </c>
      <c r="F27">
        <v>493.25799999999998</v>
      </c>
      <c r="G27">
        <v>595.596</v>
      </c>
      <c r="H27">
        <v>576.21900000000005</v>
      </c>
      <c r="I27">
        <v>536.69899999999996</v>
      </c>
      <c r="J27">
        <v>614.56700000000001</v>
      </c>
      <c r="K27">
        <v>546.98400000000004</v>
      </c>
      <c r="O27">
        <v>18.475000000000001</v>
      </c>
      <c r="P27">
        <v>31.802</v>
      </c>
      <c r="Q27">
        <v>12.241</v>
      </c>
      <c r="R27">
        <v>2.331</v>
      </c>
      <c r="S27">
        <v>4.2999999999999997E-2</v>
      </c>
      <c r="T27">
        <v>0</v>
      </c>
      <c r="U27">
        <v>0</v>
      </c>
      <c r="V27">
        <v>8.0000000000000002E-3</v>
      </c>
      <c r="W27">
        <v>0</v>
      </c>
      <c r="X27">
        <v>0</v>
      </c>
      <c r="Z27">
        <v>28.695</v>
      </c>
      <c r="AA27">
        <v>34.643999999999998</v>
      </c>
    </row>
    <row r="28" spans="1:41" x14ac:dyDescent="0.25">
      <c r="A28" t="s">
        <v>51</v>
      </c>
      <c r="B28">
        <v>1111.3409999999999</v>
      </c>
      <c r="C28">
        <v>963.66399999999999</v>
      </c>
      <c r="D28">
        <v>706.71600000000001</v>
      </c>
      <c r="E28">
        <v>622.55499999999995</v>
      </c>
      <c r="F28">
        <v>617.89200000000005</v>
      </c>
      <c r="G28">
        <v>619.38</v>
      </c>
      <c r="H28">
        <v>561.86800000000005</v>
      </c>
      <c r="I28">
        <v>575.11099999999999</v>
      </c>
      <c r="J28">
        <v>537.95600000000002</v>
      </c>
      <c r="K28">
        <v>544.50400000000002</v>
      </c>
      <c r="O28">
        <v>23.57</v>
      </c>
      <c r="P28">
        <v>17.427</v>
      </c>
      <c r="Q28">
        <v>5.6459999999999999</v>
      </c>
      <c r="R28">
        <v>5.5E-2</v>
      </c>
      <c r="S28">
        <v>0</v>
      </c>
      <c r="T28">
        <v>0</v>
      </c>
      <c r="U28">
        <v>0</v>
      </c>
      <c r="V28">
        <v>6.0000000000000001E-3</v>
      </c>
      <c r="W28">
        <v>0.01</v>
      </c>
      <c r="X28">
        <v>8.0000000000000002E-3</v>
      </c>
      <c r="Z28">
        <v>19.829999999999998</v>
      </c>
      <c r="AA28">
        <v>15.569000000000001</v>
      </c>
      <c r="AD28" s="3"/>
    </row>
    <row r="29" spans="1:41" x14ac:dyDescent="0.25">
      <c r="A29" t="s">
        <v>52</v>
      </c>
      <c r="B29">
        <v>828.39599999999996</v>
      </c>
      <c r="C29">
        <v>819.68100000000004</v>
      </c>
      <c r="D29">
        <v>868.06700000000001</v>
      </c>
      <c r="E29">
        <v>723.88099999999997</v>
      </c>
      <c r="F29">
        <v>645.95600000000002</v>
      </c>
      <c r="G29">
        <v>623.69000000000005</v>
      </c>
      <c r="H29">
        <v>542.71799999999996</v>
      </c>
      <c r="I29">
        <v>518.024</v>
      </c>
      <c r="J29">
        <v>502.601</v>
      </c>
      <c r="K29">
        <v>544.55799999999999</v>
      </c>
      <c r="O29">
        <v>30.114999999999998</v>
      </c>
      <c r="P29">
        <v>22.704000000000001</v>
      </c>
      <c r="Q29">
        <v>3.4390000000000001</v>
      </c>
      <c r="R29">
        <v>5.5E-2</v>
      </c>
      <c r="S29">
        <v>0</v>
      </c>
      <c r="T29">
        <v>0</v>
      </c>
      <c r="U29">
        <v>1.2999999999999999E-2</v>
      </c>
      <c r="V29">
        <v>4.0000000000000001E-3</v>
      </c>
      <c r="W29">
        <v>0</v>
      </c>
      <c r="X29">
        <v>2.5000000000000001E-2</v>
      </c>
      <c r="Z29">
        <v>28.646000000000001</v>
      </c>
      <c r="AA29">
        <v>18.026</v>
      </c>
    </row>
    <row r="30" spans="1:41" x14ac:dyDescent="0.25">
      <c r="A30" t="s">
        <v>53</v>
      </c>
      <c r="B30">
        <v>631.85900000000004</v>
      </c>
      <c r="C30">
        <v>741.42</v>
      </c>
      <c r="D30">
        <v>610.24599999999998</v>
      </c>
      <c r="E30">
        <v>461.80099999999999</v>
      </c>
      <c r="F30">
        <v>472.92500000000001</v>
      </c>
      <c r="G30">
        <v>501.37299999999999</v>
      </c>
      <c r="H30">
        <v>498.73700000000002</v>
      </c>
      <c r="I30">
        <v>510.84399999999999</v>
      </c>
      <c r="J30">
        <v>415.68</v>
      </c>
      <c r="K30">
        <v>518.63800000000003</v>
      </c>
      <c r="O30">
        <v>11.891999999999999</v>
      </c>
      <c r="P30">
        <v>22.838999999999999</v>
      </c>
      <c r="Q30">
        <v>8.3369999999999997</v>
      </c>
      <c r="R30">
        <v>0.23100000000000001</v>
      </c>
      <c r="S30">
        <v>6.0000000000000001E-3</v>
      </c>
      <c r="T30">
        <v>0</v>
      </c>
      <c r="U30">
        <v>0</v>
      </c>
      <c r="V30">
        <v>8.9999999999999993E-3</v>
      </c>
      <c r="W30">
        <v>0</v>
      </c>
      <c r="X30">
        <v>3.2000000000000001E-2</v>
      </c>
      <c r="Z30">
        <v>21.472000000000001</v>
      </c>
      <c r="AA30">
        <v>24.016999999999999</v>
      </c>
      <c r="AD30" s="3"/>
    </row>
    <row r="31" spans="1:41" x14ac:dyDescent="0.25">
      <c r="A31" t="s">
        <v>54</v>
      </c>
      <c r="B31">
        <v>725.13900000000001</v>
      </c>
      <c r="C31">
        <v>948.05600000000004</v>
      </c>
      <c r="D31">
        <v>645.29</v>
      </c>
      <c r="E31">
        <v>479.31599999999997</v>
      </c>
      <c r="F31">
        <v>448.68700000000001</v>
      </c>
      <c r="G31">
        <v>470.57900000000001</v>
      </c>
      <c r="H31">
        <v>486.77199999999999</v>
      </c>
      <c r="I31">
        <v>500.048</v>
      </c>
      <c r="J31">
        <v>476.36599999999999</v>
      </c>
      <c r="K31">
        <v>517.03700000000003</v>
      </c>
      <c r="O31">
        <v>4.78</v>
      </c>
      <c r="P31">
        <v>16.795000000000002</v>
      </c>
      <c r="Q31">
        <v>18.802</v>
      </c>
      <c r="R31">
        <v>5.4290000000000003</v>
      </c>
      <c r="S31">
        <v>4.2999999999999997E-2</v>
      </c>
      <c r="T31">
        <v>0</v>
      </c>
      <c r="U31">
        <v>4.0000000000000001E-3</v>
      </c>
      <c r="V31">
        <v>0</v>
      </c>
      <c r="W31">
        <v>0</v>
      </c>
      <c r="X31">
        <v>5.8999999999999997E-2</v>
      </c>
      <c r="Z31">
        <v>12.929</v>
      </c>
      <c r="AA31">
        <v>20.100000000000001</v>
      </c>
    </row>
    <row r="32" spans="1:41" x14ac:dyDescent="0.25">
      <c r="A32" t="s">
        <v>55</v>
      </c>
      <c r="B32">
        <v>922.35900000000004</v>
      </c>
      <c r="C32">
        <v>829.00900000000001</v>
      </c>
      <c r="D32">
        <v>722.03300000000002</v>
      </c>
      <c r="E32">
        <v>537.04200000000003</v>
      </c>
      <c r="F32">
        <v>552.30499999999995</v>
      </c>
      <c r="G32">
        <v>531.20000000000005</v>
      </c>
      <c r="H32">
        <v>517.64700000000005</v>
      </c>
      <c r="I32">
        <v>523.84400000000005</v>
      </c>
      <c r="J32">
        <v>465.64100000000002</v>
      </c>
      <c r="K32">
        <v>576.58500000000004</v>
      </c>
      <c r="O32">
        <v>16.164999999999999</v>
      </c>
      <c r="P32">
        <v>9.2650000000000006</v>
      </c>
      <c r="Q32">
        <v>3.6379999999999999</v>
      </c>
      <c r="R32">
        <v>2.1999999999999999E-2</v>
      </c>
      <c r="S32">
        <v>0</v>
      </c>
      <c r="T32">
        <v>8.9999999999999993E-3</v>
      </c>
      <c r="U32">
        <v>0</v>
      </c>
      <c r="V32">
        <v>0</v>
      </c>
      <c r="W32">
        <v>8.9999999999999993E-3</v>
      </c>
      <c r="X32">
        <v>0</v>
      </c>
      <c r="Z32">
        <v>12.391</v>
      </c>
      <c r="AA32">
        <v>6.4</v>
      </c>
    </row>
    <row r="33" spans="1:27" x14ac:dyDescent="0.25">
      <c r="A33" t="s">
        <v>56</v>
      </c>
      <c r="B33">
        <v>1096.7909999999999</v>
      </c>
      <c r="C33">
        <v>841.41200000000003</v>
      </c>
      <c r="D33">
        <v>685.18700000000001</v>
      </c>
      <c r="E33">
        <v>504.38600000000002</v>
      </c>
      <c r="F33">
        <v>535.30200000000002</v>
      </c>
      <c r="G33">
        <v>510.66500000000002</v>
      </c>
      <c r="H33">
        <v>504.11200000000002</v>
      </c>
      <c r="I33">
        <v>523.36599999999999</v>
      </c>
      <c r="J33">
        <v>474.714</v>
      </c>
      <c r="K33">
        <v>557.30499999999995</v>
      </c>
      <c r="O33">
        <v>11.468999999999999</v>
      </c>
      <c r="P33">
        <v>25.814</v>
      </c>
      <c r="Q33">
        <v>9.1750000000000007</v>
      </c>
      <c r="R33">
        <v>0.20599999999999999</v>
      </c>
      <c r="S33">
        <v>0</v>
      </c>
      <c r="T33">
        <v>0</v>
      </c>
      <c r="U33">
        <v>4.0000000000000001E-3</v>
      </c>
      <c r="V33">
        <v>0</v>
      </c>
      <c r="W33">
        <v>4.0000000000000001E-3</v>
      </c>
      <c r="X33">
        <v>5.8999999999999997E-2</v>
      </c>
      <c r="Z33">
        <v>27.709</v>
      </c>
      <c r="AA33">
        <v>24.04</v>
      </c>
    </row>
    <row r="34" spans="1:27" x14ac:dyDescent="0.25">
      <c r="A34" t="s">
        <v>57</v>
      </c>
      <c r="B34">
        <v>670.83100000000002</v>
      </c>
      <c r="C34">
        <v>744.46900000000005</v>
      </c>
      <c r="D34">
        <v>661.22199999999998</v>
      </c>
      <c r="E34">
        <v>533.58900000000006</v>
      </c>
      <c r="F34">
        <v>522.64200000000005</v>
      </c>
      <c r="G34">
        <v>540.42399999999998</v>
      </c>
      <c r="H34">
        <v>530.50800000000004</v>
      </c>
      <c r="I34">
        <v>557.28800000000001</v>
      </c>
      <c r="J34">
        <v>492.89</v>
      </c>
      <c r="K34">
        <v>553.21699999999998</v>
      </c>
      <c r="O34">
        <v>10.573</v>
      </c>
      <c r="P34">
        <v>10.382</v>
      </c>
      <c r="Q34">
        <v>5</v>
      </c>
      <c r="R34">
        <v>0.17499999999999999</v>
      </c>
      <c r="S34">
        <v>0</v>
      </c>
      <c r="T34">
        <v>0</v>
      </c>
      <c r="U34">
        <v>1.2E-2</v>
      </c>
      <c r="V34">
        <v>3.0000000000000001E-3</v>
      </c>
      <c r="W34">
        <v>4.0000000000000001E-3</v>
      </c>
      <c r="X34">
        <v>6.7000000000000004E-2</v>
      </c>
      <c r="Z34">
        <v>10.927</v>
      </c>
      <c r="AA34">
        <v>9.9870000000000001</v>
      </c>
    </row>
    <row r="35" spans="1:27" x14ac:dyDescent="0.25">
      <c r="A35" t="s">
        <v>58</v>
      </c>
      <c r="B35">
        <v>741.03300000000002</v>
      </c>
      <c r="C35">
        <v>767.88099999999997</v>
      </c>
      <c r="D35">
        <v>664.23500000000001</v>
      </c>
      <c r="E35">
        <v>522.14700000000005</v>
      </c>
      <c r="F35">
        <v>496.74799999999999</v>
      </c>
      <c r="G35">
        <v>514.83000000000004</v>
      </c>
      <c r="H35">
        <v>517.54899999999998</v>
      </c>
      <c r="I35">
        <v>533.09799999999996</v>
      </c>
      <c r="J35">
        <v>489.20699999999999</v>
      </c>
      <c r="K35">
        <v>534.40200000000004</v>
      </c>
      <c r="O35">
        <v>13.256</v>
      </c>
      <c r="P35">
        <v>11.631</v>
      </c>
      <c r="Q35">
        <v>5.1550000000000002</v>
      </c>
      <c r="R35">
        <v>0.28399999999999997</v>
      </c>
      <c r="S35">
        <v>4.0000000000000001E-3</v>
      </c>
      <c r="T35">
        <v>0</v>
      </c>
      <c r="U35">
        <v>3.0000000000000001E-3</v>
      </c>
      <c r="V35">
        <v>6.5000000000000002E-2</v>
      </c>
      <c r="W35">
        <v>0</v>
      </c>
      <c r="X35">
        <v>0</v>
      </c>
      <c r="Z35">
        <v>11.417999999999999</v>
      </c>
      <c r="AA35">
        <v>11.794</v>
      </c>
    </row>
    <row r="36" spans="1:27" x14ac:dyDescent="0.25">
      <c r="A36" t="s">
        <v>59</v>
      </c>
      <c r="B36">
        <v>720.23400000000004</v>
      </c>
      <c r="C36">
        <v>783.24800000000005</v>
      </c>
      <c r="D36">
        <v>915.37400000000002</v>
      </c>
      <c r="E36">
        <v>637.33699999999999</v>
      </c>
      <c r="F36">
        <v>534.62900000000002</v>
      </c>
      <c r="G36">
        <v>450.69</v>
      </c>
      <c r="H36">
        <v>631.47500000000002</v>
      </c>
      <c r="I36">
        <v>539.64200000000005</v>
      </c>
      <c r="J36">
        <v>664.4</v>
      </c>
      <c r="K36">
        <v>601.65899999999999</v>
      </c>
      <c r="O36">
        <v>1.3859999999999999</v>
      </c>
      <c r="P36">
        <v>9.9510000000000005</v>
      </c>
      <c r="Q36">
        <v>20.821000000000002</v>
      </c>
      <c r="R36">
        <v>4.6150000000000002</v>
      </c>
      <c r="S36">
        <v>0</v>
      </c>
      <c r="T36">
        <v>0</v>
      </c>
      <c r="U36">
        <v>3.5999999999999997E-2</v>
      </c>
      <c r="V36">
        <v>5.1999999999999998E-2</v>
      </c>
      <c r="W36">
        <v>0</v>
      </c>
      <c r="X36">
        <v>3.7999999999999999E-2</v>
      </c>
      <c r="Z36">
        <v>5.51</v>
      </c>
      <c r="AA36">
        <v>14.634</v>
      </c>
    </row>
    <row r="37" spans="1:27" x14ac:dyDescent="0.25">
      <c r="A37" t="s">
        <v>60</v>
      </c>
      <c r="B37">
        <v>889.726</v>
      </c>
      <c r="C37">
        <v>843.91</v>
      </c>
      <c r="D37">
        <v>789.94299999999998</v>
      </c>
      <c r="E37">
        <v>669.37099999999998</v>
      </c>
      <c r="F37">
        <v>507.90800000000002</v>
      </c>
      <c r="G37">
        <v>399.63299999999998</v>
      </c>
      <c r="H37">
        <v>571.72699999999998</v>
      </c>
      <c r="I37">
        <v>541.07299999999998</v>
      </c>
      <c r="J37">
        <v>510.108</v>
      </c>
      <c r="K37">
        <v>594.78700000000003</v>
      </c>
      <c r="O37">
        <v>13.093999999999999</v>
      </c>
      <c r="P37">
        <v>16.471</v>
      </c>
      <c r="Q37">
        <v>20.265000000000001</v>
      </c>
      <c r="R37">
        <v>3.8650000000000002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14.032999999999999</v>
      </c>
      <c r="AA37">
        <v>19.073</v>
      </c>
    </row>
    <row r="38" spans="1:27" x14ac:dyDescent="0.25">
      <c r="A38" t="s">
        <v>61</v>
      </c>
      <c r="B38">
        <v>972.87199999999996</v>
      </c>
      <c r="C38">
        <v>960.16800000000001</v>
      </c>
      <c r="D38">
        <v>783.21699999999998</v>
      </c>
      <c r="E38">
        <v>567.61800000000005</v>
      </c>
      <c r="F38">
        <v>540.73199999999997</v>
      </c>
      <c r="H38">
        <v>544.125</v>
      </c>
      <c r="I38">
        <v>570.76499999999999</v>
      </c>
      <c r="J38">
        <v>586.077</v>
      </c>
      <c r="K38">
        <v>547.93799999999999</v>
      </c>
      <c r="O38">
        <v>5.6470000000000002</v>
      </c>
      <c r="P38">
        <v>14.605</v>
      </c>
      <c r="Q38">
        <v>10.111000000000001</v>
      </c>
      <c r="R38">
        <v>1.054</v>
      </c>
      <c r="S38">
        <v>2E-3</v>
      </c>
      <c r="U38">
        <v>0.01</v>
      </c>
      <c r="V38">
        <v>0</v>
      </c>
      <c r="W38">
        <v>3.0000000000000001E-3</v>
      </c>
      <c r="X38">
        <v>7.0000000000000001E-3</v>
      </c>
      <c r="Z38">
        <v>14.65</v>
      </c>
      <c r="AA38">
        <v>14.56</v>
      </c>
    </row>
    <row r="39" spans="1:27" x14ac:dyDescent="0.25">
      <c r="A39" t="s">
        <v>62</v>
      </c>
      <c r="B39">
        <v>1021.957</v>
      </c>
      <c r="C39">
        <v>987.71500000000003</v>
      </c>
      <c r="D39">
        <v>848.55700000000002</v>
      </c>
      <c r="E39">
        <v>598.64499999999998</v>
      </c>
      <c r="F39">
        <v>557.577</v>
      </c>
      <c r="H39">
        <v>529.09</v>
      </c>
      <c r="I39">
        <v>523.99900000000002</v>
      </c>
      <c r="J39">
        <v>512.94200000000001</v>
      </c>
      <c r="K39">
        <v>543.56799999999998</v>
      </c>
      <c r="O39">
        <v>9.4239999999999995</v>
      </c>
      <c r="P39">
        <v>17.954999999999998</v>
      </c>
      <c r="Q39">
        <v>11.537000000000001</v>
      </c>
      <c r="R39">
        <v>1.78</v>
      </c>
      <c r="S39">
        <v>0</v>
      </c>
      <c r="U39">
        <v>0</v>
      </c>
      <c r="V39">
        <v>0</v>
      </c>
      <c r="W39">
        <v>0</v>
      </c>
      <c r="X39">
        <v>2.1999999999999999E-2</v>
      </c>
      <c r="Z39">
        <v>16.712</v>
      </c>
      <c r="AA39">
        <v>19.166</v>
      </c>
    </row>
    <row r="40" spans="1:27" x14ac:dyDescent="0.25">
      <c r="A40" t="s">
        <v>63</v>
      </c>
      <c r="B40">
        <v>1260.3109999999999</v>
      </c>
      <c r="C40">
        <v>1157.04</v>
      </c>
      <c r="D40">
        <v>916.81100000000004</v>
      </c>
      <c r="E40">
        <v>634.42700000000002</v>
      </c>
      <c r="F40">
        <v>600.99900000000002</v>
      </c>
      <c r="H40">
        <v>597.78300000000002</v>
      </c>
      <c r="I40">
        <v>613.42999999999995</v>
      </c>
      <c r="J40">
        <v>605.38800000000003</v>
      </c>
      <c r="K40">
        <v>623.70299999999997</v>
      </c>
      <c r="O40">
        <v>11.401999999999999</v>
      </c>
      <c r="P40">
        <v>19.527999999999999</v>
      </c>
      <c r="Q40">
        <v>11.532</v>
      </c>
      <c r="R40">
        <v>0.85899999999999999</v>
      </c>
      <c r="S40">
        <v>6.0000000000000001E-3</v>
      </c>
      <c r="U40">
        <v>8.0000000000000002E-3</v>
      </c>
      <c r="V40">
        <v>0</v>
      </c>
      <c r="W40">
        <v>0</v>
      </c>
      <c r="X40">
        <v>2.5999999999999999E-2</v>
      </c>
      <c r="Z40">
        <v>17.606999999999999</v>
      </c>
      <c r="AA40">
        <v>21.349</v>
      </c>
    </row>
    <row r="41" spans="1:27" x14ac:dyDescent="0.25">
      <c r="A41" t="s">
        <v>64</v>
      </c>
      <c r="B41">
        <v>1212.2650000000001</v>
      </c>
      <c r="C41">
        <v>1096.0899999999999</v>
      </c>
      <c r="D41">
        <v>907.524</v>
      </c>
      <c r="E41">
        <v>636.88199999999995</v>
      </c>
      <c r="F41">
        <v>591.45600000000002</v>
      </c>
      <c r="H41">
        <v>603.61699999999996</v>
      </c>
      <c r="I41">
        <v>625.23299999999995</v>
      </c>
      <c r="J41">
        <v>633.03800000000001</v>
      </c>
      <c r="K41">
        <v>610.26599999999996</v>
      </c>
      <c r="O41">
        <v>10.858000000000001</v>
      </c>
      <c r="P41">
        <v>14.295</v>
      </c>
      <c r="Q41">
        <v>10.782999999999999</v>
      </c>
      <c r="R41">
        <v>1.1930000000000001</v>
      </c>
      <c r="S41">
        <v>0</v>
      </c>
      <c r="U41">
        <v>0</v>
      </c>
      <c r="V41">
        <v>1.0999999999999999E-2</v>
      </c>
      <c r="W41">
        <v>0</v>
      </c>
      <c r="X41">
        <v>0</v>
      </c>
      <c r="Z41">
        <v>13.739000000000001</v>
      </c>
      <c r="AA41">
        <v>14.815</v>
      </c>
    </row>
    <row r="42" spans="1:27" x14ac:dyDescent="0.25">
      <c r="A42" t="s">
        <v>65</v>
      </c>
      <c r="B42">
        <v>976.96900000000005</v>
      </c>
      <c r="C42">
        <v>1162.7</v>
      </c>
      <c r="D42">
        <v>946.57100000000003</v>
      </c>
      <c r="E42">
        <v>618.61199999999997</v>
      </c>
      <c r="F42">
        <v>531.33399999999995</v>
      </c>
      <c r="H42">
        <v>598.33000000000004</v>
      </c>
      <c r="I42">
        <v>588.524</v>
      </c>
      <c r="J42">
        <v>538.35400000000004</v>
      </c>
      <c r="K42">
        <v>599.904</v>
      </c>
      <c r="O42">
        <v>12.378</v>
      </c>
      <c r="P42">
        <v>26.771000000000001</v>
      </c>
      <c r="Q42">
        <v>21.099</v>
      </c>
      <c r="R42">
        <v>1.9430000000000001</v>
      </c>
      <c r="S42">
        <v>0.106</v>
      </c>
      <c r="U42">
        <v>3.1E-2</v>
      </c>
      <c r="V42">
        <v>1.0999999999999999E-2</v>
      </c>
      <c r="W42">
        <v>0</v>
      </c>
      <c r="X42">
        <v>6.5000000000000002E-2</v>
      </c>
      <c r="Z42">
        <v>23.341000000000001</v>
      </c>
      <c r="AA42">
        <v>29.931999999999999</v>
      </c>
    </row>
    <row r="43" spans="1:27" x14ac:dyDescent="0.25">
      <c r="A43" t="s">
        <v>66</v>
      </c>
      <c r="B43">
        <v>1170.6320000000001</v>
      </c>
      <c r="C43">
        <v>1066.1600000000001</v>
      </c>
      <c r="D43">
        <v>927.755</v>
      </c>
      <c r="E43">
        <v>624.49199999999996</v>
      </c>
      <c r="F43">
        <v>537.69399999999996</v>
      </c>
      <c r="H43">
        <v>606.654</v>
      </c>
      <c r="I43">
        <v>616.63</v>
      </c>
      <c r="J43">
        <v>575.73800000000006</v>
      </c>
      <c r="K43">
        <v>600.14800000000002</v>
      </c>
      <c r="O43">
        <v>15.156000000000001</v>
      </c>
      <c r="P43">
        <v>19.791</v>
      </c>
      <c r="Q43">
        <v>18.481000000000002</v>
      </c>
      <c r="R43">
        <v>2.137</v>
      </c>
      <c r="S43">
        <v>0</v>
      </c>
      <c r="U43">
        <v>4.9000000000000002E-2</v>
      </c>
      <c r="V43">
        <v>1.0999999999999999E-2</v>
      </c>
      <c r="W43">
        <v>0</v>
      </c>
      <c r="X43">
        <v>0.185</v>
      </c>
      <c r="Z43">
        <v>19.45</v>
      </c>
      <c r="AA43">
        <v>20.100000000000001</v>
      </c>
    </row>
    <row r="44" spans="1:27" x14ac:dyDescent="0.25">
      <c r="A44" t="s">
        <v>67</v>
      </c>
      <c r="B44">
        <v>1004.1319999999999</v>
      </c>
      <c r="C44">
        <v>1191.6769999999999</v>
      </c>
      <c r="D44">
        <v>938.774</v>
      </c>
      <c r="E44">
        <v>624.62800000000004</v>
      </c>
      <c r="F44">
        <v>544.49099999999999</v>
      </c>
      <c r="H44">
        <v>552.90499999999997</v>
      </c>
      <c r="I44">
        <v>525.66499999999996</v>
      </c>
      <c r="J44">
        <v>549.36400000000003</v>
      </c>
      <c r="K44">
        <v>642.85599999999999</v>
      </c>
      <c r="O44">
        <v>7.0750000000000002</v>
      </c>
      <c r="P44">
        <v>28.08</v>
      </c>
      <c r="Q44">
        <v>18.584</v>
      </c>
      <c r="R44">
        <v>2.472</v>
      </c>
      <c r="S44">
        <v>0</v>
      </c>
      <c r="U44">
        <v>5.0000000000000001E-3</v>
      </c>
      <c r="V44">
        <v>2.1999999999999999E-2</v>
      </c>
      <c r="W44">
        <v>2.3E-2</v>
      </c>
      <c r="X44">
        <v>0</v>
      </c>
      <c r="Z44">
        <v>22.306000000000001</v>
      </c>
      <c r="AA44">
        <v>33.427</v>
      </c>
    </row>
    <row r="45" spans="1:27" x14ac:dyDescent="0.25">
      <c r="A45" t="s">
        <v>68</v>
      </c>
      <c r="B45">
        <v>877.75400000000002</v>
      </c>
      <c r="C45">
        <v>995.17</v>
      </c>
      <c r="D45">
        <v>903.99300000000005</v>
      </c>
      <c r="E45">
        <v>622.84400000000005</v>
      </c>
      <c r="F45">
        <v>541.15099999999995</v>
      </c>
      <c r="H45">
        <v>560.91300000000001</v>
      </c>
      <c r="I45">
        <v>525.71400000000006</v>
      </c>
      <c r="J45">
        <v>525.82100000000003</v>
      </c>
      <c r="K45">
        <v>645.49699999999996</v>
      </c>
      <c r="O45">
        <v>17.116</v>
      </c>
      <c r="P45">
        <v>24.681999999999999</v>
      </c>
      <c r="Q45">
        <v>16.291</v>
      </c>
      <c r="R45">
        <v>2.5550000000000002</v>
      </c>
      <c r="S45">
        <v>8.0000000000000002E-3</v>
      </c>
      <c r="U45">
        <v>0</v>
      </c>
      <c r="V45">
        <v>5.0000000000000001E-3</v>
      </c>
      <c r="W45">
        <v>0</v>
      </c>
      <c r="X45">
        <v>0.17899999999999999</v>
      </c>
      <c r="Z45">
        <v>24.893000000000001</v>
      </c>
      <c r="AA45">
        <v>24.481999999999999</v>
      </c>
    </row>
    <row r="46" spans="1:27" x14ac:dyDescent="0.25">
      <c r="A46" t="s">
        <v>69</v>
      </c>
      <c r="B46">
        <v>708.20699999999999</v>
      </c>
      <c r="C46">
        <v>883.173</v>
      </c>
      <c r="D46">
        <v>844.16899999999998</v>
      </c>
      <c r="E46">
        <v>569.08000000000004</v>
      </c>
      <c r="F46">
        <v>534.33100000000002</v>
      </c>
      <c r="H46">
        <v>560.73099999999999</v>
      </c>
      <c r="I46">
        <v>569.59299999999996</v>
      </c>
      <c r="J46">
        <v>544.36099999999999</v>
      </c>
      <c r="K46">
        <v>573.66800000000001</v>
      </c>
      <c r="O46">
        <v>3.6139999999999999</v>
      </c>
      <c r="P46">
        <v>15.098000000000001</v>
      </c>
      <c r="Q46">
        <v>18.126000000000001</v>
      </c>
      <c r="R46">
        <v>2.0710000000000002</v>
      </c>
      <c r="S46">
        <v>0</v>
      </c>
      <c r="U46">
        <v>0</v>
      </c>
      <c r="V46">
        <v>0</v>
      </c>
      <c r="W46">
        <v>0</v>
      </c>
      <c r="X46">
        <v>0.253</v>
      </c>
      <c r="Z46">
        <v>10.904</v>
      </c>
      <c r="AA46">
        <v>19.8</v>
      </c>
    </row>
    <row r="47" spans="1:27" x14ac:dyDescent="0.25">
      <c r="A47" t="s">
        <v>70</v>
      </c>
      <c r="B47">
        <v>879.27</v>
      </c>
      <c r="C47">
        <v>861.53200000000004</v>
      </c>
      <c r="D47">
        <v>819.20500000000004</v>
      </c>
      <c r="E47">
        <v>601.86</v>
      </c>
      <c r="F47">
        <v>524.68700000000001</v>
      </c>
      <c r="H47">
        <v>570.827</v>
      </c>
      <c r="I47">
        <v>548.16999999999996</v>
      </c>
      <c r="J47">
        <v>517.91800000000001</v>
      </c>
      <c r="K47">
        <v>576.41700000000003</v>
      </c>
      <c r="O47">
        <v>7.1959999999999997</v>
      </c>
      <c r="P47">
        <v>14.192</v>
      </c>
      <c r="Q47">
        <v>16.327999999999999</v>
      </c>
      <c r="R47">
        <v>3.2650000000000001</v>
      </c>
      <c r="S47">
        <v>1.2E-2</v>
      </c>
      <c r="U47">
        <v>1.4E-2</v>
      </c>
      <c r="V47">
        <v>3.3000000000000002E-2</v>
      </c>
      <c r="W47">
        <v>0</v>
      </c>
      <c r="X47">
        <v>1.4E-2</v>
      </c>
      <c r="Z47">
        <v>12.744999999999999</v>
      </c>
      <c r="AA47">
        <v>15.798999999999999</v>
      </c>
    </row>
    <row r="48" spans="1:27" x14ac:dyDescent="0.25">
      <c r="A48" t="s">
        <v>71</v>
      </c>
      <c r="B48">
        <v>887.77800000000002</v>
      </c>
      <c r="C48">
        <v>1095.741</v>
      </c>
      <c r="D48">
        <v>828.81899999999996</v>
      </c>
      <c r="E48">
        <v>629.98500000000001</v>
      </c>
      <c r="F48">
        <v>524.90700000000004</v>
      </c>
      <c r="H48">
        <v>552.67499999999995</v>
      </c>
      <c r="I48">
        <v>538.17100000000005</v>
      </c>
      <c r="J48">
        <v>542.22900000000004</v>
      </c>
      <c r="K48">
        <v>544.30999999999995</v>
      </c>
      <c r="O48">
        <v>11.61</v>
      </c>
      <c r="P48">
        <v>27.548999999999999</v>
      </c>
      <c r="Q48">
        <v>8.3510000000000009</v>
      </c>
      <c r="R48">
        <v>1.413</v>
      </c>
      <c r="S48">
        <v>0</v>
      </c>
      <c r="U48">
        <v>7.0000000000000001E-3</v>
      </c>
      <c r="V48">
        <v>0</v>
      </c>
      <c r="W48">
        <v>0</v>
      </c>
      <c r="X48">
        <v>0.11</v>
      </c>
      <c r="Z48">
        <v>29.315000000000001</v>
      </c>
      <c r="AA48">
        <v>25.558</v>
      </c>
    </row>
    <row r="49" spans="1:27" x14ac:dyDescent="0.25">
      <c r="A49" t="s">
        <v>72</v>
      </c>
      <c r="B49">
        <v>1062.3720000000001</v>
      </c>
      <c r="C49">
        <v>1116.133</v>
      </c>
      <c r="D49">
        <v>826.82100000000003</v>
      </c>
      <c r="E49">
        <v>694.57399999999996</v>
      </c>
      <c r="F49">
        <v>579.30499999999995</v>
      </c>
      <c r="H49">
        <v>561.54899999999998</v>
      </c>
      <c r="I49">
        <v>549.19299999999998</v>
      </c>
      <c r="J49">
        <v>536.46699999999998</v>
      </c>
      <c r="K49">
        <v>542.94299999999998</v>
      </c>
      <c r="O49">
        <v>19.552</v>
      </c>
      <c r="P49">
        <v>24.358000000000001</v>
      </c>
      <c r="Q49">
        <v>8.1839999999999993</v>
      </c>
      <c r="R49">
        <v>2.9670000000000001</v>
      </c>
      <c r="S49">
        <v>0</v>
      </c>
      <c r="U49">
        <v>4.2000000000000003E-2</v>
      </c>
      <c r="V49">
        <v>8.9999999999999993E-3</v>
      </c>
      <c r="W49">
        <v>1.2E-2</v>
      </c>
      <c r="X49">
        <v>0.11</v>
      </c>
      <c r="Z49">
        <v>28.971</v>
      </c>
      <c r="AA49">
        <v>19.114999999999998</v>
      </c>
    </row>
    <row r="50" spans="1:27" x14ac:dyDescent="0.25">
      <c r="A50" t="s">
        <v>73</v>
      </c>
      <c r="B50">
        <v>1084.691</v>
      </c>
      <c r="C50">
        <v>1195.607</v>
      </c>
      <c r="D50">
        <v>861.37599999999998</v>
      </c>
      <c r="E50">
        <v>727.69100000000003</v>
      </c>
      <c r="F50">
        <v>582.49099999999999</v>
      </c>
      <c r="H50">
        <v>570.87099999999998</v>
      </c>
      <c r="I50">
        <v>563.01700000000005</v>
      </c>
      <c r="J50">
        <v>552.471</v>
      </c>
      <c r="K50">
        <v>595.58100000000002</v>
      </c>
      <c r="O50">
        <v>7.9029999999999996</v>
      </c>
      <c r="P50">
        <v>22.024999999999999</v>
      </c>
      <c r="Q50">
        <v>15.682</v>
      </c>
      <c r="R50">
        <v>4.4980000000000002</v>
      </c>
      <c r="S50">
        <v>6.6000000000000003E-2</v>
      </c>
      <c r="U50">
        <v>0</v>
      </c>
      <c r="V50">
        <v>3.1E-2</v>
      </c>
      <c r="W50">
        <v>7.3999999999999996E-2</v>
      </c>
      <c r="X50">
        <v>0</v>
      </c>
      <c r="Z50">
        <v>19.763999999999999</v>
      </c>
      <c r="AA50">
        <v>24.423999999999999</v>
      </c>
    </row>
    <row r="51" spans="1:27" x14ac:dyDescent="0.25">
      <c r="A51" t="s">
        <v>74</v>
      </c>
      <c r="B51">
        <v>1318.6510000000001</v>
      </c>
      <c r="C51">
        <v>1204.2249999999999</v>
      </c>
      <c r="D51">
        <v>781.99400000000003</v>
      </c>
      <c r="E51">
        <v>703.35799999999995</v>
      </c>
      <c r="F51">
        <v>568.24800000000005</v>
      </c>
      <c r="H51">
        <v>578.20899999999995</v>
      </c>
      <c r="I51">
        <v>546.61</v>
      </c>
      <c r="J51">
        <v>535.08000000000004</v>
      </c>
      <c r="K51">
        <v>608.947</v>
      </c>
      <c r="O51">
        <v>17.739999999999998</v>
      </c>
      <c r="P51">
        <v>31.780999999999999</v>
      </c>
      <c r="Q51">
        <v>9.7159999999999993</v>
      </c>
      <c r="R51">
        <v>2.8759999999999999</v>
      </c>
      <c r="S51">
        <v>0.19800000000000001</v>
      </c>
      <c r="U51">
        <v>1.0999999999999999E-2</v>
      </c>
      <c r="V51">
        <v>7.0000000000000001E-3</v>
      </c>
      <c r="W51">
        <v>8.0000000000000002E-3</v>
      </c>
      <c r="X51">
        <v>0.15</v>
      </c>
      <c r="Z51">
        <v>35.054000000000002</v>
      </c>
      <c r="AA51">
        <v>28.366</v>
      </c>
    </row>
    <row r="52" spans="1:27" x14ac:dyDescent="0.25">
      <c r="A52" t="s">
        <v>75</v>
      </c>
      <c r="B52">
        <v>914.31100000000004</v>
      </c>
      <c r="C52">
        <v>1161.9369999999999</v>
      </c>
      <c r="D52">
        <v>808.23199999999997</v>
      </c>
      <c r="E52">
        <v>653.68499999999995</v>
      </c>
      <c r="F52">
        <v>535.19299999999998</v>
      </c>
      <c r="H52">
        <v>543.05899999999997</v>
      </c>
      <c r="I52">
        <v>529.19600000000003</v>
      </c>
      <c r="J52">
        <v>486.25799999999998</v>
      </c>
      <c r="K52">
        <v>531.03499999999997</v>
      </c>
      <c r="O52">
        <v>11.939</v>
      </c>
      <c r="P52">
        <v>25.552</v>
      </c>
      <c r="Q52">
        <v>7.3550000000000004</v>
      </c>
      <c r="R52">
        <v>3.5870000000000002</v>
      </c>
      <c r="S52">
        <v>0</v>
      </c>
      <c r="U52">
        <v>0</v>
      </c>
      <c r="V52">
        <v>0</v>
      </c>
      <c r="W52">
        <v>0</v>
      </c>
      <c r="X52">
        <v>0</v>
      </c>
      <c r="Z52">
        <v>27.951000000000001</v>
      </c>
      <c r="AA52">
        <v>23.012</v>
      </c>
    </row>
    <row r="53" spans="1:27" x14ac:dyDescent="0.25">
      <c r="A53" t="s">
        <v>76</v>
      </c>
      <c r="B53">
        <v>1047.6659999999999</v>
      </c>
      <c r="C53">
        <v>1063.1949999999999</v>
      </c>
      <c r="D53">
        <v>750.76599999999996</v>
      </c>
      <c r="E53">
        <v>668.89300000000003</v>
      </c>
      <c r="F53">
        <v>548.40300000000002</v>
      </c>
      <c r="H53">
        <v>561.04300000000001</v>
      </c>
      <c r="I53">
        <v>564.28</v>
      </c>
      <c r="J53">
        <v>486.09199999999998</v>
      </c>
      <c r="K53">
        <v>522.88499999999999</v>
      </c>
      <c r="O53">
        <v>17.413</v>
      </c>
      <c r="P53">
        <v>23.042000000000002</v>
      </c>
      <c r="Q53">
        <v>4.83</v>
      </c>
      <c r="R53">
        <v>2.742</v>
      </c>
      <c r="S53">
        <v>6.6000000000000003E-2</v>
      </c>
      <c r="U53">
        <v>0</v>
      </c>
      <c r="V53">
        <v>0</v>
      </c>
      <c r="W53">
        <v>0</v>
      </c>
      <c r="X53">
        <v>0</v>
      </c>
      <c r="Z53">
        <v>26.895</v>
      </c>
      <c r="AA53">
        <v>19.055</v>
      </c>
    </row>
    <row r="54" spans="1:27" x14ac:dyDescent="0.25">
      <c r="A54" t="s">
        <v>77</v>
      </c>
      <c r="B54">
        <v>950.94299999999998</v>
      </c>
      <c r="C54">
        <v>1011.95</v>
      </c>
      <c r="D54">
        <v>663.82</v>
      </c>
      <c r="E54">
        <v>527.78</v>
      </c>
      <c r="F54">
        <v>478.68900000000002</v>
      </c>
      <c r="H54">
        <v>512.07500000000005</v>
      </c>
      <c r="I54">
        <v>528.15800000000002</v>
      </c>
      <c r="J54">
        <v>479.83600000000001</v>
      </c>
      <c r="K54">
        <v>526.56399999999996</v>
      </c>
      <c r="O54">
        <v>7.7560000000000002</v>
      </c>
      <c r="P54">
        <v>22.123000000000001</v>
      </c>
      <c r="Q54">
        <v>11.852</v>
      </c>
      <c r="R54">
        <v>2.0249999999999999</v>
      </c>
      <c r="S54">
        <v>0</v>
      </c>
      <c r="U54">
        <v>0</v>
      </c>
      <c r="V54">
        <v>0</v>
      </c>
      <c r="W54">
        <v>0</v>
      </c>
      <c r="X54">
        <v>0</v>
      </c>
      <c r="Z54">
        <v>20.83</v>
      </c>
      <c r="AA54">
        <v>23.562000000000001</v>
      </c>
    </row>
    <row r="55" spans="1:27" x14ac:dyDescent="0.25">
      <c r="A55" t="s">
        <v>78</v>
      </c>
      <c r="B55">
        <v>1005.46</v>
      </c>
      <c r="C55">
        <v>981.84799999999996</v>
      </c>
      <c r="D55">
        <v>651.23299999999995</v>
      </c>
      <c r="E55">
        <v>574.72299999999996</v>
      </c>
      <c r="F55">
        <v>501.88200000000001</v>
      </c>
      <c r="H55">
        <v>530.46199999999999</v>
      </c>
      <c r="I55">
        <v>543.09799999999996</v>
      </c>
      <c r="J55">
        <v>512.20600000000002</v>
      </c>
      <c r="K55">
        <v>537.928</v>
      </c>
      <c r="O55">
        <v>10.413</v>
      </c>
      <c r="P55">
        <v>20.687000000000001</v>
      </c>
      <c r="Q55">
        <v>8.4149999999999991</v>
      </c>
      <c r="R55">
        <v>4.2930000000000001</v>
      </c>
      <c r="S55">
        <v>0</v>
      </c>
      <c r="U55">
        <v>0</v>
      </c>
      <c r="V55">
        <v>0</v>
      </c>
      <c r="W55">
        <v>0</v>
      </c>
      <c r="X55">
        <v>0.23599999999999999</v>
      </c>
      <c r="Z55">
        <v>21.838999999999999</v>
      </c>
      <c r="AA55">
        <v>19.399000000000001</v>
      </c>
    </row>
    <row r="56" spans="1:27" x14ac:dyDescent="0.25">
      <c r="A56" t="s">
        <v>79</v>
      </c>
      <c r="B56">
        <v>715.35199999999998</v>
      </c>
      <c r="C56">
        <v>985.18799999999999</v>
      </c>
      <c r="D56">
        <v>850.76900000000001</v>
      </c>
      <c r="E56">
        <v>613.64700000000005</v>
      </c>
      <c r="F56">
        <v>546.27499999999998</v>
      </c>
      <c r="H56">
        <v>590.19399999999996</v>
      </c>
      <c r="I56">
        <v>567.24599999999998</v>
      </c>
      <c r="J56">
        <v>555.80200000000002</v>
      </c>
      <c r="K56">
        <v>578.86099999999999</v>
      </c>
      <c r="O56">
        <v>4.8710000000000004</v>
      </c>
      <c r="P56">
        <v>25.954999999999998</v>
      </c>
      <c r="Q56">
        <v>12.8</v>
      </c>
      <c r="R56">
        <v>2.6230000000000002</v>
      </c>
      <c r="S56">
        <v>0</v>
      </c>
      <c r="U56">
        <v>0</v>
      </c>
      <c r="V56">
        <v>0</v>
      </c>
      <c r="W56">
        <v>0</v>
      </c>
      <c r="X56">
        <v>0</v>
      </c>
      <c r="Z56">
        <v>22.957999999999998</v>
      </c>
      <c r="AA56">
        <v>29.254999999999999</v>
      </c>
    </row>
    <row r="57" spans="1:27" x14ac:dyDescent="0.25">
      <c r="A57" t="s">
        <v>80</v>
      </c>
      <c r="B57">
        <v>733.15200000000004</v>
      </c>
      <c r="C57">
        <v>918.64599999999996</v>
      </c>
      <c r="D57">
        <v>840.64800000000002</v>
      </c>
      <c r="E57">
        <v>697.29200000000003</v>
      </c>
      <c r="F57">
        <v>564.03399999999999</v>
      </c>
      <c r="H57">
        <v>634.11300000000006</v>
      </c>
      <c r="I57">
        <v>583.29100000000005</v>
      </c>
      <c r="J57">
        <v>577.375</v>
      </c>
      <c r="K57">
        <v>611.721</v>
      </c>
      <c r="O57">
        <v>13.882999999999999</v>
      </c>
      <c r="P57">
        <v>20.814</v>
      </c>
      <c r="Q57">
        <v>8.1229999999999993</v>
      </c>
      <c r="R57">
        <v>6.0019999999999998</v>
      </c>
      <c r="S57">
        <v>4.0000000000000001E-3</v>
      </c>
      <c r="U57">
        <v>1.4E-2</v>
      </c>
      <c r="V57">
        <v>0</v>
      </c>
      <c r="W57">
        <v>0</v>
      </c>
      <c r="X57">
        <v>0.54800000000000004</v>
      </c>
      <c r="Z57">
        <v>23.81</v>
      </c>
      <c r="AA57">
        <v>17.507999999999999</v>
      </c>
    </row>
    <row r="58" spans="1:27" x14ac:dyDescent="0.25">
      <c r="A58" t="s">
        <v>81</v>
      </c>
      <c r="B58">
        <v>632.755</v>
      </c>
      <c r="C58">
        <v>1073.925</v>
      </c>
      <c r="D58">
        <v>788.51700000000005</v>
      </c>
      <c r="E58">
        <v>519.82899999999995</v>
      </c>
      <c r="F58">
        <v>486.726</v>
      </c>
      <c r="H58">
        <v>495.92599999999999</v>
      </c>
      <c r="I58">
        <v>469.73099999999999</v>
      </c>
      <c r="J58">
        <v>438.35500000000002</v>
      </c>
      <c r="K58">
        <v>525.47699999999998</v>
      </c>
      <c r="O58">
        <v>7.9359999999999999</v>
      </c>
      <c r="P58">
        <v>27.626000000000001</v>
      </c>
      <c r="Q58">
        <v>12.079000000000001</v>
      </c>
      <c r="R58">
        <v>0.76700000000000002</v>
      </c>
      <c r="S58">
        <v>0</v>
      </c>
      <c r="U58">
        <v>7.0000000000000001E-3</v>
      </c>
      <c r="V58">
        <v>0</v>
      </c>
      <c r="W58">
        <v>0</v>
      </c>
      <c r="X58">
        <v>0</v>
      </c>
      <c r="Z58">
        <v>22.568999999999999</v>
      </c>
      <c r="AA58">
        <v>32.226999999999997</v>
      </c>
    </row>
    <row r="59" spans="1:27" x14ac:dyDescent="0.25">
      <c r="A59" t="s">
        <v>82</v>
      </c>
      <c r="B59">
        <v>926.31100000000004</v>
      </c>
      <c r="C59">
        <v>1106.8530000000001</v>
      </c>
      <c r="D59">
        <v>740.26300000000003</v>
      </c>
      <c r="E59">
        <v>584.202</v>
      </c>
      <c r="F59">
        <v>533.72699999999998</v>
      </c>
      <c r="H59">
        <v>531.45000000000005</v>
      </c>
      <c r="I59">
        <v>516.52700000000004</v>
      </c>
      <c r="J59">
        <v>460.09399999999999</v>
      </c>
      <c r="K59">
        <v>548.43600000000004</v>
      </c>
      <c r="O59">
        <v>7.91</v>
      </c>
      <c r="P59">
        <v>23.216999999999999</v>
      </c>
      <c r="Q59">
        <v>18.603000000000002</v>
      </c>
      <c r="R59">
        <v>1.756</v>
      </c>
      <c r="S59">
        <v>0</v>
      </c>
      <c r="U59">
        <v>0</v>
      </c>
      <c r="V59">
        <v>0</v>
      </c>
      <c r="W59">
        <v>0</v>
      </c>
      <c r="X59">
        <v>0</v>
      </c>
      <c r="Z59">
        <v>19.718</v>
      </c>
      <c r="AA59">
        <v>26.427</v>
      </c>
    </row>
    <row r="60" spans="1:27" x14ac:dyDescent="0.25">
      <c r="A60" t="s">
        <v>83</v>
      </c>
      <c r="B60">
        <v>1364.96</v>
      </c>
      <c r="C60">
        <v>1323.42</v>
      </c>
      <c r="D60">
        <v>840.99800000000005</v>
      </c>
      <c r="E60">
        <v>698.38900000000001</v>
      </c>
      <c r="F60">
        <v>637.92499999999995</v>
      </c>
      <c r="H60">
        <v>586.98099999999999</v>
      </c>
      <c r="I60">
        <v>553.45000000000005</v>
      </c>
      <c r="J60">
        <v>520.72299999999996</v>
      </c>
      <c r="K60">
        <v>588.94500000000005</v>
      </c>
      <c r="O60">
        <v>14.025</v>
      </c>
      <c r="P60">
        <v>25.271999999999998</v>
      </c>
      <c r="Q60">
        <v>9.5990000000000002</v>
      </c>
      <c r="R60">
        <v>1.897</v>
      </c>
      <c r="S60">
        <v>0</v>
      </c>
      <c r="U60">
        <v>5.0000000000000001E-3</v>
      </c>
      <c r="V60">
        <v>0</v>
      </c>
      <c r="W60">
        <v>0</v>
      </c>
      <c r="X60">
        <v>3.5000000000000003E-2</v>
      </c>
      <c r="Z60">
        <v>31.949000000000002</v>
      </c>
      <c r="AA60">
        <v>19.34</v>
      </c>
    </row>
    <row r="61" spans="1:27" x14ac:dyDescent="0.25">
      <c r="A61" t="s">
        <v>84</v>
      </c>
      <c r="B61">
        <v>1572.0809999999999</v>
      </c>
      <c r="C61">
        <v>1181.7460000000001</v>
      </c>
      <c r="D61">
        <v>869.64400000000001</v>
      </c>
      <c r="E61">
        <v>738.08799999999997</v>
      </c>
      <c r="F61">
        <v>649.32899999999995</v>
      </c>
      <c r="H61">
        <v>572.31700000000001</v>
      </c>
      <c r="I61">
        <v>545.18200000000002</v>
      </c>
      <c r="J61">
        <v>507.35300000000001</v>
      </c>
      <c r="K61">
        <v>589.46299999999997</v>
      </c>
      <c r="O61">
        <v>18.824000000000002</v>
      </c>
      <c r="P61">
        <v>22.562000000000001</v>
      </c>
      <c r="Q61">
        <v>7.3739999999999997</v>
      </c>
      <c r="R61">
        <v>4.3220000000000001</v>
      </c>
      <c r="S61">
        <v>2.7E-2</v>
      </c>
      <c r="U61">
        <v>0</v>
      </c>
      <c r="V61">
        <v>8.5000000000000006E-2</v>
      </c>
      <c r="W61">
        <v>0</v>
      </c>
      <c r="X61">
        <v>0</v>
      </c>
      <c r="Z61">
        <v>31.099</v>
      </c>
      <c r="AA61">
        <v>15.015000000000001</v>
      </c>
    </row>
    <row r="62" spans="1:27" x14ac:dyDescent="0.25">
      <c r="A62" t="s">
        <v>85</v>
      </c>
      <c r="B62">
        <v>1071.7349999999999</v>
      </c>
      <c r="C62">
        <v>1180.021</v>
      </c>
      <c r="D62">
        <v>888.57</v>
      </c>
      <c r="E62">
        <v>560.11800000000005</v>
      </c>
      <c r="F62">
        <v>566.50699999999995</v>
      </c>
      <c r="H62">
        <v>561.24099999999999</v>
      </c>
      <c r="I62">
        <v>552.47299999999996</v>
      </c>
      <c r="J62">
        <v>476.55799999999999</v>
      </c>
      <c r="K62">
        <v>623.97400000000005</v>
      </c>
      <c r="O62">
        <v>6.09</v>
      </c>
      <c r="P62">
        <v>24.193999999999999</v>
      </c>
      <c r="Q62">
        <v>14.57</v>
      </c>
      <c r="R62">
        <v>3.5000000000000003E-2</v>
      </c>
      <c r="S62">
        <v>0</v>
      </c>
      <c r="U62">
        <v>2E-3</v>
      </c>
      <c r="V62">
        <v>0.14000000000000001</v>
      </c>
      <c r="W62">
        <v>0</v>
      </c>
      <c r="X62">
        <v>0.247</v>
      </c>
      <c r="Z62">
        <v>16.838999999999999</v>
      </c>
      <c r="AA62">
        <v>32.195</v>
      </c>
    </row>
    <row r="63" spans="1:27" x14ac:dyDescent="0.25">
      <c r="A63" t="s">
        <v>86</v>
      </c>
      <c r="B63">
        <v>1061.896</v>
      </c>
      <c r="C63">
        <v>1150.9860000000001</v>
      </c>
      <c r="D63">
        <v>810.13400000000001</v>
      </c>
      <c r="E63">
        <v>530.98599999999999</v>
      </c>
      <c r="F63">
        <v>576.02099999999996</v>
      </c>
      <c r="H63">
        <v>556.90499999999997</v>
      </c>
      <c r="I63">
        <v>566.43100000000004</v>
      </c>
      <c r="J63">
        <v>547.08600000000001</v>
      </c>
      <c r="K63">
        <v>625.65099999999995</v>
      </c>
      <c r="O63">
        <v>17.489000000000001</v>
      </c>
      <c r="P63">
        <v>22.823</v>
      </c>
      <c r="Q63">
        <v>14.757</v>
      </c>
      <c r="R63">
        <v>0.113</v>
      </c>
      <c r="S63">
        <v>0</v>
      </c>
      <c r="U63">
        <v>0</v>
      </c>
      <c r="V63">
        <v>5.0000000000000001E-3</v>
      </c>
      <c r="W63">
        <v>0</v>
      </c>
      <c r="X63">
        <v>3.5000000000000003E-2</v>
      </c>
      <c r="Z63">
        <v>23.321999999999999</v>
      </c>
      <c r="AA63">
        <v>22.297999999999998</v>
      </c>
    </row>
    <row r="64" spans="1:27" x14ac:dyDescent="0.25">
      <c r="A64" t="s">
        <v>87</v>
      </c>
      <c r="B64">
        <v>779.67700000000002</v>
      </c>
      <c r="C64">
        <v>976.375</v>
      </c>
      <c r="D64">
        <v>851.70600000000002</v>
      </c>
      <c r="E64">
        <v>563.61599999999999</v>
      </c>
      <c r="F64">
        <v>518.35799999999995</v>
      </c>
      <c r="H64">
        <v>518.09</v>
      </c>
      <c r="I64">
        <v>498.45299999999997</v>
      </c>
      <c r="J64">
        <v>468.779</v>
      </c>
      <c r="K64">
        <v>555.61300000000006</v>
      </c>
      <c r="O64">
        <v>10.363</v>
      </c>
      <c r="P64">
        <v>27.8</v>
      </c>
      <c r="Q64">
        <v>11.308</v>
      </c>
      <c r="R64">
        <v>0.78500000000000003</v>
      </c>
      <c r="S64">
        <v>0</v>
      </c>
      <c r="U64">
        <v>7.0000000000000001E-3</v>
      </c>
      <c r="V64">
        <v>0</v>
      </c>
      <c r="W64">
        <v>0</v>
      </c>
      <c r="X64">
        <v>4.7E-2</v>
      </c>
      <c r="Z64">
        <v>28.527000000000001</v>
      </c>
      <c r="AA64">
        <v>27.103000000000002</v>
      </c>
    </row>
    <row r="65" spans="1:27" x14ac:dyDescent="0.25">
      <c r="A65" t="s">
        <v>88</v>
      </c>
      <c r="B65">
        <v>1050.9390000000001</v>
      </c>
      <c r="C65">
        <v>1068.614</v>
      </c>
      <c r="D65">
        <v>714.76800000000003</v>
      </c>
      <c r="E65">
        <v>561.06700000000001</v>
      </c>
      <c r="F65">
        <v>547.84799999999996</v>
      </c>
      <c r="H65">
        <v>560.34100000000001</v>
      </c>
      <c r="I65">
        <v>555.37599999999998</v>
      </c>
      <c r="J65">
        <v>515.96799999999996</v>
      </c>
      <c r="K65">
        <v>591</v>
      </c>
      <c r="O65">
        <v>14.92</v>
      </c>
      <c r="P65">
        <v>31.463999999999999</v>
      </c>
      <c r="Q65">
        <v>7.2629999999999999</v>
      </c>
      <c r="R65">
        <v>0.17399999999999999</v>
      </c>
      <c r="S65">
        <v>2.5000000000000001E-2</v>
      </c>
      <c r="U65">
        <v>1.7000000000000001E-2</v>
      </c>
      <c r="V65">
        <v>3.3000000000000002E-2</v>
      </c>
      <c r="W65">
        <v>0.05</v>
      </c>
      <c r="X65">
        <v>0.151</v>
      </c>
      <c r="Z65">
        <v>26.602</v>
      </c>
      <c r="AA65">
        <v>36.143000000000001</v>
      </c>
    </row>
    <row r="66" spans="1:27" x14ac:dyDescent="0.25">
      <c r="A66" t="s">
        <v>89</v>
      </c>
      <c r="B66">
        <v>833.63300000000004</v>
      </c>
      <c r="C66">
        <v>1208.4280000000001</v>
      </c>
      <c r="D66">
        <v>833.89</v>
      </c>
      <c r="E66">
        <v>578.24699999999996</v>
      </c>
      <c r="F66">
        <v>563.94299999999998</v>
      </c>
      <c r="G66">
        <v>565.45299999999997</v>
      </c>
      <c r="H66">
        <v>516.18799999999999</v>
      </c>
      <c r="I66">
        <v>547.60500000000002</v>
      </c>
      <c r="J66">
        <v>494.81700000000001</v>
      </c>
      <c r="K66">
        <v>579.71400000000006</v>
      </c>
      <c r="O66">
        <v>8.2899999999999991</v>
      </c>
      <c r="P66">
        <v>23.247</v>
      </c>
      <c r="Q66">
        <v>5.7629999999999999</v>
      </c>
      <c r="R66">
        <v>9.7000000000000003E-2</v>
      </c>
      <c r="S66">
        <v>0</v>
      </c>
      <c r="T66">
        <v>0</v>
      </c>
      <c r="U66">
        <v>1E-3</v>
      </c>
      <c r="V66">
        <v>0</v>
      </c>
      <c r="W66">
        <v>1.4999999999999999E-2</v>
      </c>
      <c r="X66">
        <v>7.9000000000000001E-2</v>
      </c>
      <c r="Z66">
        <v>21.690999999999999</v>
      </c>
      <c r="AA66">
        <v>24.736000000000001</v>
      </c>
    </row>
    <row r="67" spans="1:27" x14ac:dyDescent="0.25">
      <c r="A67" t="s">
        <v>90</v>
      </c>
      <c r="B67">
        <v>821.66899999999998</v>
      </c>
      <c r="C67">
        <v>1094.1079999999999</v>
      </c>
      <c r="D67">
        <v>830.36300000000006</v>
      </c>
      <c r="E67">
        <v>597.06899999999996</v>
      </c>
      <c r="F67">
        <v>596.91800000000001</v>
      </c>
      <c r="G67">
        <v>596.38300000000004</v>
      </c>
      <c r="H67">
        <v>521.84</v>
      </c>
      <c r="I67">
        <v>538.82500000000005</v>
      </c>
      <c r="J67">
        <v>551.93299999999999</v>
      </c>
      <c r="K67">
        <v>576.00699999999995</v>
      </c>
      <c r="O67">
        <v>12.510999999999999</v>
      </c>
      <c r="P67">
        <v>19.981999999999999</v>
      </c>
      <c r="Q67">
        <v>4.2839999999999998</v>
      </c>
      <c r="R67">
        <v>7.5999999999999998E-2</v>
      </c>
      <c r="S67">
        <v>5.0000000000000001E-3</v>
      </c>
      <c r="T67">
        <v>0</v>
      </c>
      <c r="U67">
        <v>6.0000000000000001E-3</v>
      </c>
      <c r="V67">
        <v>0.02</v>
      </c>
      <c r="W67">
        <v>3.0000000000000001E-3</v>
      </c>
      <c r="X67">
        <v>3.9E-2</v>
      </c>
      <c r="Z67">
        <v>21.843</v>
      </c>
      <c r="AA67">
        <v>18.286999999999999</v>
      </c>
    </row>
    <row r="68" spans="1:27" x14ac:dyDescent="0.25">
      <c r="A68" t="s">
        <v>91</v>
      </c>
      <c r="B68">
        <v>857.39800000000002</v>
      </c>
      <c r="C68">
        <v>1187.5920000000001</v>
      </c>
      <c r="D68">
        <v>836.72400000000005</v>
      </c>
      <c r="E68">
        <v>609.28700000000003</v>
      </c>
      <c r="F68">
        <v>593.78499999999997</v>
      </c>
      <c r="G68">
        <v>612.98500000000001</v>
      </c>
      <c r="H68">
        <v>567.17399999999998</v>
      </c>
      <c r="I68">
        <v>547.12400000000002</v>
      </c>
      <c r="J68">
        <v>525.75599999999997</v>
      </c>
      <c r="K68">
        <v>606.43399999999997</v>
      </c>
      <c r="O68">
        <v>9.4890000000000008</v>
      </c>
      <c r="P68">
        <v>24.597000000000001</v>
      </c>
      <c r="Q68">
        <v>12.711</v>
      </c>
      <c r="R68">
        <v>7.0000000000000001E-3</v>
      </c>
      <c r="S68">
        <v>0.01</v>
      </c>
      <c r="T68">
        <v>0.02</v>
      </c>
      <c r="U68">
        <v>1.2E-2</v>
      </c>
      <c r="V68">
        <v>1.0999999999999999E-2</v>
      </c>
      <c r="W68">
        <v>5.0000000000000001E-3</v>
      </c>
      <c r="X68">
        <v>0.13400000000000001</v>
      </c>
      <c r="Z68">
        <v>17.341999999999999</v>
      </c>
      <c r="AA68">
        <v>31.254000000000001</v>
      </c>
    </row>
    <row r="69" spans="1:27" x14ac:dyDescent="0.25">
      <c r="A69" t="s">
        <v>92</v>
      </c>
      <c r="B69">
        <v>1064.1199999999999</v>
      </c>
      <c r="C69">
        <v>1043.433</v>
      </c>
      <c r="D69">
        <v>656.21</v>
      </c>
      <c r="E69">
        <v>552.83500000000004</v>
      </c>
      <c r="F69">
        <v>542.48099999999999</v>
      </c>
      <c r="G69">
        <v>571.48500000000001</v>
      </c>
      <c r="H69">
        <v>571.95500000000004</v>
      </c>
      <c r="I69">
        <v>553.92700000000002</v>
      </c>
      <c r="J69">
        <v>542.23099999999999</v>
      </c>
      <c r="K69">
        <v>607.96900000000005</v>
      </c>
      <c r="O69">
        <v>11.606999999999999</v>
      </c>
      <c r="P69">
        <v>24.85</v>
      </c>
      <c r="Q69">
        <v>8.39</v>
      </c>
      <c r="R69">
        <v>2.8000000000000001E-2</v>
      </c>
      <c r="S69">
        <v>2.3E-2</v>
      </c>
      <c r="T69">
        <v>8.9999999999999993E-3</v>
      </c>
      <c r="U69">
        <v>8.9999999999999993E-3</v>
      </c>
      <c r="V69">
        <v>0</v>
      </c>
      <c r="W69">
        <v>2E-3</v>
      </c>
      <c r="X69">
        <v>2.9000000000000001E-2</v>
      </c>
      <c r="Z69">
        <v>21.693000000000001</v>
      </c>
      <c r="AA69">
        <v>27.640999999999998</v>
      </c>
    </row>
    <row r="70" spans="1:27" x14ac:dyDescent="0.25">
      <c r="A70" t="s">
        <v>93</v>
      </c>
      <c r="B70">
        <v>792.58100000000002</v>
      </c>
      <c r="C70">
        <v>1190.7260000000001</v>
      </c>
      <c r="D70">
        <v>894.1</v>
      </c>
      <c r="E70">
        <v>575.66999999999996</v>
      </c>
      <c r="F70">
        <v>623.36699999999996</v>
      </c>
      <c r="G70">
        <v>586.505</v>
      </c>
      <c r="H70">
        <v>565.59500000000003</v>
      </c>
      <c r="I70">
        <v>578.77800000000002</v>
      </c>
      <c r="J70">
        <v>549.24400000000003</v>
      </c>
      <c r="K70">
        <v>569.47900000000004</v>
      </c>
      <c r="O70">
        <v>9.2650000000000006</v>
      </c>
      <c r="P70">
        <v>29.888999999999999</v>
      </c>
      <c r="Q70">
        <v>10.837999999999999</v>
      </c>
      <c r="R70">
        <v>9.9000000000000005E-2</v>
      </c>
      <c r="S70">
        <v>4.1000000000000002E-2</v>
      </c>
      <c r="T70">
        <v>1.4E-2</v>
      </c>
      <c r="U70">
        <v>0</v>
      </c>
      <c r="V70">
        <v>2E-3</v>
      </c>
      <c r="W70">
        <v>8.9999999999999993E-3</v>
      </c>
      <c r="X70">
        <v>1.4999999999999999E-2</v>
      </c>
      <c r="Z70">
        <v>23.071000000000002</v>
      </c>
      <c r="AA70">
        <v>36.037999999999997</v>
      </c>
    </row>
    <row r="71" spans="1:27" x14ac:dyDescent="0.25">
      <c r="A71" t="s">
        <v>94</v>
      </c>
      <c r="B71">
        <v>918.34199999999998</v>
      </c>
      <c r="C71">
        <v>962.44399999999996</v>
      </c>
      <c r="D71">
        <v>760.34</v>
      </c>
      <c r="E71">
        <v>576.10799999999995</v>
      </c>
      <c r="F71">
        <v>627.25300000000004</v>
      </c>
      <c r="G71">
        <v>577.38599999999997</v>
      </c>
      <c r="H71">
        <v>561.69899999999996</v>
      </c>
      <c r="I71">
        <v>596.55200000000002</v>
      </c>
      <c r="J71">
        <v>528.82899999999995</v>
      </c>
      <c r="K71">
        <v>560.10299999999995</v>
      </c>
      <c r="O71">
        <v>20.626999999999999</v>
      </c>
      <c r="P71">
        <v>20.988</v>
      </c>
      <c r="Q71">
        <v>6.31</v>
      </c>
      <c r="R71">
        <v>2.8000000000000001E-2</v>
      </c>
      <c r="S71">
        <v>8.9999999999999993E-3</v>
      </c>
      <c r="T71">
        <v>1.2999999999999999E-2</v>
      </c>
      <c r="U71">
        <v>6.0000000000000001E-3</v>
      </c>
      <c r="V71">
        <v>2.9000000000000001E-2</v>
      </c>
      <c r="W71">
        <v>2.1000000000000001E-2</v>
      </c>
      <c r="X71">
        <v>0</v>
      </c>
      <c r="Z71">
        <v>22.013999999999999</v>
      </c>
      <c r="AA71">
        <v>20.073</v>
      </c>
    </row>
    <row r="72" spans="1:27" x14ac:dyDescent="0.25">
      <c r="A72" t="s">
        <v>95</v>
      </c>
      <c r="B72">
        <v>1065.0340000000001</v>
      </c>
      <c r="C72">
        <v>1134.069</v>
      </c>
      <c r="D72">
        <v>850.69299999999998</v>
      </c>
      <c r="E72">
        <v>542.25</v>
      </c>
      <c r="F72">
        <v>568.90800000000002</v>
      </c>
      <c r="G72">
        <v>515.91700000000003</v>
      </c>
      <c r="H72">
        <v>578.72900000000004</v>
      </c>
      <c r="I72">
        <v>560.33600000000001</v>
      </c>
      <c r="J72">
        <v>550.33799999999997</v>
      </c>
      <c r="K72">
        <v>573.798</v>
      </c>
      <c r="O72">
        <v>13.82</v>
      </c>
      <c r="P72">
        <v>31.355</v>
      </c>
      <c r="Q72">
        <v>17.632000000000001</v>
      </c>
      <c r="R72">
        <v>0.48199999999999998</v>
      </c>
      <c r="S72">
        <v>0.121</v>
      </c>
      <c r="T72">
        <v>2.9000000000000001E-2</v>
      </c>
      <c r="U72">
        <v>2.9000000000000001E-2</v>
      </c>
      <c r="V72">
        <v>7.0000000000000001E-3</v>
      </c>
      <c r="W72">
        <v>1.0999999999999999E-2</v>
      </c>
      <c r="X72">
        <v>0.26</v>
      </c>
      <c r="Z72">
        <v>29.207000000000001</v>
      </c>
      <c r="AA72">
        <v>33.433999999999997</v>
      </c>
    </row>
    <row r="73" spans="1:27" x14ac:dyDescent="0.25">
      <c r="A73" t="s">
        <v>96</v>
      </c>
      <c r="B73">
        <v>1021.236</v>
      </c>
      <c r="C73">
        <v>1067.49</v>
      </c>
      <c r="D73">
        <v>862.03399999999999</v>
      </c>
      <c r="E73">
        <v>560.73500000000001</v>
      </c>
      <c r="F73">
        <v>578.18499999999995</v>
      </c>
      <c r="G73">
        <v>506.072</v>
      </c>
      <c r="H73">
        <v>587.12099999999998</v>
      </c>
      <c r="I73">
        <v>583.601</v>
      </c>
      <c r="J73">
        <v>531.74099999999999</v>
      </c>
      <c r="K73">
        <v>590.96799999999996</v>
      </c>
      <c r="O73">
        <v>19.36</v>
      </c>
      <c r="P73">
        <v>21.686</v>
      </c>
      <c r="Q73">
        <v>14.823</v>
      </c>
      <c r="R73">
        <v>0.29099999999999998</v>
      </c>
      <c r="S73">
        <v>0.03</v>
      </c>
      <c r="T73">
        <v>5.5E-2</v>
      </c>
      <c r="U73">
        <v>0.01</v>
      </c>
      <c r="V73">
        <v>2.4E-2</v>
      </c>
      <c r="W73">
        <v>4.0000000000000001E-3</v>
      </c>
      <c r="X73">
        <v>0.27500000000000002</v>
      </c>
      <c r="Z73">
        <v>21.667000000000002</v>
      </c>
      <c r="AA73">
        <v>21.704000000000001</v>
      </c>
    </row>
    <row r="74" spans="1:27" x14ac:dyDescent="0.25">
      <c r="A74" t="s">
        <v>97</v>
      </c>
      <c r="B74">
        <v>850.54200000000003</v>
      </c>
      <c r="C74">
        <v>728.46600000000001</v>
      </c>
      <c r="D74">
        <v>705.98199999999997</v>
      </c>
      <c r="E74">
        <v>495.89499999999998</v>
      </c>
      <c r="F74">
        <v>542.40499999999997</v>
      </c>
      <c r="H74">
        <v>525.923</v>
      </c>
      <c r="I74">
        <v>529.58199999999999</v>
      </c>
      <c r="J74">
        <v>708.41899999999998</v>
      </c>
      <c r="K74">
        <v>537.16600000000005</v>
      </c>
      <c r="O74">
        <v>4.0549999999999997</v>
      </c>
      <c r="P74">
        <v>9.8390000000000004</v>
      </c>
      <c r="Q74">
        <v>13.289</v>
      </c>
      <c r="R74">
        <v>9.8000000000000004E-2</v>
      </c>
      <c r="S74">
        <v>0.215</v>
      </c>
      <c r="U74">
        <v>9.8000000000000004E-2</v>
      </c>
      <c r="V74">
        <v>0</v>
      </c>
      <c r="W74">
        <v>0</v>
      </c>
      <c r="X74">
        <v>1.2E-2</v>
      </c>
      <c r="Z74">
        <v>9.67</v>
      </c>
      <c r="AA74">
        <v>9.9559999999999995</v>
      </c>
    </row>
    <row r="75" spans="1:27" x14ac:dyDescent="0.25">
      <c r="A75" t="s">
        <v>98</v>
      </c>
      <c r="B75">
        <v>869.96</v>
      </c>
      <c r="C75">
        <v>739.81299999999999</v>
      </c>
      <c r="D75">
        <v>635.601</v>
      </c>
      <c r="E75">
        <v>478.35199999999998</v>
      </c>
      <c r="F75">
        <v>533.89099999999996</v>
      </c>
      <c r="H75">
        <v>529.23900000000003</v>
      </c>
      <c r="I75">
        <v>512.13599999999997</v>
      </c>
      <c r="J75">
        <v>501.38600000000002</v>
      </c>
      <c r="K75">
        <v>556.51800000000003</v>
      </c>
      <c r="O75">
        <v>7.8140000000000001</v>
      </c>
      <c r="P75">
        <v>15.926</v>
      </c>
      <c r="Q75">
        <v>9.9220000000000006</v>
      </c>
      <c r="R75">
        <v>0.71699999999999997</v>
      </c>
      <c r="S75">
        <v>0.17199999999999999</v>
      </c>
      <c r="U75">
        <v>1.4999999999999999E-2</v>
      </c>
      <c r="V75">
        <v>2.5999999999999999E-2</v>
      </c>
      <c r="W75">
        <v>5.0999999999999997E-2</v>
      </c>
      <c r="X75">
        <v>2.3E-2</v>
      </c>
      <c r="Z75">
        <v>14.153</v>
      </c>
      <c r="AA75">
        <v>17.166</v>
      </c>
    </row>
    <row r="76" spans="1:27" x14ac:dyDescent="0.25">
      <c r="A76" t="s">
        <v>100</v>
      </c>
      <c r="B76">
        <v>350.274</v>
      </c>
      <c r="C76">
        <v>293.56599999999997</v>
      </c>
      <c r="D76">
        <v>297.92200000000003</v>
      </c>
      <c r="E76">
        <v>299.82100000000003</v>
      </c>
      <c r="F76">
        <v>322.69499999999999</v>
      </c>
      <c r="H76">
        <v>437.69400000000002</v>
      </c>
      <c r="I76">
        <v>905.90300000000002</v>
      </c>
      <c r="J76">
        <v>658.31799999999998</v>
      </c>
      <c r="K76">
        <v>347.29199999999997</v>
      </c>
      <c r="O76">
        <v>10.801</v>
      </c>
      <c r="P76">
        <v>5.7939999999999996</v>
      </c>
      <c r="Q76">
        <v>3.2360000000000002</v>
      </c>
      <c r="R76">
        <v>0.104</v>
      </c>
      <c r="S76">
        <v>0.111</v>
      </c>
      <c r="U76">
        <v>0</v>
      </c>
      <c r="V76">
        <v>0</v>
      </c>
      <c r="W76">
        <v>0</v>
      </c>
      <c r="X76">
        <v>0</v>
      </c>
      <c r="Z76">
        <v>8.4610000000000003</v>
      </c>
      <c r="AA76">
        <v>3.3530000000000002</v>
      </c>
    </row>
    <row r="77" spans="1:27" x14ac:dyDescent="0.25">
      <c r="A77" t="s">
        <v>99</v>
      </c>
      <c r="B77">
        <v>328.32400000000001</v>
      </c>
      <c r="C77">
        <v>527.38</v>
      </c>
      <c r="D77">
        <v>399.18099999999998</v>
      </c>
      <c r="E77">
        <v>267.459</v>
      </c>
      <c r="F77">
        <v>273.29300000000001</v>
      </c>
      <c r="H77">
        <v>336.47699999999998</v>
      </c>
      <c r="I77">
        <v>430.11</v>
      </c>
      <c r="J77">
        <v>493.97899999999998</v>
      </c>
      <c r="K77">
        <v>361.35899999999998</v>
      </c>
      <c r="O77">
        <v>14.778</v>
      </c>
      <c r="P77">
        <v>23.911000000000001</v>
      </c>
      <c r="Q77">
        <v>10.587999999999999</v>
      </c>
      <c r="R77">
        <v>1.1879999999999999</v>
      </c>
      <c r="S77">
        <v>0.08</v>
      </c>
      <c r="U77">
        <v>5.2999999999999999E-2</v>
      </c>
      <c r="V77">
        <v>0</v>
      </c>
      <c r="W77">
        <v>0</v>
      </c>
      <c r="X77">
        <v>0.14499999999999999</v>
      </c>
      <c r="Z77">
        <v>25.16</v>
      </c>
      <c r="AA77">
        <v>22.719000000000001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4"/>
  <sheetViews>
    <sheetView zoomScale="85" zoomScaleNormal="85" workbookViewId="0">
      <selection activeCell="R196" sqref="R196"/>
    </sheetView>
  </sheetViews>
  <sheetFormatPr defaultRowHeight="15" x14ac:dyDescent="0.25"/>
  <cols>
    <col min="1" max="1" width="17.7109375" customWidth="1"/>
    <col min="35" max="35" width="9.140625" style="6"/>
    <col min="37" max="37" width="15.42578125" customWidth="1"/>
    <col min="38" max="38" width="6.28515625" customWidth="1"/>
    <col min="63" max="70" width="8.5703125" customWidth="1"/>
  </cols>
  <sheetData>
    <row r="1" spans="1:76" x14ac:dyDescent="0.25">
      <c r="A1" s="3" t="s">
        <v>226</v>
      </c>
    </row>
    <row r="2" spans="1:76" x14ac:dyDescent="0.25">
      <c r="A2" s="3" t="s">
        <v>163</v>
      </c>
      <c r="AK2" s="3" t="s">
        <v>164</v>
      </c>
    </row>
    <row r="3" spans="1:76" x14ac:dyDescent="0.25">
      <c r="AK3" s="3" t="s">
        <v>165</v>
      </c>
      <c r="AL3" t="s">
        <v>166</v>
      </c>
    </row>
    <row r="4" spans="1:76" x14ac:dyDescent="0.25">
      <c r="A4" s="3" t="s">
        <v>167</v>
      </c>
      <c r="B4" t="s">
        <v>166</v>
      </c>
      <c r="H4" t="s">
        <v>168</v>
      </c>
      <c r="P4" s="7" t="s">
        <v>169</v>
      </c>
      <c r="V4" t="s">
        <v>170</v>
      </c>
      <c r="AD4" s="7" t="s">
        <v>171</v>
      </c>
      <c r="AV4" t="s">
        <v>168</v>
      </c>
      <c r="BH4" s="7" t="s">
        <v>169</v>
      </c>
      <c r="BK4" t="s">
        <v>170</v>
      </c>
      <c r="BW4" s="7" t="s">
        <v>171</v>
      </c>
    </row>
    <row r="5" spans="1:76" x14ac:dyDescent="0.25">
      <c r="A5" t="s">
        <v>172</v>
      </c>
      <c r="C5" t="s">
        <v>173</v>
      </c>
      <c r="D5" t="s">
        <v>174</v>
      </c>
      <c r="E5" t="s">
        <v>175</v>
      </c>
      <c r="F5" t="s">
        <v>176</v>
      </c>
      <c r="H5" t="s">
        <v>173</v>
      </c>
      <c r="I5" t="s">
        <v>174</v>
      </c>
      <c r="J5" t="s">
        <v>175</v>
      </c>
      <c r="K5" t="s">
        <v>176</v>
      </c>
      <c r="M5" t="s">
        <v>1</v>
      </c>
      <c r="N5" t="s">
        <v>3</v>
      </c>
      <c r="P5" t="s">
        <v>177</v>
      </c>
      <c r="Q5" t="s">
        <v>178</v>
      </c>
      <c r="V5" t="s">
        <v>173</v>
      </c>
      <c r="W5" t="s">
        <v>174</v>
      </c>
      <c r="X5" t="s">
        <v>175</v>
      </c>
      <c r="Y5" t="s">
        <v>176</v>
      </c>
      <c r="AA5" t="s">
        <v>1</v>
      </c>
      <c r="AB5" t="s">
        <v>3</v>
      </c>
      <c r="AD5" t="s">
        <v>177</v>
      </c>
      <c r="AE5" t="s">
        <v>178</v>
      </c>
      <c r="AK5" t="s">
        <v>172</v>
      </c>
      <c r="AM5" t="s">
        <v>179</v>
      </c>
      <c r="AN5" t="s">
        <v>180</v>
      </c>
      <c r="AO5" t="s">
        <v>181</v>
      </c>
      <c r="AP5" t="s">
        <v>173</v>
      </c>
      <c r="AQ5" t="s">
        <v>174</v>
      </c>
      <c r="AR5" t="s">
        <v>175</v>
      </c>
      <c r="AS5" t="s">
        <v>176</v>
      </c>
      <c r="AT5" t="s">
        <v>182</v>
      </c>
      <c r="AV5" t="s">
        <v>179</v>
      </c>
      <c r="AW5" t="s">
        <v>180</v>
      </c>
      <c r="AX5" t="s">
        <v>181</v>
      </c>
      <c r="AY5" t="s">
        <v>173</v>
      </c>
      <c r="AZ5" t="s">
        <v>174</v>
      </c>
      <c r="BA5" t="s">
        <v>175</v>
      </c>
      <c r="BB5" t="s">
        <v>176</v>
      </c>
      <c r="BC5" t="s">
        <v>182</v>
      </c>
      <c r="BE5" t="s">
        <v>1</v>
      </c>
      <c r="BF5" t="s">
        <v>3</v>
      </c>
      <c r="BH5" t="s">
        <v>177</v>
      </c>
      <c r="BI5" t="s">
        <v>178</v>
      </c>
      <c r="BK5" t="s">
        <v>179</v>
      </c>
      <c r="BL5" t="s">
        <v>180</v>
      </c>
      <c r="BM5" t="s">
        <v>181</v>
      </c>
      <c r="BN5" t="s">
        <v>173</v>
      </c>
      <c r="BO5" t="s">
        <v>174</v>
      </c>
      <c r="BP5" t="s">
        <v>175</v>
      </c>
      <c r="BQ5" t="s">
        <v>176</v>
      </c>
      <c r="BR5" t="s">
        <v>182</v>
      </c>
      <c r="BT5" t="s">
        <v>1</v>
      </c>
      <c r="BU5" t="s">
        <v>3</v>
      </c>
      <c r="BW5" t="s">
        <v>177</v>
      </c>
      <c r="BX5" t="s">
        <v>178</v>
      </c>
    </row>
    <row r="6" spans="1:76" x14ac:dyDescent="0.25">
      <c r="B6" t="s">
        <v>36</v>
      </c>
      <c r="C6" s="8">
        <v>0</v>
      </c>
      <c r="D6" s="8">
        <v>0</v>
      </c>
      <c r="E6" s="8">
        <v>0</v>
      </c>
      <c r="F6" s="8">
        <v>0</v>
      </c>
      <c r="H6">
        <f>C6/SUM($C$6:$F$36)</f>
        <v>0</v>
      </c>
      <c r="I6">
        <f t="shared" ref="I6:K19" si="0">D6/SUM($C$6:$F$36)</f>
        <v>0</v>
      </c>
      <c r="J6">
        <f t="shared" si="0"/>
        <v>0</v>
      </c>
      <c r="K6">
        <f t="shared" si="0"/>
        <v>0</v>
      </c>
      <c r="M6">
        <f>SUM(H6:K6)</f>
        <v>0</v>
      </c>
      <c r="N6">
        <f>_xlfn.STDEV.P(H6:K6)</f>
        <v>0</v>
      </c>
      <c r="P6">
        <f>M6*100</f>
        <v>0</v>
      </c>
      <c r="Q6">
        <f>N6*100</f>
        <v>0</v>
      </c>
      <c r="V6">
        <f>C6/SUM($C$6:$F$15,$C$23:$F$32)</f>
        <v>0</v>
      </c>
      <c r="W6">
        <f t="shared" ref="W6:Y15" si="1">D6/SUM($C$6:$F$15,$C$23:$F$32)</f>
        <v>0</v>
      </c>
      <c r="X6">
        <f t="shared" si="1"/>
        <v>0</v>
      </c>
      <c r="Y6">
        <f t="shared" si="1"/>
        <v>0</v>
      </c>
      <c r="AA6">
        <f>SUM(V6:Y6)</f>
        <v>0</v>
      </c>
      <c r="AB6">
        <f>_xlfn.STDEV.P(V6:Y6)</f>
        <v>0</v>
      </c>
      <c r="AD6">
        <f>AA6*100</f>
        <v>0</v>
      </c>
      <c r="AE6">
        <f>AB6*100</f>
        <v>0</v>
      </c>
      <c r="AL6" t="s">
        <v>36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/>
      <c r="AV6">
        <f>AM6/SUM($AM$6:$AT$39)</f>
        <v>0</v>
      </c>
      <c r="AW6">
        <f t="shared" ref="AW6:BC19" si="2">AN6/SUM($AM$6:$AT$39)</f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  <c r="BE6">
        <f>SUM(AV6:BC6)</f>
        <v>0</v>
      </c>
      <c r="BF6">
        <f>_xlfn.STDEV.P(AV6:BC6)</f>
        <v>0</v>
      </c>
      <c r="BH6" s="3">
        <f>BE6*100</f>
        <v>0</v>
      </c>
      <c r="BI6">
        <f>BF6*100</f>
        <v>0</v>
      </c>
      <c r="BK6">
        <f>AM6/SUM($AM$6:$AT$15,$AM$26:$AT$35)</f>
        <v>0</v>
      </c>
      <c r="BL6">
        <f t="shared" ref="BL6:BR15" si="3">AN6/SUM($AM$6:$AT$15,$AM$26:$AT$35)</f>
        <v>0</v>
      </c>
      <c r="BM6">
        <f t="shared" si="3"/>
        <v>0</v>
      </c>
      <c r="BN6">
        <f t="shared" si="3"/>
        <v>0</v>
      </c>
      <c r="BO6">
        <f t="shared" si="3"/>
        <v>0</v>
      </c>
      <c r="BP6">
        <f t="shared" si="3"/>
        <v>0</v>
      </c>
      <c r="BQ6">
        <f t="shared" si="3"/>
        <v>0</v>
      </c>
      <c r="BR6">
        <f t="shared" si="3"/>
        <v>0</v>
      </c>
      <c r="BT6">
        <f>SUM(BK6:BR6)</f>
        <v>0</v>
      </c>
      <c r="BU6">
        <f>_xlfn.STDEV.P(BK6:BR6)</f>
        <v>0</v>
      </c>
      <c r="BW6" s="3">
        <f>BT6*100</f>
        <v>0</v>
      </c>
      <c r="BX6">
        <f>BU6*100</f>
        <v>0</v>
      </c>
    </row>
    <row r="7" spans="1:76" x14ac:dyDescent="0.25">
      <c r="B7" t="s">
        <v>35</v>
      </c>
      <c r="C7" s="8">
        <v>0</v>
      </c>
      <c r="D7" s="8">
        <v>0</v>
      </c>
      <c r="E7" s="8">
        <v>0</v>
      </c>
      <c r="F7" s="8">
        <v>0</v>
      </c>
      <c r="H7">
        <f t="shared" ref="H7:H36" si="4">C7/SUM($C$6:$F$36)</f>
        <v>0</v>
      </c>
      <c r="I7">
        <f t="shared" si="0"/>
        <v>0</v>
      </c>
      <c r="J7">
        <f t="shared" ref="J7:K36" si="5">E7/SUM($C$6:$F$36)</f>
        <v>0</v>
      </c>
      <c r="K7">
        <f t="shared" si="5"/>
        <v>0</v>
      </c>
      <c r="M7">
        <f t="shared" ref="M7:M36" si="6">SUM(H7:K7)</f>
        <v>0</v>
      </c>
      <c r="N7">
        <f t="shared" ref="N7:N36" si="7">_xlfn.STDEV.P(H7:K7)</f>
        <v>0</v>
      </c>
      <c r="P7">
        <f t="shared" ref="P7:Q19" si="8">M7*100</f>
        <v>0</v>
      </c>
      <c r="Q7">
        <f t="shared" si="8"/>
        <v>0</v>
      </c>
      <c r="V7">
        <f t="shared" ref="V7:V15" si="9">C7/SUM($C$6:$F$15,$C$23:$F$32)</f>
        <v>0</v>
      </c>
      <c r="W7">
        <f t="shared" si="1"/>
        <v>0</v>
      </c>
      <c r="X7">
        <f t="shared" si="1"/>
        <v>0</v>
      </c>
      <c r="Y7">
        <f t="shared" si="1"/>
        <v>0</v>
      </c>
      <c r="AA7">
        <f t="shared" ref="AA7:AA36" si="10">SUM(V7:Y7)</f>
        <v>0</v>
      </c>
      <c r="AB7">
        <f t="shared" ref="AB7:AB36" si="11">_xlfn.STDEV.P(V7:Y7)</f>
        <v>0</v>
      </c>
      <c r="AD7">
        <f t="shared" ref="AD7:AE36" si="12">AA7*100</f>
        <v>0</v>
      </c>
      <c r="AE7">
        <f t="shared" si="12"/>
        <v>0</v>
      </c>
      <c r="AL7" t="s">
        <v>35</v>
      </c>
      <c r="AM7" s="8">
        <v>0</v>
      </c>
      <c r="AN7" s="8">
        <v>0</v>
      </c>
      <c r="AO7" s="8">
        <v>2.3E-2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/>
      <c r="AV7">
        <f t="shared" ref="AV7:AV39" si="13">AM7/SUM($AM$6:$AT$39)</f>
        <v>0</v>
      </c>
      <c r="AW7">
        <f t="shared" si="2"/>
        <v>0</v>
      </c>
      <c r="AX7">
        <f t="shared" ref="AX7:BC39" si="14">AO7/SUM($AM$6:$AT$39)</f>
        <v>1.4714745070240522E-5</v>
      </c>
      <c r="AY7">
        <f t="shared" si="14"/>
        <v>0</v>
      </c>
      <c r="AZ7">
        <f t="shared" si="14"/>
        <v>0</v>
      </c>
      <c r="BA7">
        <f t="shared" si="14"/>
        <v>0</v>
      </c>
      <c r="BB7">
        <f t="shared" si="14"/>
        <v>0</v>
      </c>
      <c r="BC7">
        <f t="shared" si="14"/>
        <v>0</v>
      </c>
      <c r="BE7">
        <f t="shared" ref="BE7:BE39" si="15">SUM(AV7:BC7)</f>
        <v>1.4714745070240522E-5</v>
      </c>
      <c r="BF7">
        <f t="shared" ref="BF7:BF39" si="16">_xlfn.STDEV.P(AV7:BC7)</f>
        <v>4.8664445076962605E-6</v>
      </c>
      <c r="BH7" s="3">
        <f t="shared" ref="BH7:BI39" si="17">BE7*100</f>
        <v>1.4714745070240523E-3</v>
      </c>
      <c r="BI7">
        <f t="shared" si="17"/>
        <v>4.8664445076962605E-4</v>
      </c>
      <c r="BK7">
        <f t="shared" ref="BK7:BK15" si="18">AM7/SUM($AM$6:$AT$15,$AM$26:$AT$35)</f>
        <v>0</v>
      </c>
      <c r="BL7">
        <f t="shared" si="3"/>
        <v>0</v>
      </c>
      <c r="BM7">
        <f t="shared" si="3"/>
        <v>1.8575201298648859E-5</v>
      </c>
      <c r="BN7">
        <f t="shared" si="3"/>
        <v>0</v>
      </c>
      <c r="BO7">
        <f t="shared" si="3"/>
        <v>0</v>
      </c>
      <c r="BP7">
        <f t="shared" si="3"/>
        <v>0</v>
      </c>
      <c r="BQ7">
        <f t="shared" si="3"/>
        <v>0</v>
      </c>
      <c r="BR7">
        <f t="shared" si="3"/>
        <v>0</v>
      </c>
      <c r="BT7">
        <f t="shared" ref="BT7:BT39" si="19">SUM(BK7:BR7)</f>
        <v>1.8575201298648859E-5</v>
      </c>
      <c r="BU7">
        <f t="shared" ref="BU7:BU39" si="20">_xlfn.STDEV.P(BK7:BR7)</f>
        <v>6.1431703986486141E-6</v>
      </c>
      <c r="BW7" s="3">
        <f t="shared" ref="BW7:BX39" si="21">BT7*100</f>
        <v>1.8575201298648859E-3</v>
      </c>
      <c r="BX7">
        <f t="shared" si="21"/>
        <v>6.1431703986486138E-4</v>
      </c>
    </row>
    <row r="8" spans="1:76" x14ac:dyDescent="0.25">
      <c r="B8" t="s">
        <v>34</v>
      </c>
      <c r="C8" s="8">
        <v>8.0000000000000002E-3</v>
      </c>
      <c r="D8" s="8">
        <v>1.7999999999999999E-2</v>
      </c>
      <c r="E8" s="8">
        <v>0</v>
      </c>
      <c r="F8" s="8">
        <v>3.4000000000000002E-2</v>
      </c>
      <c r="H8">
        <f t="shared" si="4"/>
        <v>8.4048975337929398E-6</v>
      </c>
      <c r="I8">
        <f t="shared" si="0"/>
        <v>1.8911019451034112E-5</v>
      </c>
      <c r="J8">
        <f t="shared" si="5"/>
        <v>0</v>
      </c>
      <c r="K8">
        <f t="shared" si="5"/>
        <v>3.5720814518619995E-5</v>
      </c>
      <c r="M8">
        <f t="shared" si="6"/>
        <v>6.3036731503447047E-5</v>
      </c>
      <c r="N8">
        <f t="shared" si="7"/>
        <v>1.3330774259633083E-5</v>
      </c>
      <c r="P8">
        <f t="shared" si="8"/>
        <v>6.3036731503447047E-3</v>
      </c>
      <c r="Q8">
        <f t="shared" si="8"/>
        <v>1.3330774259633082E-3</v>
      </c>
      <c r="V8">
        <f t="shared" si="9"/>
        <v>1.039388943240269E-5</v>
      </c>
      <c r="W8">
        <f t="shared" si="1"/>
        <v>2.338625122290605E-5</v>
      </c>
      <c r="X8">
        <f t="shared" si="1"/>
        <v>0</v>
      </c>
      <c r="Y8">
        <f t="shared" si="1"/>
        <v>4.4174030087711437E-5</v>
      </c>
      <c r="AA8">
        <f t="shared" si="10"/>
        <v>7.7954170743020179E-5</v>
      </c>
      <c r="AB8">
        <f t="shared" si="11"/>
        <v>1.648545900123755E-5</v>
      </c>
      <c r="AD8">
        <f t="shared" si="12"/>
        <v>7.7954170743020183E-3</v>
      </c>
      <c r="AE8">
        <f t="shared" si="12"/>
        <v>1.648545900123755E-3</v>
      </c>
      <c r="AL8" t="s">
        <v>34</v>
      </c>
      <c r="AM8" s="8">
        <v>0</v>
      </c>
      <c r="AN8" s="8">
        <v>5.0000000000000001E-3</v>
      </c>
      <c r="AO8" s="8">
        <v>1.2999999999999999E-2</v>
      </c>
      <c r="AP8" s="8">
        <v>8.0000000000000002E-3</v>
      </c>
      <c r="AQ8" s="8">
        <v>1.7999999999999999E-2</v>
      </c>
      <c r="AR8" s="8">
        <v>0</v>
      </c>
      <c r="AS8" s="8">
        <v>3.4000000000000002E-2</v>
      </c>
      <c r="AT8" s="8">
        <v>3.6999999999999998E-2</v>
      </c>
      <c r="AU8" s="8"/>
      <c r="AV8">
        <f t="shared" si="13"/>
        <v>0</v>
      </c>
      <c r="AW8">
        <f t="shared" si="2"/>
        <v>3.1988576239653309E-6</v>
      </c>
      <c r="AX8">
        <f t="shared" si="14"/>
        <v>8.3170298223098592E-6</v>
      </c>
      <c r="AY8">
        <f t="shared" si="14"/>
        <v>5.1181721983445295E-6</v>
      </c>
      <c r="AZ8">
        <f t="shared" si="14"/>
        <v>1.1515887446275191E-5</v>
      </c>
      <c r="BA8">
        <f t="shared" si="14"/>
        <v>0</v>
      </c>
      <c r="BB8">
        <f t="shared" si="14"/>
        <v>2.1752231842964251E-5</v>
      </c>
      <c r="BC8">
        <f t="shared" si="14"/>
        <v>2.3671546417343448E-5</v>
      </c>
      <c r="BE8">
        <f t="shared" si="15"/>
        <v>7.3573725351202613E-5</v>
      </c>
      <c r="BF8">
        <f t="shared" si="16"/>
        <v>8.6246890717326526E-6</v>
      </c>
      <c r="BH8" s="3">
        <f t="shared" si="17"/>
        <v>7.3573725351202615E-3</v>
      </c>
      <c r="BI8">
        <f t="shared" si="17"/>
        <v>8.6246890717326524E-4</v>
      </c>
      <c r="BK8">
        <f t="shared" si="18"/>
        <v>0</v>
      </c>
      <c r="BL8">
        <f t="shared" si="3"/>
        <v>4.0380872388367085E-6</v>
      </c>
      <c r="BM8">
        <f t="shared" si="3"/>
        <v>1.0499026820975441E-5</v>
      </c>
      <c r="BN8">
        <f t="shared" si="3"/>
        <v>6.4609395821387339E-6</v>
      </c>
      <c r="BO8">
        <f t="shared" si="3"/>
        <v>1.4537114059812149E-5</v>
      </c>
      <c r="BP8">
        <f t="shared" si="3"/>
        <v>0</v>
      </c>
      <c r="BQ8">
        <f t="shared" si="3"/>
        <v>2.745899322408962E-5</v>
      </c>
      <c r="BR8">
        <f t="shared" si="3"/>
        <v>2.9881845567391642E-5</v>
      </c>
      <c r="BT8">
        <f t="shared" si="19"/>
        <v>9.2876006493244293E-5</v>
      </c>
      <c r="BU8">
        <f t="shared" si="20"/>
        <v>1.0887401370594886E-5</v>
      </c>
      <c r="BW8" s="3">
        <f t="shared" si="21"/>
        <v>9.2876006493244293E-3</v>
      </c>
      <c r="BX8">
        <f t="shared" si="21"/>
        <v>1.0887401370594887E-3</v>
      </c>
    </row>
    <row r="9" spans="1:76" x14ac:dyDescent="0.25">
      <c r="B9" t="s">
        <v>33</v>
      </c>
      <c r="C9" s="8">
        <v>2.9849999999999999</v>
      </c>
      <c r="D9" s="8">
        <v>2.0299999999999998</v>
      </c>
      <c r="E9" s="8">
        <v>1.0980000000000001</v>
      </c>
      <c r="F9" s="8">
        <v>1.6859999999999999</v>
      </c>
      <c r="H9">
        <f t="shared" si="4"/>
        <v>3.1360773922964906E-3</v>
      </c>
      <c r="I9">
        <f t="shared" si="0"/>
        <v>2.1327427491999581E-3</v>
      </c>
      <c r="J9">
        <f t="shared" si="5"/>
        <v>1.1535721865130811E-3</v>
      </c>
      <c r="K9">
        <f t="shared" si="5"/>
        <v>1.7713321552468621E-3</v>
      </c>
      <c r="M9">
        <f t="shared" si="6"/>
        <v>8.1937244832563927E-3</v>
      </c>
      <c r="N9">
        <f t="shared" si="7"/>
        <v>7.1896439612254264E-4</v>
      </c>
      <c r="P9">
        <f t="shared" si="8"/>
        <v>0.81937244832563927</v>
      </c>
      <c r="Q9">
        <f t="shared" si="8"/>
        <v>7.1896439612254268E-2</v>
      </c>
      <c r="V9">
        <f t="shared" si="9"/>
        <v>3.8782199944652537E-3</v>
      </c>
      <c r="W9">
        <f t="shared" si="1"/>
        <v>2.6374494434721826E-3</v>
      </c>
      <c r="X9">
        <f t="shared" si="1"/>
        <v>1.4265613245972694E-3</v>
      </c>
      <c r="Y9">
        <f t="shared" si="1"/>
        <v>2.1905121978788669E-3</v>
      </c>
      <c r="AA9">
        <f t="shared" si="10"/>
        <v>1.0132742960413572E-2</v>
      </c>
      <c r="AB9">
        <f t="shared" si="11"/>
        <v>8.8910500206414254E-4</v>
      </c>
      <c r="AD9">
        <f t="shared" si="12"/>
        <v>1.0132742960413572</v>
      </c>
      <c r="AE9">
        <f t="shared" si="12"/>
        <v>8.891050020641425E-2</v>
      </c>
      <c r="AL9" t="s">
        <v>33</v>
      </c>
      <c r="AM9" s="8">
        <v>0</v>
      </c>
      <c r="AN9" s="8">
        <v>0.55500000000000005</v>
      </c>
      <c r="AO9" s="8">
        <v>2.391</v>
      </c>
      <c r="AP9" s="8">
        <v>2.9849999999999999</v>
      </c>
      <c r="AQ9" s="8">
        <v>2.0299999999999998</v>
      </c>
      <c r="AR9" s="8">
        <v>1.0980000000000001</v>
      </c>
      <c r="AS9" s="8">
        <v>1.6859999999999999</v>
      </c>
      <c r="AT9" s="8">
        <v>1.7130000000000001</v>
      </c>
      <c r="AU9" s="8"/>
      <c r="AV9">
        <f t="shared" si="13"/>
        <v>0</v>
      </c>
      <c r="AW9">
        <f t="shared" si="2"/>
        <v>3.5507319626015176E-4</v>
      </c>
      <c r="AX9">
        <f t="shared" si="14"/>
        <v>1.5296937157802213E-3</v>
      </c>
      <c r="AY9">
        <f t="shared" si="14"/>
        <v>1.9097180015073024E-3</v>
      </c>
      <c r="AZ9">
        <f t="shared" si="14"/>
        <v>1.2987361953299243E-3</v>
      </c>
      <c r="BA9">
        <f t="shared" si="14"/>
        <v>7.0246913422278669E-4</v>
      </c>
      <c r="BB9">
        <f t="shared" si="14"/>
        <v>1.0786547908011096E-3</v>
      </c>
      <c r="BC9">
        <f t="shared" si="14"/>
        <v>1.0959286219705223E-3</v>
      </c>
      <c r="BE9">
        <f t="shared" si="15"/>
        <v>7.9702736558720181E-3</v>
      </c>
      <c r="BF9">
        <f t="shared" si="16"/>
        <v>5.8278847011192225E-4</v>
      </c>
      <c r="BH9" s="3">
        <f t="shared" si="17"/>
        <v>0.79702736558720177</v>
      </c>
      <c r="BI9">
        <f t="shared" si="17"/>
        <v>5.8278847011192222E-2</v>
      </c>
      <c r="BK9">
        <f t="shared" si="18"/>
        <v>0</v>
      </c>
      <c r="BL9">
        <f t="shared" si="3"/>
        <v>4.4822768351087468E-4</v>
      </c>
      <c r="BM9">
        <f t="shared" si="3"/>
        <v>1.9310133176117139E-3</v>
      </c>
      <c r="BN9">
        <f t="shared" si="3"/>
        <v>2.4107380815855148E-3</v>
      </c>
      <c r="BO9">
        <f t="shared" si="3"/>
        <v>1.6394634189677035E-3</v>
      </c>
      <c r="BP9">
        <f t="shared" si="3"/>
        <v>8.8676395764854124E-4</v>
      </c>
      <c r="BQ9">
        <f t="shared" si="3"/>
        <v>1.361643016935738E-3</v>
      </c>
      <c r="BR9">
        <f t="shared" si="3"/>
        <v>1.3834486880254563E-3</v>
      </c>
      <c r="BT9">
        <f t="shared" si="19"/>
        <v>1.0061298164285543E-2</v>
      </c>
      <c r="BU9">
        <f t="shared" si="20"/>
        <v>7.3568472271763326E-4</v>
      </c>
      <c r="BW9" s="3">
        <f t="shared" si="21"/>
        <v>1.0061298164285544</v>
      </c>
      <c r="BX9">
        <f t="shared" si="21"/>
        <v>7.356847227176333E-2</v>
      </c>
    </row>
    <row r="10" spans="1:76" x14ac:dyDescent="0.25">
      <c r="B10" t="s">
        <v>32</v>
      </c>
      <c r="C10" s="8">
        <v>1.5289999999999999</v>
      </c>
      <c r="D10" s="8">
        <v>0.69399999999999995</v>
      </c>
      <c r="E10" s="8">
        <v>0.30599999999999999</v>
      </c>
      <c r="F10" s="8">
        <v>0.35099999999999998</v>
      </c>
      <c r="H10">
        <f t="shared" si="4"/>
        <v>1.6063860411461755E-3</v>
      </c>
      <c r="I10">
        <f t="shared" si="0"/>
        <v>7.2912486105653753E-4</v>
      </c>
      <c r="J10">
        <f t="shared" si="5"/>
        <v>3.2148733066757993E-4</v>
      </c>
      <c r="K10">
        <f t="shared" si="5"/>
        <v>3.6876487929516521E-4</v>
      </c>
      <c r="M10">
        <f t="shared" si="6"/>
        <v>3.0257631121654578E-3</v>
      </c>
      <c r="N10">
        <f t="shared" si="7"/>
        <v>5.1541978363418524E-4</v>
      </c>
      <c r="P10">
        <f t="shared" si="8"/>
        <v>0.30257631121654577</v>
      </c>
      <c r="Q10">
        <f t="shared" si="8"/>
        <v>5.1541978363418527E-2</v>
      </c>
      <c r="V10">
        <f t="shared" si="9"/>
        <v>1.9865321177679643E-3</v>
      </c>
      <c r="W10">
        <f t="shared" si="1"/>
        <v>9.0166990826093339E-4</v>
      </c>
      <c r="X10">
        <f t="shared" si="1"/>
        <v>3.9756627078940291E-4</v>
      </c>
      <c r="Y10">
        <f t="shared" si="1"/>
        <v>4.5603189884666802E-4</v>
      </c>
      <c r="AA10">
        <f t="shared" si="10"/>
        <v>3.7418001956649686E-3</v>
      </c>
      <c r="AB10">
        <f t="shared" si="11"/>
        <v>6.3739221338835882E-4</v>
      </c>
      <c r="AD10">
        <f t="shared" si="12"/>
        <v>0.37418001956649688</v>
      </c>
      <c r="AE10">
        <f t="shared" si="12"/>
        <v>6.3739221338835889E-2</v>
      </c>
      <c r="AL10" t="s">
        <v>32</v>
      </c>
      <c r="AM10" s="8">
        <v>0</v>
      </c>
      <c r="AN10" s="8">
        <v>0.35599999999999998</v>
      </c>
      <c r="AO10" s="8">
        <v>1.091</v>
      </c>
      <c r="AP10" s="8">
        <v>1.5289999999999999</v>
      </c>
      <c r="AQ10" s="8">
        <v>0.69399999999999995</v>
      </c>
      <c r="AR10" s="8">
        <v>0.30599999999999999</v>
      </c>
      <c r="AS10" s="8">
        <v>0.35099999999999998</v>
      </c>
      <c r="AT10" s="8">
        <v>0.55900000000000005</v>
      </c>
      <c r="AU10" s="8"/>
      <c r="AV10">
        <f t="shared" si="13"/>
        <v>0</v>
      </c>
      <c r="AW10">
        <f t="shared" si="2"/>
        <v>2.2775866282633155E-4</v>
      </c>
      <c r="AX10">
        <f t="shared" si="14"/>
        <v>6.9799073354923514E-4</v>
      </c>
      <c r="AY10">
        <f t="shared" si="14"/>
        <v>9.7821066140859822E-4</v>
      </c>
      <c r="AZ10">
        <f t="shared" si="14"/>
        <v>4.4400143820638792E-4</v>
      </c>
      <c r="BA10">
        <f t="shared" si="14"/>
        <v>1.9577008658667826E-4</v>
      </c>
      <c r="BB10">
        <f t="shared" si="14"/>
        <v>2.2455980520236623E-4</v>
      </c>
      <c r="BC10">
        <f t="shared" si="14"/>
        <v>3.5763228235932405E-4</v>
      </c>
      <c r="BE10">
        <f t="shared" si="15"/>
        <v>3.1259236701389214E-3</v>
      </c>
      <c r="BF10">
        <f t="shared" si="16"/>
        <v>2.9332735151921089E-4</v>
      </c>
      <c r="BH10" s="3">
        <f t="shared" si="17"/>
        <v>0.31259236701389215</v>
      </c>
      <c r="BI10">
        <f t="shared" si="17"/>
        <v>2.9332735151921089E-2</v>
      </c>
      <c r="BK10">
        <f t="shared" si="18"/>
        <v>0</v>
      </c>
      <c r="BL10">
        <f t="shared" si="3"/>
        <v>2.8751181140517363E-4</v>
      </c>
      <c r="BM10">
        <f t="shared" si="3"/>
        <v>8.8111063551416977E-4</v>
      </c>
      <c r="BN10">
        <f t="shared" si="3"/>
        <v>1.2348470776362653E-3</v>
      </c>
      <c r="BO10">
        <f t="shared" si="3"/>
        <v>5.6048650875053509E-4</v>
      </c>
      <c r="BP10">
        <f t="shared" si="3"/>
        <v>2.4713093901680656E-4</v>
      </c>
      <c r="BQ10">
        <f t="shared" si="3"/>
        <v>2.8347372416633694E-4</v>
      </c>
      <c r="BR10">
        <f t="shared" si="3"/>
        <v>4.5145815330194407E-4</v>
      </c>
      <c r="BT10">
        <f t="shared" si="19"/>
        <v>3.9460188497912312E-3</v>
      </c>
      <c r="BU10">
        <f t="shared" si="20"/>
        <v>3.7028263655673472E-4</v>
      </c>
      <c r="BW10" s="3">
        <f t="shared" si="21"/>
        <v>0.39460188497912313</v>
      </c>
      <c r="BX10">
        <f t="shared" si="21"/>
        <v>3.7028263655673473E-2</v>
      </c>
    </row>
    <row r="11" spans="1:76" x14ac:dyDescent="0.25">
      <c r="B11" t="s">
        <v>31</v>
      </c>
      <c r="C11" s="8">
        <v>0.69799999999999995</v>
      </c>
      <c r="D11" s="8">
        <v>0.60599999999999998</v>
      </c>
      <c r="E11" s="8">
        <v>0.56599999999999995</v>
      </c>
      <c r="F11" s="8">
        <v>0.60899999999999999</v>
      </c>
      <c r="H11">
        <f t="shared" si="4"/>
        <v>7.3332730982343392E-4</v>
      </c>
      <c r="I11">
        <f t="shared" si="0"/>
        <v>6.3667098818481521E-4</v>
      </c>
      <c r="J11">
        <f t="shared" si="5"/>
        <v>5.9464650051585044E-4</v>
      </c>
      <c r="K11">
        <f t="shared" si="5"/>
        <v>6.3982282475998759E-4</v>
      </c>
      <c r="M11">
        <f t="shared" si="6"/>
        <v>2.6044676232840872E-3</v>
      </c>
      <c r="N11">
        <f t="shared" si="7"/>
        <v>5.0704284840966407E-5</v>
      </c>
      <c r="P11">
        <f t="shared" si="8"/>
        <v>0.26044676232840874</v>
      </c>
      <c r="Q11">
        <f t="shared" si="8"/>
        <v>5.0704284840966405E-3</v>
      </c>
      <c r="V11">
        <f t="shared" si="9"/>
        <v>9.0686685297713466E-4</v>
      </c>
      <c r="W11">
        <f t="shared" si="1"/>
        <v>7.8733712450450375E-4</v>
      </c>
      <c r="X11">
        <f t="shared" si="1"/>
        <v>7.3536767734249026E-4</v>
      </c>
      <c r="Y11">
        <f t="shared" si="1"/>
        <v>7.9123483304165479E-4</v>
      </c>
      <c r="AA11">
        <f t="shared" si="10"/>
        <v>3.2208064878657835E-3</v>
      </c>
      <c r="AB11">
        <f t="shared" si="11"/>
        <v>6.2703290345554862E-5</v>
      </c>
      <c r="AD11">
        <f t="shared" si="12"/>
        <v>0.32208064878657833</v>
      </c>
      <c r="AE11">
        <f t="shared" si="12"/>
        <v>6.2703290345554859E-3</v>
      </c>
      <c r="AL11" t="s">
        <v>31</v>
      </c>
      <c r="AM11" s="8">
        <v>0</v>
      </c>
      <c r="AN11" s="8">
        <v>0</v>
      </c>
      <c r="AO11" s="8">
        <v>0</v>
      </c>
      <c r="AP11" s="8">
        <v>0.69799999999999995</v>
      </c>
      <c r="AQ11" s="8">
        <v>0.60599999999999998</v>
      </c>
      <c r="AR11" s="8">
        <v>0.56599999999999995</v>
      </c>
      <c r="AS11" s="8">
        <v>0.60899999999999999</v>
      </c>
      <c r="AT11" s="8">
        <v>0.56200000000000006</v>
      </c>
      <c r="AU11" s="8"/>
      <c r="AV11">
        <f t="shared" si="13"/>
        <v>0</v>
      </c>
      <c r="AW11">
        <f t="shared" si="2"/>
        <v>0</v>
      </c>
      <c r="AX11">
        <f t="shared" si="14"/>
        <v>0</v>
      </c>
      <c r="AY11">
        <f t="shared" si="14"/>
        <v>4.4656052430556016E-4</v>
      </c>
      <c r="AZ11">
        <f t="shared" si="14"/>
        <v>3.8770154402459811E-4</v>
      </c>
      <c r="BA11">
        <f t="shared" si="14"/>
        <v>3.6211068303287545E-4</v>
      </c>
      <c r="BB11">
        <f t="shared" si="14"/>
        <v>3.8962085859897732E-4</v>
      </c>
      <c r="BC11">
        <f t="shared" si="14"/>
        <v>3.5955159693370321E-4</v>
      </c>
      <c r="BE11">
        <f t="shared" si="15"/>
        <v>1.9455452068957142E-3</v>
      </c>
      <c r="BF11">
        <f t="shared" si="16"/>
        <v>1.89997181287404E-4</v>
      </c>
      <c r="BH11" s="3">
        <f t="shared" si="17"/>
        <v>0.19455452068957144</v>
      </c>
      <c r="BI11">
        <f t="shared" si="17"/>
        <v>1.8999718128740399E-2</v>
      </c>
      <c r="BK11">
        <f t="shared" si="18"/>
        <v>0</v>
      </c>
      <c r="BL11">
        <f t="shared" si="3"/>
        <v>0</v>
      </c>
      <c r="BM11">
        <f t="shared" si="3"/>
        <v>0</v>
      </c>
      <c r="BN11">
        <f t="shared" si="3"/>
        <v>5.6371697854160443E-4</v>
      </c>
      <c r="BO11">
        <f t="shared" si="3"/>
        <v>4.8941617334700906E-4</v>
      </c>
      <c r="BP11">
        <f t="shared" si="3"/>
        <v>4.5711147543631538E-4</v>
      </c>
      <c r="BQ11">
        <f t="shared" si="3"/>
        <v>4.9183902569031109E-4</v>
      </c>
      <c r="BR11">
        <f t="shared" si="3"/>
        <v>4.538810056452461E-4</v>
      </c>
      <c r="BT11">
        <f t="shared" si="19"/>
        <v>2.4559646586604861E-3</v>
      </c>
      <c r="BU11">
        <f t="shared" si="20"/>
        <v>2.3984349519768622E-4</v>
      </c>
      <c r="BW11" s="3">
        <f t="shared" si="21"/>
        <v>0.24559646586604861</v>
      </c>
      <c r="BX11">
        <f t="shared" si="21"/>
        <v>2.3984349519768623E-2</v>
      </c>
    </row>
    <row r="12" spans="1:76" x14ac:dyDescent="0.25">
      <c r="B12" t="s">
        <v>30</v>
      </c>
      <c r="C12" s="8">
        <v>0.82</v>
      </c>
      <c r="D12" s="8">
        <v>0.46899999999999997</v>
      </c>
      <c r="E12" s="8">
        <v>0.56100000000000005</v>
      </c>
      <c r="F12" s="8">
        <v>0.60899999999999999</v>
      </c>
      <c r="H12">
        <f t="shared" si="4"/>
        <v>8.6150199721377627E-4</v>
      </c>
      <c r="I12">
        <f t="shared" si="0"/>
        <v>4.9273711791861111E-4</v>
      </c>
      <c r="J12">
        <f t="shared" si="5"/>
        <v>5.8939343955722993E-4</v>
      </c>
      <c r="K12">
        <f t="shared" si="5"/>
        <v>6.3982282475998759E-4</v>
      </c>
      <c r="M12">
        <f t="shared" si="6"/>
        <v>2.5834553794496047E-3</v>
      </c>
      <c r="N12">
        <f t="shared" si="7"/>
        <v>1.3525254882371069E-4</v>
      </c>
      <c r="P12">
        <f t="shared" si="8"/>
        <v>0.25834553794496046</v>
      </c>
      <c r="Q12">
        <f t="shared" si="8"/>
        <v>1.3525254882371069E-2</v>
      </c>
      <c r="V12">
        <f t="shared" si="9"/>
        <v>1.0653736668212758E-3</v>
      </c>
      <c r="W12">
        <f t="shared" si="1"/>
        <v>6.0934176797460774E-4</v>
      </c>
      <c r="X12">
        <f t="shared" si="1"/>
        <v>7.2887149644723875E-4</v>
      </c>
      <c r="Y12">
        <f t="shared" si="1"/>
        <v>7.9123483304165479E-4</v>
      </c>
      <c r="AA12">
        <f t="shared" si="10"/>
        <v>3.194821764284777E-3</v>
      </c>
      <c r="AB12">
        <f t="shared" si="11"/>
        <v>1.672596283621664E-4</v>
      </c>
      <c r="AD12">
        <f t="shared" si="12"/>
        <v>0.3194821764284777</v>
      </c>
      <c r="AE12">
        <f t="shared" si="12"/>
        <v>1.6725962836216638E-2</v>
      </c>
      <c r="AL12" t="s">
        <v>30</v>
      </c>
      <c r="AM12" s="8">
        <v>0</v>
      </c>
      <c r="AN12" s="8">
        <v>0.54200000000000004</v>
      </c>
      <c r="AO12" s="8">
        <v>1.012</v>
      </c>
      <c r="AP12" s="8">
        <v>0.82</v>
      </c>
      <c r="AQ12" s="8">
        <v>0.46899999999999997</v>
      </c>
      <c r="AR12" s="8">
        <v>0.56100000000000005</v>
      </c>
      <c r="AS12" s="8">
        <v>0.60899999999999999</v>
      </c>
      <c r="AT12" s="8">
        <v>0.57599999999999996</v>
      </c>
      <c r="AU12" s="8"/>
      <c r="AV12">
        <f t="shared" si="13"/>
        <v>0</v>
      </c>
      <c r="AW12">
        <f t="shared" si="2"/>
        <v>3.467561664378419E-4</v>
      </c>
      <c r="AX12">
        <f t="shared" si="14"/>
        <v>6.4744878309058295E-4</v>
      </c>
      <c r="AY12">
        <f t="shared" si="14"/>
        <v>5.2461265033031427E-4</v>
      </c>
      <c r="AZ12">
        <f t="shared" si="14"/>
        <v>3.0005284512794802E-4</v>
      </c>
      <c r="BA12">
        <f t="shared" si="14"/>
        <v>3.5891182540891017E-4</v>
      </c>
      <c r="BB12">
        <f t="shared" si="14"/>
        <v>3.8962085859897732E-4</v>
      </c>
      <c r="BC12">
        <f t="shared" si="14"/>
        <v>3.685083982808061E-4</v>
      </c>
      <c r="BE12">
        <f t="shared" si="15"/>
        <v>2.9359115272753803E-3</v>
      </c>
      <c r="BF12">
        <f t="shared" si="16"/>
        <v>1.7451840802720718E-4</v>
      </c>
      <c r="BH12" s="3">
        <f t="shared" si="17"/>
        <v>0.29359115272753805</v>
      </c>
      <c r="BI12">
        <f t="shared" si="17"/>
        <v>1.7451840802720719E-2</v>
      </c>
      <c r="BK12">
        <f t="shared" si="18"/>
        <v>0</v>
      </c>
      <c r="BL12">
        <f t="shared" si="3"/>
        <v>4.377286566898992E-4</v>
      </c>
      <c r="BM12">
        <f t="shared" si="3"/>
        <v>8.1730885714054982E-4</v>
      </c>
      <c r="BN12">
        <f t="shared" si="3"/>
        <v>6.622463071692202E-4</v>
      </c>
      <c r="BO12">
        <f t="shared" si="3"/>
        <v>3.787725830028832E-4</v>
      </c>
      <c r="BP12">
        <f t="shared" si="3"/>
        <v>4.5307338819747874E-4</v>
      </c>
      <c r="BQ12">
        <f t="shared" si="3"/>
        <v>4.9183902569031109E-4</v>
      </c>
      <c r="BR12">
        <f t="shared" si="3"/>
        <v>4.6518764991398877E-4</v>
      </c>
      <c r="BT12">
        <f t="shared" si="19"/>
        <v>3.7061564678043304E-3</v>
      </c>
      <c r="BU12">
        <f t="shared" si="20"/>
        <v>2.2030382068808225E-4</v>
      </c>
      <c r="BW12" s="3">
        <f t="shared" si="21"/>
        <v>0.37061564678043302</v>
      </c>
      <c r="BX12">
        <f t="shared" si="21"/>
        <v>2.2030382068808224E-2</v>
      </c>
    </row>
    <row r="13" spans="1:76" x14ac:dyDescent="0.25">
      <c r="B13" t="s">
        <v>29</v>
      </c>
      <c r="C13" s="8">
        <v>0.19500000000000001</v>
      </c>
      <c r="D13" s="8">
        <v>0.14099999999999999</v>
      </c>
      <c r="E13" s="8">
        <v>0.48</v>
      </c>
      <c r="F13" s="8">
        <v>0.71</v>
      </c>
      <c r="H13">
        <f t="shared" si="4"/>
        <v>2.0486937738620293E-4</v>
      </c>
      <c r="I13">
        <f t="shared" si="0"/>
        <v>1.4813631903310055E-4</v>
      </c>
      <c r="J13">
        <f t="shared" si="5"/>
        <v>5.0429385202757637E-4</v>
      </c>
      <c r="K13">
        <f t="shared" si="5"/>
        <v>7.4593465612412342E-4</v>
      </c>
      <c r="M13">
        <f t="shared" si="6"/>
        <v>1.6032342045710032E-3</v>
      </c>
      <c r="N13">
        <f t="shared" si="7"/>
        <v>2.4086129438460424E-4</v>
      </c>
      <c r="P13">
        <f t="shared" si="8"/>
        <v>0.16032342045710032</v>
      </c>
      <c r="Q13">
        <f t="shared" si="8"/>
        <v>2.4086129438460425E-2</v>
      </c>
      <c r="V13">
        <f t="shared" si="9"/>
        <v>2.5335105491481561E-4</v>
      </c>
      <c r="W13">
        <f t="shared" si="1"/>
        <v>1.8319230124609739E-4</v>
      </c>
      <c r="X13">
        <f t="shared" si="1"/>
        <v>6.2363336594416143E-4</v>
      </c>
      <c r="Y13">
        <f t="shared" si="1"/>
        <v>9.2245768712573869E-4</v>
      </c>
      <c r="AA13">
        <f t="shared" si="10"/>
        <v>1.9826344092308129E-3</v>
      </c>
      <c r="AB13">
        <f t="shared" si="11"/>
        <v>2.9786034300994087E-4</v>
      </c>
      <c r="AD13">
        <f t="shared" si="12"/>
        <v>0.19826344092308129</v>
      </c>
      <c r="AE13">
        <f t="shared" si="12"/>
        <v>2.9786034300994087E-2</v>
      </c>
      <c r="AL13" t="s">
        <v>29</v>
      </c>
      <c r="AM13" s="8">
        <v>0</v>
      </c>
      <c r="AN13" s="8">
        <v>2.5999999999999999E-2</v>
      </c>
      <c r="AO13" s="8">
        <v>0.23499999999999999</v>
      </c>
      <c r="AP13" s="8">
        <v>0.19500000000000001</v>
      </c>
      <c r="AQ13" s="8">
        <v>0.14099999999999999</v>
      </c>
      <c r="AR13" s="8">
        <v>0.48</v>
      </c>
      <c r="AS13" s="8">
        <v>0.71</v>
      </c>
      <c r="AT13" s="8">
        <v>0.58599999999999997</v>
      </c>
      <c r="AU13" s="8"/>
      <c r="AV13">
        <f t="shared" si="13"/>
        <v>0</v>
      </c>
      <c r="AW13">
        <f t="shared" si="2"/>
        <v>1.6634059644619718E-5</v>
      </c>
      <c r="AX13">
        <f t="shared" si="14"/>
        <v>1.5034630832637055E-4</v>
      </c>
      <c r="AY13">
        <f t="shared" si="14"/>
        <v>1.2475544733464791E-4</v>
      </c>
      <c r="AZ13">
        <f t="shared" si="14"/>
        <v>9.0207784995822318E-5</v>
      </c>
      <c r="BA13">
        <f t="shared" si="14"/>
        <v>3.0709033190067176E-4</v>
      </c>
      <c r="BB13">
        <f t="shared" si="14"/>
        <v>4.5423778260307698E-4</v>
      </c>
      <c r="BC13">
        <f t="shared" si="14"/>
        <v>3.7490611352873675E-4</v>
      </c>
      <c r="BE13">
        <f t="shared" si="15"/>
        <v>1.518177828333946E-3</v>
      </c>
      <c r="BF13">
        <f t="shared" si="16"/>
        <v>1.5798145054396394E-4</v>
      </c>
      <c r="BH13" s="3">
        <f t="shared" si="17"/>
        <v>0.15181778283339462</v>
      </c>
      <c r="BI13">
        <f t="shared" si="17"/>
        <v>1.5798145054396393E-2</v>
      </c>
      <c r="BK13">
        <f t="shared" si="18"/>
        <v>0</v>
      </c>
      <c r="BL13">
        <f t="shared" si="3"/>
        <v>2.0998053641950881E-5</v>
      </c>
      <c r="BM13">
        <f t="shared" si="3"/>
        <v>1.8979010022532528E-4</v>
      </c>
      <c r="BN13">
        <f t="shared" si="3"/>
        <v>1.5748540231463163E-4</v>
      </c>
      <c r="BO13">
        <f t="shared" si="3"/>
        <v>1.1387406013519516E-4</v>
      </c>
      <c r="BP13">
        <f t="shared" si="3"/>
        <v>3.8765637492832401E-4</v>
      </c>
      <c r="BQ13">
        <f t="shared" si="3"/>
        <v>5.7340838791481255E-4</v>
      </c>
      <c r="BR13">
        <f t="shared" si="3"/>
        <v>4.7326382439166222E-4</v>
      </c>
      <c r="BT13">
        <f t="shared" si="19"/>
        <v>1.9164762035519018E-3</v>
      </c>
      <c r="BU13">
        <f t="shared" si="20"/>
        <v>1.9942834424237175E-4</v>
      </c>
      <c r="BW13" s="3">
        <f t="shared" si="21"/>
        <v>0.19164762035519017</v>
      </c>
      <c r="BX13">
        <f t="shared" si="21"/>
        <v>1.9942834424237176E-2</v>
      </c>
    </row>
    <row r="14" spans="1:76" x14ac:dyDescent="0.25">
      <c r="B14" t="s">
        <v>28</v>
      </c>
      <c r="C14" s="8">
        <v>0.112</v>
      </c>
      <c r="D14" s="8">
        <v>0.17699999999999999</v>
      </c>
      <c r="E14" s="8">
        <v>6.3E-2</v>
      </c>
      <c r="F14" s="8">
        <v>2.8000000000000001E-2</v>
      </c>
      <c r="H14">
        <f t="shared" si="4"/>
        <v>1.1766856547310116E-4</v>
      </c>
      <c r="I14">
        <f t="shared" si="0"/>
        <v>1.8595835793516879E-4</v>
      </c>
      <c r="J14">
        <f t="shared" si="5"/>
        <v>6.6188568078619407E-5</v>
      </c>
      <c r="K14">
        <f t="shared" si="5"/>
        <v>2.9417141368275291E-5</v>
      </c>
      <c r="M14">
        <f t="shared" si="6"/>
        <v>3.9923263285516466E-4</v>
      </c>
      <c r="N14">
        <f t="shared" si="7"/>
        <v>5.8792055485635782E-5</v>
      </c>
      <c r="P14">
        <f t="shared" si="8"/>
        <v>3.9923263285516465E-2</v>
      </c>
      <c r="Q14">
        <f t="shared" si="8"/>
        <v>5.8792055485635784E-3</v>
      </c>
      <c r="V14">
        <f t="shared" si="9"/>
        <v>1.4551445205363768E-4</v>
      </c>
      <c r="W14">
        <f t="shared" si="1"/>
        <v>2.2996480369190953E-4</v>
      </c>
      <c r="X14">
        <f t="shared" si="1"/>
        <v>8.1851879280171188E-5</v>
      </c>
      <c r="Y14">
        <f t="shared" si="1"/>
        <v>3.6378613013409419E-5</v>
      </c>
      <c r="AA14">
        <f t="shared" si="10"/>
        <v>4.9370974803912787E-4</v>
      </c>
      <c r="AB14">
        <f t="shared" si="11"/>
        <v>7.2705005833142701E-5</v>
      </c>
      <c r="AD14">
        <f t="shared" si="12"/>
        <v>4.9370974803912789E-2</v>
      </c>
      <c r="AE14">
        <f t="shared" si="12"/>
        <v>7.2705005833142702E-3</v>
      </c>
      <c r="AL14" t="s">
        <v>28</v>
      </c>
      <c r="AM14" s="8">
        <v>0</v>
      </c>
      <c r="AN14" s="8">
        <v>0</v>
      </c>
      <c r="AO14" s="8">
        <v>0.11799999999999999</v>
      </c>
      <c r="AP14" s="8">
        <v>0.112</v>
      </c>
      <c r="AQ14" s="8">
        <v>0.17699999999999999</v>
      </c>
      <c r="AR14" s="8">
        <v>6.3E-2</v>
      </c>
      <c r="AS14" s="8">
        <v>2.8000000000000001E-2</v>
      </c>
      <c r="AT14" s="8">
        <v>0.1</v>
      </c>
      <c r="AU14" s="8"/>
      <c r="AV14">
        <f t="shared" si="13"/>
        <v>0</v>
      </c>
      <c r="AW14">
        <f t="shared" si="2"/>
        <v>0</v>
      </c>
      <c r="AX14">
        <f t="shared" si="14"/>
        <v>7.5493039925581806E-5</v>
      </c>
      <c r="AY14">
        <f t="shared" si="14"/>
        <v>7.165441077682342E-5</v>
      </c>
      <c r="AZ14">
        <f t="shared" si="14"/>
        <v>1.132395598883727E-4</v>
      </c>
      <c r="BA14">
        <f t="shared" si="14"/>
        <v>4.0305606061963169E-5</v>
      </c>
      <c r="BB14">
        <f t="shared" si="14"/>
        <v>1.7913602694205855E-5</v>
      </c>
      <c r="BC14">
        <f t="shared" si="14"/>
        <v>6.3977152479306621E-5</v>
      </c>
      <c r="BE14">
        <f t="shared" si="15"/>
        <v>3.8258337182625358E-4</v>
      </c>
      <c r="BF14">
        <f t="shared" si="16"/>
        <v>3.7747536535211282E-5</v>
      </c>
      <c r="BH14" s="3">
        <f t="shared" si="17"/>
        <v>3.8258337182625356E-2</v>
      </c>
      <c r="BI14">
        <f t="shared" si="17"/>
        <v>3.7747536535211283E-3</v>
      </c>
      <c r="BK14">
        <f t="shared" si="18"/>
        <v>0</v>
      </c>
      <c r="BL14">
        <f t="shared" si="3"/>
        <v>0</v>
      </c>
      <c r="BM14">
        <f t="shared" si="3"/>
        <v>9.5298858836546308E-5</v>
      </c>
      <c r="BN14">
        <f t="shared" si="3"/>
        <v>9.0453154149942278E-5</v>
      </c>
      <c r="BO14">
        <f t="shared" si="3"/>
        <v>1.4294828825481948E-4</v>
      </c>
      <c r="BP14">
        <f t="shared" si="3"/>
        <v>5.0879899209342524E-5</v>
      </c>
      <c r="BQ14">
        <f t="shared" si="3"/>
        <v>2.2613288537485569E-5</v>
      </c>
      <c r="BR14">
        <f t="shared" si="3"/>
        <v>8.0761744776734176E-5</v>
      </c>
      <c r="BT14">
        <f t="shared" si="19"/>
        <v>4.8295523376487028E-4</v>
      </c>
      <c r="BU14">
        <f t="shared" si="20"/>
        <v>4.7650712691428963E-5</v>
      </c>
      <c r="BW14" s="3">
        <f t="shared" si="21"/>
        <v>4.8295523376487029E-2</v>
      </c>
      <c r="BX14">
        <f t="shared" si="21"/>
        <v>4.7650712691428964E-3</v>
      </c>
    </row>
    <row r="15" spans="1:76" x14ac:dyDescent="0.25">
      <c r="B15" t="s">
        <v>27</v>
      </c>
      <c r="C15" s="8">
        <v>6.0439999999999996</v>
      </c>
      <c r="D15" s="8">
        <v>3.0550000000000002</v>
      </c>
      <c r="E15" s="8">
        <v>4.1020000000000003</v>
      </c>
      <c r="F15" s="8">
        <v>4.5510000000000002</v>
      </c>
      <c r="H15">
        <f t="shared" si="4"/>
        <v>6.3499000867805657E-3</v>
      </c>
      <c r="I15">
        <f t="shared" si="0"/>
        <v>3.2096202457171791E-3</v>
      </c>
      <c r="J15">
        <f t="shared" si="5"/>
        <v>4.3096112104523306E-3</v>
      </c>
      <c r="K15">
        <f t="shared" si="5"/>
        <v>4.7813360845364592E-3</v>
      </c>
      <c r="M15">
        <f t="shared" si="6"/>
        <v>1.8650467627486535E-2</v>
      </c>
      <c r="N15">
        <f t="shared" si="7"/>
        <v>1.1288081204725939E-3</v>
      </c>
      <c r="P15">
        <f t="shared" si="8"/>
        <v>1.8650467627486536</v>
      </c>
      <c r="Q15">
        <f t="shared" si="8"/>
        <v>0.11288081204725939</v>
      </c>
      <c r="V15">
        <f t="shared" si="9"/>
        <v>7.8525834661802314E-3</v>
      </c>
      <c r="W15">
        <f t="shared" si="1"/>
        <v>3.9691665269987776E-3</v>
      </c>
      <c r="X15">
        <f t="shared" si="1"/>
        <v>5.32946680646448E-3</v>
      </c>
      <c r="Y15">
        <f t="shared" si="1"/>
        <v>5.9128238508580804E-3</v>
      </c>
      <c r="AA15">
        <f t="shared" si="10"/>
        <v>2.3064040650501567E-2</v>
      </c>
      <c r="AB15">
        <f t="shared" si="11"/>
        <v>1.3959369221834795E-3</v>
      </c>
      <c r="AD15">
        <f t="shared" si="12"/>
        <v>2.3064040650501565</v>
      </c>
      <c r="AE15">
        <f t="shared" si="12"/>
        <v>0.13959369221834794</v>
      </c>
      <c r="AL15" t="s">
        <v>27</v>
      </c>
      <c r="AM15" s="8">
        <v>0</v>
      </c>
      <c r="AN15" s="8">
        <v>0.36699999999999999</v>
      </c>
      <c r="AO15" s="8">
        <v>5.0819999999999999</v>
      </c>
      <c r="AP15" s="8">
        <v>6.0439999999999996</v>
      </c>
      <c r="AQ15" s="8">
        <v>3.0550000000000002</v>
      </c>
      <c r="AR15" s="8">
        <v>4.1020000000000003</v>
      </c>
      <c r="AS15" s="8">
        <v>4.5510000000000002</v>
      </c>
      <c r="AT15" s="8">
        <v>4.1429999999999998</v>
      </c>
      <c r="AU15" s="8"/>
      <c r="AV15">
        <f t="shared" si="13"/>
        <v>0</v>
      </c>
      <c r="AW15">
        <f t="shared" si="2"/>
        <v>2.3479614959905529E-4</v>
      </c>
      <c r="AX15">
        <f t="shared" si="14"/>
        <v>3.2513188889983623E-3</v>
      </c>
      <c r="AY15">
        <f t="shared" si="14"/>
        <v>3.8667790958492919E-3</v>
      </c>
      <c r="AZ15">
        <f t="shared" si="14"/>
        <v>1.9545020082428173E-3</v>
      </c>
      <c r="BA15">
        <f t="shared" si="14"/>
        <v>2.6243427947011577E-3</v>
      </c>
      <c r="BB15">
        <f t="shared" si="14"/>
        <v>2.9116002093332442E-3</v>
      </c>
      <c r="BC15">
        <f t="shared" si="14"/>
        <v>2.6505734272176729E-3</v>
      </c>
      <c r="BE15">
        <f t="shared" si="15"/>
        <v>1.7493912573941599E-2</v>
      </c>
      <c r="BF15">
        <f t="shared" si="16"/>
        <v>1.3006618824284745E-3</v>
      </c>
      <c r="BH15" s="3">
        <f t="shared" si="17"/>
        <v>1.7493912573941599</v>
      </c>
      <c r="BI15">
        <f t="shared" si="17"/>
        <v>0.13006618824284746</v>
      </c>
      <c r="BK15">
        <f t="shared" si="18"/>
        <v>0</v>
      </c>
      <c r="BL15">
        <f t="shared" si="3"/>
        <v>2.9639560333061439E-4</v>
      </c>
      <c r="BM15">
        <f t="shared" si="3"/>
        <v>4.1043118695536307E-3</v>
      </c>
      <c r="BN15">
        <f t="shared" si="3"/>
        <v>4.8812398543058126E-3</v>
      </c>
      <c r="BO15">
        <f t="shared" si="3"/>
        <v>2.4672713029292291E-3</v>
      </c>
      <c r="BP15">
        <f t="shared" si="3"/>
        <v>3.3128467707416358E-3</v>
      </c>
      <c r="BQ15">
        <f t="shared" si="3"/>
        <v>3.6754670047891721E-3</v>
      </c>
      <c r="BR15">
        <f t="shared" si="3"/>
        <v>3.3459590861000966E-3</v>
      </c>
      <c r="BT15">
        <f t="shared" si="19"/>
        <v>2.2083491491750193E-2</v>
      </c>
      <c r="BU15">
        <f t="shared" si="20"/>
        <v>1.641894315685454E-3</v>
      </c>
      <c r="BW15" s="3">
        <f t="shared" si="21"/>
        <v>2.2083491491750191</v>
      </c>
      <c r="BX15">
        <f t="shared" si="21"/>
        <v>0.1641894315685454</v>
      </c>
    </row>
    <row r="16" spans="1:76" x14ac:dyDescent="0.25">
      <c r="C16" s="8"/>
      <c r="D16" s="8"/>
      <c r="E16" s="8"/>
      <c r="F16" s="8"/>
      <c r="AD16" s="7" t="s">
        <v>183</v>
      </c>
      <c r="AM16" s="8"/>
      <c r="AN16" s="8"/>
      <c r="AO16" s="8"/>
      <c r="AP16" s="8"/>
      <c r="AQ16" s="8"/>
      <c r="AR16" s="8"/>
      <c r="AS16" s="8"/>
      <c r="AT16" s="8"/>
      <c r="AU16" s="8"/>
      <c r="BH16" s="3"/>
      <c r="BW16" s="9" t="s">
        <v>184</v>
      </c>
    </row>
    <row r="17" spans="1:76" x14ac:dyDescent="0.25">
      <c r="B17" t="s">
        <v>185</v>
      </c>
      <c r="C17" s="8">
        <v>12.356999999999999</v>
      </c>
      <c r="D17" s="8">
        <v>11.468999999999999</v>
      </c>
      <c r="E17" s="8">
        <v>8.2759999999999998</v>
      </c>
      <c r="F17" s="8">
        <v>9.5779999999999994</v>
      </c>
      <c r="H17">
        <f t="shared" si="4"/>
        <v>1.298241485313492E-2</v>
      </c>
      <c r="I17">
        <f t="shared" si="0"/>
        <v>1.2049471226883903E-2</v>
      </c>
      <c r="J17">
        <f t="shared" si="5"/>
        <v>8.6948664987087955E-3</v>
      </c>
      <c r="K17">
        <f t="shared" si="5"/>
        <v>1.0062763572333596E-2</v>
      </c>
      <c r="M17">
        <f t="shared" si="6"/>
        <v>4.378951615106122E-2</v>
      </c>
      <c r="N17">
        <f t="shared" si="7"/>
        <v>1.6742412627397119E-3</v>
      </c>
      <c r="P17">
        <f t="shared" si="8"/>
        <v>4.3789516151061223</v>
      </c>
      <c r="Q17">
        <f t="shared" si="8"/>
        <v>0.16742412627397119</v>
      </c>
      <c r="V17">
        <f>C17/SUM($C$17:$F$19,$C$34:$F$36)</f>
        <v>6.7842299731529623E-2</v>
      </c>
      <c r="W17">
        <f t="shared" ref="W17:Y19" si="22">D17/SUM($C$17:$F$19,$C$34:$F$36)</f>
        <v>6.2967009437639665E-2</v>
      </c>
      <c r="X17">
        <f t="shared" si="22"/>
        <v>4.5436827108370902E-2</v>
      </c>
      <c r="Y17">
        <f t="shared" si="22"/>
        <v>5.258505679603389E-2</v>
      </c>
      <c r="AA17">
        <f t="shared" si="10"/>
        <v>0.22883119307357408</v>
      </c>
      <c r="AB17">
        <f t="shared" si="11"/>
        <v>8.7490947450546731E-3</v>
      </c>
      <c r="AD17">
        <f t="shared" si="12"/>
        <v>22.883119307357408</v>
      </c>
      <c r="AE17">
        <f t="shared" si="12"/>
        <v>0.8749094745054673</v>
      </c>
      <c r="AL17" t="s">
        <v>185</v>
      </c>
      <c r="AM17" s="8">
        <v>0</v>
      </c>
      <c r="AN17" s="8">
        <v>9.9760000000000009</v>
      </c>
      <c r="AO17" s="8">
        <v>11.191000000000001</v>
      </c>
      <c r="AP17" s="8">
        <v>12.356999999999999</v>
      </c>
      <c r="AQ17" s="8">
        <v>11.468999999999999</v>
      </c>
      <c r="AR17" s="8">
        <v>8.2759999999999998</v>
      </c>
      <c r="AS17" s="8">
        <v>9.5779999999999994</v>
      </c>
      <c r="AT17" s="8">
        <v>7.7720000000000002</v>
      </c>
      <c r="AU17" s="8"/>
      <c r="AV17">
        <f t="shared" si="13"/>
        <v>0</v>
      </c>
      <c r="AW17">
        <f t="shared" si="2"/>
        <v>6.3823607313356285E-3</v>
      </c>
      <c r="AX17">
        <f t="shared" si="14"/>
        <v>7.159683133959204E-3</v>
      </c>
      <c r="AY17">
        <f t="shared" si="14"/>
        <v>7.9056567318679192E-3</v>
      </c>
      <c r="AZ17">
        <f t="shared" si="14"/>
        <v>7.3375396178516758E-3</v>
      </c>
      <c r="BA17">
        <f t="shared" si="14"/>
        <v>5.2947491391874156E-3</v>
      </c>
      <c r="BB17">
        <f t="shared" si="14"/>
        <v>6.1277316644679876E-3</v>
      </c>
      <c r="BC17">
        <f t="shared" si="14"/>
        <v>4.9723042906917106E-3</v>
      </c>
      <c r="BE17">
        <f t="shared" si="15"/>
        <v>4.5180025309361535E-2</v>
      </c>
      <c r="BF17">
        <f t="shared" si="16"/>
        <v>2.3315076929378881E-3</v>
      </c>
      <c r="BH17" s="3">
        <f t="shared" si="17"/>
        <v>4.5180025309361538</v>
      </c>
      <c r="BI17">
        <f t="shared" si="17"/>
        <v>0.23315076929378881</v>
      </c>
      <c r="BK17">
        <f>AM17/SUM($AM$17:$AT$19,$AM$37:$AT$39)</f>
        <v>0</v>
      </c>
      <c r="BL17">
        <f t="shared" ref="BL17:BR19" si="23">AN17/SUM($AM$17:$AT$19,$AM$37:$AT$39)</f>
        <v>3.0709747327981082E-2</v>
      </c>
      <c r="BM17">
        <f t="shared" si="23"/>
        <v>3.4449958134265865E-2</v>
      </c>
      <c r="BN17">
        <f t="shared" si="23"/>
        <v>3.8039329163177843E-2</v>
      </c>
      <c r="BO17">
        <f t="shared" si="23"/>
        <v>3.530574299364625E-2</v>
      </c>
      <c r="BP17">
        <f t="shared" si="23"/>
        <v>2.5476530561985906E-2</v>
      </c>
      <c r="BQ17">
        <f t="shared" si="23"/>
        <v>2.9484558932177503E-2</v>
      </c>
      <c r="BR17">
        <f t="shared" si="23"/>
        <v>2.3925035709008516E-2</v>
      </c>
      <c r="BT17">
        <f t="shared" si="19"/>
        <v>0.21739090282224294</v>
      </c>
      <c r="BU17">
        <f t="shared" si="20"/>
        <v>1.1218421389413227E-2</v>
      </c>
      <c r="BW17" s="3">
        <f t="shared" si="21"/>
        <v>21.739090282224293</v>
      </c>
      <c r="BX17">
        <f t="shared" si="21"/>
        <v>1.1218421389413227</v>
      </c>
    </row>
    <row r="18" spans="1:76" x14ac:dyDescent="0.25">
      <c r="B18" t="s">
        <v>186</v>
      </c>
      <c r="C18" s="8">
        <v>0.81</v>
      </c>
      <c r="D18" s="8">
        <v>0.53600000000000003</v>
      </c>
      <c r="E18" s="8">
        <v>0.32300000000000001</v>
      </c>
      <c r="F18" s="8">
        <v>0.32900000000000001</v>
      </c>
      <c r="H18">
        <f t="shared" si="4"/>
        <v>8.5099587529653524E-4</v>
      </c>
      <c r="I18">
        <f t="shared" si="0"/>
        <v>5.6312813476412703E-4</v>
      </c>
      <c r="J18">
        <f t="shared" si="5"/>
        <v>3.3934773792688994E-4</v>
      </c>
      <c r="K18">
        <f t="shared" si="5"/>
        <v>3.4565141107723469E-4</v>
      </c>
      <c r="M18">
        <f t="shared" si="6"/>
        <v>2.099123159064787E-3</v>
      </c>
      <c r="N18">
        <f t="shared" si="7"/>
        <v>2.0878191487763554E-4</v>
      </c>
      <c r="P18">
        <f t="shared" si="8"/>
        <v>0.20991231590647869</v>
      </c>
      <c r="Q18">
        <f t="shared" si="8"/>
        <v>2.0878191487763553E-2</v>
      </c>
      <c r="V18">
        <f t="shared" ref="V18:V19" si="24">C18/SUM($C$17:$F$19,$C$34:$F$36)</f>
        <v>4.4470553356428747E-3</v>
      </c>
      <c r="W18">
        <f t="shared" si="22"/>
        <v>2.9427427900056554E-3</v>
      </c>
      <c r="X18">
        <f t="shared" si="22"/>
        <v>1.7733319424847512E-3</v>
      </c>
      <c r="Y18">
        <f t="shared" si="22"/>
        <v>1.806273093119143E-3</v>
      </c>
      <c r="AA18">
        <f t="shared" si="10"/>
        <v>1.0969403161252425E-2</v>
      </c>
      <c r="AB18">
        <f t="shared" si="11"/>
        <v>1.0910331712463302E-3</v>
      </c>
      <c r="AD18">
        <f t="shared" si="12"/>
        <v>1.0969403161252425</v>
      </c>
      <c r="AE18">
        <f t="shared" si="12"/>
        <v>0.10910331712463302</v>
      </c>
      <c r="AL18" t="s">
        <v>186</v>
      </c>
      <c r="AM18" s="8">
        <v>0</v>
      </c>
      <c r="AN18" s="8">
        <v>0.57899999999999996</v>
      </c>
      <c r="AO18" s="8">
        <v>0.71699999999999997</v>
      </c>
      <c r="AP18" s="8">
        <v>0.81</v>
      </c>
      <c r="AQ18" s="8">
        <v>0.53600000000000003</v>
      </c>
      <c r="AR18" s="8">
        <v>0.32300000000000001</v>
      </c>
      <c r="AS18" s="8">
        <v>0.32900000000000001</v>
      </c>
      <c r="AT18" s="8">
        <v>0.20599999999999999</v>
      </c>
      <c r="AU18" s="8"/>
      <c r="AV18">
        <f t="shared" si="13"/>
        <v>0</v>
      </c>
      <c r="AW18">
        <f t="shared" si="2"/>
        <v>3.704277128551853E-4</v>
      </c>
      <c r="AX18">
        <f t="shared" si="14"/>
        <v>4.5871618327662843E-4</v>
      </c>
      <c r="AY18">
        <f t="shared" si="14"/>
        <v>5.1821493508238362E-4</v>
      </c>
      <c r="AZ18">
        <f t="shared" si="14"/>
        <v>3.4291753728908349E-4</v>
      </c>
      <c r="BA18">
        <f t="shared" si="14"/>
        <v>2.0664620250816039E-4</v>
      </c>
      <c r="BB18">
        <f t="shared" si="14"/>
        <v>2.1048483165691877E-4</v>
      </c>
      <c r="BC18">
        <f t="shared" si="14"/>
        <v>1.3179293410737163E-4</v>
      </c>
      <c r="BE18">
        <f t="shared" si="15"/>
        <v>2.2392003367757317E-3</v>
      </c>
      <c r="BF18">
        <f t="shared" si="16"/>
        <v>1.6255768587492884E-4</v>
      </c>
      <c r="BH18" s="3">
        <f t="shared" si="17"/>
        <v>0.22392003367757315</v>
      </c>
      <c r="BI18">
        <f t="shared" si="17"/>
        <v>1.6255768587492885E-2</v>
      </c>
      <c r="BK18">
        <f t="shared" ref="BK18:BK19" si="25">AM18/SUM($AM$17:$AT$19,$AM$37:$AT$39)</f>
        <v>0</v>
      </c>
      <c r="BL18">
        <f t="shared" si="23"/>
        <v>1.782372063241885E-3</v>
      </c>
      <c r="BM18">
        <f t="shared" si="23"/>
        <v>2.2071861301285519E-3</v>
      </c>
      <c r="BN18">
        <f t="shared" si="23"/>
        <v>2.4934738708565231E-3</v>
      </c>
      <c r="BO18">
        <f t="shared" si="23"/>
        <v>1.6500024626902425E-3</v>
      </c>
      <c r="BP18">
        <f t="shared" si="23"/>
        <v>9.9431118553908269E-4</v>
      </c>
      <c r="BQ18">
        <f t="shared" si="23"/>
        <v>1.0127813623602422E-3</v>
      </c>
      <c r="BR18">
        <f t="shared" si="23"/>
        <v>6.3414273752647379E-4</v>
      </c>
      <c r="BT18">
        <f t="shared" si="19"/>
        <v>1.0774269812343001E-2</v>
      </c>
      <c r="BU18">
        <f t="shared" si="20"/>
        <v>7.8217225092441496E-4</v>
      </c>
      <c r="BW18" s="3">
        <f t="shared" si="21"/>
        <v>1.0774269812343</v>
      </c>
      <c r="BX18">
        <f t="shared" si="21"/>
        <v>7.82172250924415E-2</v>
      </c>
    </row>
    <row r="19" spans="1:76" x14ac:dyDescent="0.25">
      <c r="B19" t="s">
        <v>187</v>
      </c>
      <c r="C19" s="8">
        <v>1.6E-2</v>
      </c>
      <c r="D19" s="8">
        <v>2.4E-2</v>
      </c>
      <c r="E19" s="8">
        <v>6.0000000000000001E-3</v>
      </c>
      <c r="F19" s="8">
        <v>4.0000000000000001E-3</v>
      </c>
      <c r="H19">
        <f t="shared" si="4"/>
        <v>1.680979506758588E-5</v>
      </c>
      <c r="I19">
        <f t="shared" si="0"/>
        <v>2.5214692601378819E-5</v>
      </c>
      <c r="J19">
        <f t="shared" si="5"/>
        <v>6.3036731503447048E-6</v>
      </c>
      <c r="K19">
        <f t="shared" si="5"/>
        <v>4.2024487668964699E-6</v>
      </c>
      <c r="M19">
        <f t="shared" si="6"/>
        <v>5.2530609586205881E-5</v>
      </c>
      <c r="N19">
        <f t="shared" si="7"/>
        <v>8.454001539898616E-6</v>
      </c>
      <c r="P19">
        <f t="shared" si="8"/>
        <v>5.2530609586205878E-3</v>
      </c>
      <c r="Q19">
        <f t="shared" si="8"/>
        <v>8.4540015398986161E-4</v>
      </c>
      <c r="V19">
        <f t="shared" si="24"/>
        <v>8.7843068358377775E-5</v>
      </c>
      <c r="W19">
        <f t="shared" si="22"/>
        <v>1.3176460253756667E-4</v>
      </c>
      <c r="X19">
        <f t="shared" si="22"/>
        <v>3.2941150634391667E-5</v>
      </c>
      <c r="Y19">
        <f t="shared" si="22"/>
        <v>2.1960767089594444E-5</v>
      </c>
      <c r="AA19">
        <f t="shared" si="10"/>
        <v>2.7450958861993056E-4</v>
      </c>
      <c r="AB19">
        <f t="shared" si="11"/>
        <v>4.4178137341075656E-5</v>
      </c>
      <c r="AD19">
        <f t="shared" si="12"/>
        <v>2.7450958861993054E-2</v>
      </c>
      <c r="AE19">
        <f t="shared" si="12"/>
        <v>4.417813734107566E-3</v>
      </c>
      <c r="AL19" t="s">
        <v>187</v>
      </c>
      <c r="AM19" s="8">
        <v>0</v>
      </c>
      <c r="AN19" s="8">
        <v>1.9E-2</v>
      </c>
      <c r="AO19" s="8">
        <v>3.4000000000000002E-2</v>
      </c>
      <c r="AP19" s="8">
        <v>1.6E-2</v>
      </c>
      <c r="AQ19" s="8">
        <v>2.4E-2</v>
      </c>
      <c r="AR19" s="8">
        <v>6.0000000000000001E-3</v>
      </c>
      <c r="AS19" s="8">
        <v>4.0000000000000001E-3</v>
      </c>
      <c r="AT19" s="8">
        <v>1.7999999999999999E-2</v>
      </c>
      <c r="AU19" s="8"/>
      <c r="AV19">
        <f t="shared" si="13"/>
        <v>0</v>
      </c>
      <c r="AW19">
        <f t="shared" si="2"/>
        <v>1.2155658971068257E-5</v>
      </c>
      <c r="AX19">
        <f t="shared" si="14"/>
        <v>2.1752231842964251E-5</v>
      </c>
      <c r="AY19">
        <f t="shared" si="14"/>
        <v>1.0236344396689059E-5</v>
      </c>
      <c r="AZ19">
        <f t="shared" si="14"/>
        <v>1.5354516595033589E-5</v>
      </c>
      <c r="BA19">
        <f t="shared" si="14"/>
        <v>3.8386291487583971E-6</v>
      </c>
      <c r="BB19">
        <f t="shared" si="14"/>
        <v>2.5590860991722648E-6</v>
      </c>
      <c r="BC19">
        <f t="shared" si="14"/>
        <v>1.1515887446275191E-5</v>
      </c>
      <c r="BE19">
        <f t="shared" si="15"/>
        <v>7.7412354499961013E-5</v>
      </c>
      <c r="BF19">
        <f t="shared" si="16"/>
        <v>6.7664534845835978E-6</v>
      </c>
      <c r="BH19" s="3">
        <f t="shared" si="17"/>
        <v>7.7412354499961011E-3</v>
      </c>
      <c r="BI19">
        <f t="shared" si="17"/>
        <v>6.7664534845835974E-4</v>
      </c>
      <c r="BK19">
        <f t="shared" si="25"/>
        <v>0</v>
      </c>
      <c r="BL19">
        <f t="shared" si="23"/>
        <v>5.8488893267004859E-5</v>
      </c>
      <c r="BM19">
        <f t="shared" si="23"/>
        <v>1.0466433531990345E-4</v>
      </c>
      <c r="BN19">
        <f t="shared" si="23"/>
        <v>4.925380485642515E-5</v>
      </c>
      <c r="BO19">
        <f t="shared" si="23"/>
        <v>7.3880707284637722E-5</v>
      </c>
      <c r="BP19">
        <f t="shared" si="23"/>
        <v>1.8470176821159431E-5</v>
      </c>
      <c r="BQ19">
        <f t="shared" si="23"/>
        <v>1.2313451214106288E-5</v>
      </c>
      <c r="BR19">
        <f t="shared" si="23"/>
        <v>5.5410530463478285E-5</v>
      </c>
      <c r="BT19">
        <f t="shared" si="19"/>
        <v>3.724818992267152E-4</v>
      </c>
      <c r="BU19">
        <f t="shared" si="20"/>
        <v>3.2557870914108334E-5</v>
      </c>
      <c r="BW19" s="3">
        <f t="shared" si="21"/>
        <v>3.7248189922671517E-2</v>
      </c>
      <c r="BX19">
        <f t="shared" si="21"/>
        <v>3.2557870914108333E-3</v>
      </c>
    </row>
    <row r="20" spans="1:76" x14ac:dyDescent="0.25">
      <c r="AM20" s="8"/>
      <c r="AN20" s="8"/>
      <c r="AO20" s="8"/>
      <c r="AP20" s="8"/>
      <c r="AQ20" s="8"/>
      <c r="AR20" s="8"/>
      <c r="AS20" s="8"/>
      <c r="AT20" s="8"/>
      <c r="AU20" s="8"/>
      <c r="BH20" s="3"/>
      <c r="BW20" s="3"/>
    </row>
    <row r="21" spans="1:76" x14ac:dyDescent="0.25">
      <c r="A21" t="s">
        <v>188</v>
      </c>
      <c r="B21" t="s">
        <v>189</v>
      </c>
      <c r="C21" s="8"/>
      <c r="D21" s="8"/>
      <c r="E21" s="8"/>
      <c r="F21" s="8"/>
      <c r="AM21" s="8"/>
      <c r="AN21" s="8"/>
      <c r="AO21" s="8"/>
      <c r="AP21" s="8"/>
      <c r="AQ21" s="8"/>
      <c r="AR21" s="8"/>
      <c r="AS21" s="8"/>
      <c r="AT21" s="8"/>
      <c r="AU21" s="8"/>
      <c r="BH21" s="3"/>
      <c r="BW21" s="3"/>
    </row>
    <row r="22" spans="1:76" x14ac:dyDescent="0.25">
      <c r="C22" s="8"/>
      <c r="D22" s="8"/>
      <c r="E22" s="8"/>
      <c r="F22" s="8"/>
      <c r="P22" s="7" t="s">
        <v>169</v>
      </c>
      <c r="S22" s="7" t="s">
        <v>169</v>
      </c>
      <c r="AD22" s="7" t="s">
        <v>171</v>
      </c>
      <c r="AG22" s="7" t="s">
        <v>171</v>
      </c>
      <c r="AM22" s="8"/>
      <c r="AN22" s="8"/>
      <c r="AO22" s="8"/>
      <c r="AP22" s="8"/>
      <c r="AQ22" s="8"/>
      <c r="AR22" s="8"/>
      <c r="AS22" s="8"/>
      <c r="AT22" s="8"/>
      <c r="AU22" s="8"/>
      <c r="BH22" s="3"/>
      <c r="BW22" s="3"/>
    </row>
    <row r="23" spans="1:76" x14ac:dyDescent="0.25">
      <c r="B23" t="s">
        <v>36</v>
      </c>
      <c r="C23" s="8">
        <v>0</v>
      </c>
      <c r="D23" s="8">
        <v>6.3E-2</v>
      </c>
      <c r="E23" s="8">
        <v>0</v>
      </c>
      <c r="F23" s="8">
        <v>0.55200000000000005</v>
      </c>
      <c r="H23">
        <f>C23/SUM($C$6:$F$36)</f>
        <v>0</v>
      </c>
      <c r="I23">
        <f t="shared" ref="I23:I52" si="26">D23/SUM($C$6:$F$36)</f>
        <v>6.6188568078619407E-5</v>
      </c>
      <c r="J23">
        <f t="shared" si="5"/>
        <v>0</v>
      </c>
      <c r="K23">
        <f t="shared" si="5"/>
        <v>5.7993792983171292E-4</v>
      </c>
      <c r="M23">
        <f t="shared" si="6"/>
        <v>6.4612649791033234E-4</v>
      </c>
      <c r="N23">
        <f t="shared" si="7"/>
        <v>2.4307358257137033E-4</v>
      </c>
      <c r="P23">
        <f t="shared" ref="P23:Q36" si="27">M23*100</f>
        <v>6.4612649791033233E-2</v>
      </c>
      <c r="Q23">
        <f t="shared" si="27"/>
        <v>2.4307358257137032E-2</v>
      </c>
      <c r="V23">
        <f>C23/SUM($C$6:$F$15,$C$23:$F$32)</f>
        <v>0</v>
      </c>
      <c r="W23">
        <f t="shared" ref="W23:Y32" si="28">D23/SUM($C$6:$F$15,$C$23:$F$32)</f>
        <v>8.1851879280171188E-5</v>
      </c>
      <c r="X23">
        <f t="shared" si="28"/>
        <v>0</v>
      </c>
      <c r="Y23">
        <f t="shared" si="28"/>
        <v>7.1717837083578575E-4</v>
      </c>
      <c r="AA23">
        <f t="shared" si="10"/>
        <v>7.9903025011595697E-4</v>
      </c>
      <c r="AB23">
        <f t="shared" si="11"/>
        <v>3.005961620622739E-4</v>
      </c>
      <c r="AD23">
        <f t="shared" si="12"/>
        <v>7.9903025011595699E-2</v>
      </c>
      <c r="AE23">
        <f t="shared" si="12"/>
        <v>3.005961620622739E-2</v>
      </c>
      <c r="AM23" s="8"/>
      <c r="AN23" s="8"/>
      <c r="AO23" s="8"/>
      <c r="AP23" s="8"/>
      <c r="AQ23" s="8"/>
      <c r="AR23" s="8"/>
      <c r="AS23" s="8"/>
      <c r="AT23" s="8"/>
      <c r="AU23" s="8"/>
      <c r="BH23" s="3"/>
      <c r="BW23" s="3"/>
    </row>
    <row r="24" spans="1:76" x14ac:dyDescent="0.25">
      <c r="B24" t="s">
        <v>35</v>
      </c>
      <c r="C24" s="8">
        <v>8.9999999999999993E-3</v>
      </c>
      <c r="D24" s="8">
        <v>0.435</v>
      </c>
      <c r="E24" s="8">
        <v>0.39600000000000002</v>
      </c>
      <c r="F24" s="8">
        <v>0.64</v>
      </c>
      <c r="H24">
        <f t="shared" si="4"/>
        <v>9.455509725517056E-6</v>
      </c>
      <c r="I24">
        <f t="shared" si="26"/>
        <v>4.5701630339999109E-4</v>
      </c>
      <c r="J24">
        <f t="shared" si="5"/>
        <v>4.1604242792275055E-4</v>
      </c>
      <c r="K24">
        <f t="shared" si="5"/>
        <v>6.7239180270343524E-4</v>
      </c>
      <c r="M24">
        <f t="shared" si="6"/>
        <v>1.5549060437516939E-3</v>
      </c>
      <c r="N24">
        <f t="shared" si="7"/>
        <v>2.3964669056149529E-4</v>
      </c>
      <c r="P24">
        <f t="shared" si="27"/>
        <v>0.1554906043751694</v>
      </c>
      <c r="Q24">
        <f t="shared" si="27"/>
        <v>2.396466905614953E-2</v>
      </c>
      <c r="R24" s="10" t="s">
        <v>114</v>
      </c>
      <c r="S24" s="11">
        <f>SUM(P23:P24)</f>
        <v>0.22010325416620263</v>
      </c>
      <c r="T24">
        <f>SUM(Q23:Q24)</f>
        <v>4.8272027313286558E-2</v>
      </c>
      <c r="V24">
        <f t="shared" ref="V24:V32" si="29">C24/SUM($C$6:$F$15,$C$23:$F$32)</f>
        <v>1.1693125611453025E-5</v>
      </c>
      <c r="W24">
        <f t="shared" si="28"/>
        <v>5.6516773788689632E-4</v>
      </c>
      <c r="X24">
        <f t="shared" si="28"/>
        <v>5.1449752690393318E-4</v>
      </c>
      <c r="Y24">
        <f t="shared" si="28"/>
        <v>8.3151115459221528E-4</v>
      </c>
      <c r="AA24">
        <f t="shared" si="10"/>
        <v>1.9228695449944977E-3</v>
      </c>
      <c r="AB24">
        <f t="shared" si="11"/>
        <v>2.9635830710875242E-4</v>
      </c>
      <c r="AD24">
        <f t="shared" si="12"/>
        <v>0.19228695449944977</v>
      </c>
      <c r="AE24">
        <f t="shared" si="12"/>
        <v>2.9635830710875243E-2</v>
      </c>
      <c r="AG24" s="11">
        <f>SUM(AD23:AD24)</f>
        <v>0.27218997951104545</v>
      </c>
      <c r="AH24" s="12">
        <f>SUM(AE23:AE24)</f>
        <v>5.9695446917102629E-2</v>
      </c>
      <c r="AK24" t="s">
        <v>188</v>
      </c>
      <c r="AL24" t="s">
        <v>189</v>
      </c>
      <c r="AM24" s="8"/>
      <c r="AN24" s="8"/>
      <c r="AO24" s="8"/>
      <c r="AP24" s="8"/>
      <c r="AQ24" s="8"/>
      <c r="AR24" s="8"/>
      <c r="AS24" s="8"/>
      <c r="AT24" s="8"/>
      <c r="AU24" s="8"/>
      <c r="BH24" s="3"/>
      <c r="BW24" s="3"/>
    </row>
    <row r="25" spans="1:76" x14ac:dyDescent="0.25">
      <c r="B25" t="s">
        <v>34</v>
      </c>
      <c r="C25" s="8">
        <v>0.30499999999999999</v>
      </c>
      <c r="D25" s="8">
        <v>5.952</v>
      </c>
      <c r="E25" s="8">
        <v>1.738</v>
      </c>
      <c r="F25" s="8">
        <v>9.0050000000000008</v>
      </c>
      <c r="H25">
        <f t="shared" si="4"/>
        <v>3.204367184758558E-4</v>
      </c>
      <c r="I25">
        <f t="shared" si="26"/>
        <v>6.2532437651419475E-3</v>
      </c>
      <c r="J25">
        <f t="shared" si="5"/>
        <v>1.8259639892165161E-3</v>
      </c>
      <c r="K25">
        <f t="shared" si="5"/>
        <v>9.460762786475679E-3</v>
      </c>
      <c r="M25">
        <f t="shared" si="6"/>
        <v>1.7860407259309999E-2</v>
      </c>
      <c r="N25">
        <f t="shared" si="7"/>
        <v>3.6158462841224814E-3</v>
      </c>
      <c r="P25">
        <f t="shared" si="27"/>
        <v>1.7860407259309998</v>
      </c>
      <c r="Q25">
        <f t="shared" si="27"/>
        <v>0.36158462841224814</v>
      </c>
      <c r="S25" s="11">
        <f>P25</f>
        <v>1.7860407259309998</v>
      </c>
      <c r="T25">
        <f>Q25</f>
        <v>0.36158462841224814</v>
      </c>
      <c r="V25">
        <f t="shared" si="29"/>
        <v>3.9626703461035257E-4</v>
      </c>
      <c r="W25">
        <f t="shared" si="28"/>
        <v>7.7330537377076018E-3</v>
      </c>
      <c r="X25">
        <f t="shared" si="28"/>
        <v>2.2580724791894844E-3</v>
      </c>
      <c r="Y25">
        <f t="shared" si="28"/>
        <v>1.1699621792348279E-2</v>
      </c>
      <c r="AA25">
        <f t="shared" si="10"/>
        <v>2.2087015043855719E-2</v>
      </c>
      <c r="AB25">
        <f t="shared" si="11"/>
        <v>4.4715246474602731E-3</v>
      </c>
      <c r="AD25">
        <f t="shared" si="12"/>
        <v>2.208701504385572</v>
      </c>
      <c r="AE25">
        <f t="shared" si="12"/>
        <v>0.44715246474602732</v>
      </c>
      <c r="AG25" s="11">
        <f>AD25</f>
        <v>2.208701504385572</v>
      </c>
      <c r="AH25" s="12">
        <f>AE25</f>
        <v>0.44715246474602732</v>
      </c>
      <c r="AM25" s="8"/>
      <c r="AN25" s="8"/>
      <c r="AO25" s="8"/>
      <c r="AP25" s="8"/>
      <c r="AQ25" s="8"/>
      <c r="AR25" s="8"/>
      <c r="AS25" s="8"/>
      <c r="AT25" s="8"/>
      <c r="AU25" s="8"/>
      <c r="BH25" s="7" t="s">
        <v>169</v>
      </c>
      <c r="BW25" s="7" t="s">
        <v>171</v>
      </c>
    </row>
    <row r="26" spans="1:76" x14ac:dyDescent="0.25">
      <c r="B26" t="s">
        <v>33</v>
      </c>
      <c r="C26" s="8">
        <v>23.457000000000001</v>
      </c>
      <c r="D26" s="8">
        <v>36.536999999999999</v>
      </c>
      <c r="E26" s="8">
        <v>40.165999999999997</v>
      </c>
      <c r="F26" s="8">
        <v>46.969000000000001</v>
      </c>
      <c r="H26">
        <f t="shared" si="4"/>
        <v>2.4644210181272625E-2</v>
      </c>
      <c r="I26">
        <f t="shared" si="26"/>
        <v>3.8386217649024078E-2</v>
      </c>
      <c r="J26">
        <f t="shared" si="5"/>
        <v>4.2198889292790899E-2</v>
      </c>
      <c r="K26">
        <f t="shared" si="5"/>
        <v>4.9346204033090077E-2</v>
      </c>
      <c r="M26">
        <f t="shared" si="6"/>
        <v>0.15457552115617768</v>
      </c>
      <c r="N26">
        <f t="shared" si="7"/>
        <v>8.9893683830064523E-3</v>
      </c>
      <c r="P26">
        <f t="shared" si="27"/>
        <v>15.457552115617768</v>
      </c>
      <c r="Q26">
        <f t="shared" si="27"/>
        <v>0.89893683830064519</v>
      </c>
      <c r="S26" s="11">
        <f t="shared" ref="S26:T36" si="30">P26</f>
        <v>15.457552115617768</v>
      </c>
      <c r="T26">
        <f t="shared" si="30"/>
        <v>0.89893683830064519</v>
      </c>
      <c r="V26">
        <f t="shared" si="29"/>
        <v>3.0476183051983741E-2</v>
      </c>
      <c r="W26">
        <f t="shared" si="28"/>
        <v>4.7470192273962139E-2</v>
      </c>
      <c r="X26">
        <f t="shared" si="28"/>
        <v>5.2185120367735802E-2</v>
      </c>
      <c r="Y26">
        <f t="shared" si="28"/>
        <v>6.1023824093815252E-2</v>
      </c>
      <c r="AA26">
        <f t="shared" si="10"/>
        <v>0.19115531978749695</v>
      </c>
      <c r="AB26">
        <f t="shared" si="11"/>
        <v>1.1116673423374914E-2</v>
      </c>
      <c r="AD26">
        <f t="shared" si="12"/>
        <v>19.115531978749694</v>
      </c>
      <c r="AE26">
        <f t="shared" si="12"/>
        <v>1.1116673423374914</v>
      </c>
      <c r="AG26" s="11">
        <f t="shared" ref="AG26:AH36" si="31">AD26</f>
        <v>19.115531978749694</v>
      </c>
      <c r="AH26" s="12">
        <f t="shared" si="31"/>
        <v>1.1116673423374914</v>
      </c>
      <c r="AL26" t="s">
        <v>36</v>
      </c>
      <c r="AM26" s="8">
        <v>0</v>
      </c>
      <c r="AN26" s="8">
        <v>0.40899999999999997</v>
      </c>
      <c r="AO26" s="8">
        <v>0</v>
      </c>
      <c r="AP26" s="8">
        <v>0</v>
      </c>
      <c r="AQ26" s="8">
        <v>6.3E-2</v>
      </c>
      <c r="AR26" s="8">
        <v>0</v>
      </c>
      <c r="AS26" s="8">
        <v>0.55200000000000005</v>
      </c>
      <c r="AT26" s="8">
        <v>1.3919999999999999</v>
      </c>
      <c r="AU26" s="8"/>
      <c r="AV26">
        <f t="shared" si="13"/>
        <v>0</v>
      </c>
      <c r="AW26">
        <f t="shared" ref="AW26:AW58" si="32">AN26/SUM($AM$6:$AT$39)</f>
        <v>2.6166655364036405E-4</v>
      </c>
      <c r="AX26">
        <f t="shared" si="14"/>
        <v>0</v>
      </c>
      <c r="AY26">
        <f t="shared" si="14"/>
        <v>0</v>
      </c>
      <c r="AZ26">
        <f t="shared" si="14"/>
        <v>4.0305606061963169E-5</v>
      </c>
      <c r="BA26">
        <f t="shared" si="14"/>
        <v>0</v>
      </c>
      <c r="BB26">
        <f t="shared" si="14"/>
        <v>3.5315388168577255E-4</v>
      </c>
      <c r="BC26">
        <f t="shared" si="14"/>
        <v>8.9056196251194807E-4</v>
      </c>
      <c r="BE26">
        <f t="shared" si="15"/>
        <v>1.5456880039000477E-3</v>
      </c>
      <c r="BF26">
        <f t="shared" si="16"/>
        <v>2.9352774032488063E-4</v>
      </c>
      <c r="BH26" s="11">
        <f t="shared" si="17"/>
        <v>0.15456880039000478</v>
      </c>
      <c r="BI26">
        <f t="shared" si="17"/>
        <v>2.9352774032488062E-2</v>
      </c>
      <c r="BK26">
        <f>AM26/SUM($AM$6:$AT$15,$AM$26:$AT$35)</f>
        <v>0</v>
      </c>
      <c r="BL26">
        <f t="shared" ref="BL26:BR35" si="33">AN26/SUM($AM$6:$AT$15,$AM$26:$AT$35)</f>
        <v>3.3031553613684274E-4</v>
      </c>
      <c r="BM26">
        <f t="shared" si="33"/>
        <v>0</v>
      </c>
      <c r="BN26">
        <f t="shared" si="33"/>
        <v>0</v>
      </c>
      <c r="BO26">
        <f t="shared" si="33"/>
        <v>5.0879899209342524E-5</v>
      </c>
      <c r="BP26">
        <f t="shared" si="33"/>
        <v>0</v>
      </c>
      <c r="BQ26">
        <f t="shared" si="33"/>
        <v>4.4580483116757265E-4</v>
      </c>
      <c r="BR26">
        <f t="shared" si="33"/>
        <v>1.1242034872921396E-3</v>
      </c>
      <c r="BT26">
        <f t="shared" si="19"/>
        <v>1.9512037538058976E-3</v>
      </c>
      <c r="BU26">
        <f t="shared" si="20"/>
        <v>3.7053559794923897E-4</v>
      </c>
      <c r="BW26" s="11">
        <f t="shared" si="21"/>
        <v>0.19512037538058977</v>
      </c>
      <c r="BX26">
        <f t="shared" si="21"/>
        <v>3.7053559794923897E-2</v>
      </c>
    </row>
    <row r="27" spans="1:76" x14ac:dyDescent="0.25">
      <c r="B27" t="s">
        <v>32</v>
      </c>
      <c r="C27" s="8">
        <v>57.192</v>
      </c>
      <c r="D27" s="8">
        <v>51.779000000000003</v>
      </c>
      <c r="E27" s="8">
        <v>48.652000000000001</v>
      </c>
      <c r="F27" s="8">
        <v>68.244</v>
      </c>
      <c r="H27">
        <f t="shared" si="4"/>
        <v>6.0086612469085726E-2</v>
      </c>
      <c r="I27">
        <f t="shared" si="26"/>
        <v>5.4399648675283081E-2</v>
      </c>
      <c r="J27">
        <f t="shared" si="5"/>
        <v>5.1114384351761764E-2</v>
      </c>
      <c r="K27">
        <f t="shared" si="5"/>
        <v>7.1697978412020677E-2</v>
      </c>
      <c r="M27">
        <f t="shared" si="6"/>
        <v>0.23729862390815126</v>
      </c>
      <c r="N27">
        <f t="shared" si="7"/>
        <v>7.8317294204245727E-3</v>
      </c>
      <c r="P27">
        <f t="shared" si="27"/>
        <v>23.729862390815125</v>
      </c>
      <c r="Q27">
        <f t="shared" si="27"/>
        <v>0.78317294204245724</v>
      </c>
      <c r="S27" s="11">
        <f t="shared" si="30"/>
        <v>23.729862390815125</v>
      </c>
      <c r="T27">
        <f t="shared" si="30"/>
        <v>0.78317294204245724</v>
      </c>
      <c r="V27">
        <f t="shared" si="29"/>
        <v>7.4305915552246832E-2</v>
      </c>
      <c r="W27">
        <f t="shared" si="28"/>
        <v>6.7273150115047364E-2</v>
      </c>
      <c r="X27">
        <f t="shared" si="28"/>
        <v>6.3210438583156961E-2</v>
      </c>
      <c r="Y27">
        <f t="shared" si="28"/>
        <v>8.8665073803111158E-2</v>
      </c>
      <c r="AA27">
        <f t="shared" si="10"/>
        <v>0.29345457805356234</v>
      </c>
      <c r="AB27">
        <f t="shared" si="11"/>
        <v>9.6850829332660263E-3</v>
      </c>
      <c r="AD27">
        <f t="shared" si="12"/>
        <v>29.345457805356233</v>
      </c>
      <c r="AE27">
        <f t="shared" si="12"/>
        <v>0.9685082933266026</v>
      </c>
      <c r="AG27" s="11">
        <f t="shared" si="31"/>
        <v>29.345457805356233</v>
      </c>
      <c r="AH27" s="12">
        <f t="shared" si="31"/>
        <v>0.9685082933266026</v>
      </c>
      <c r="AL27" t="s">
        <v>35</v>
      </c>
      <c r="AM27" s="8">
        <v>0</v>
      </c>
      <c r="AN27" s="8">
        <v>0.56200000000000006</v>
      </c>
      <c r="AO27" s="8">
        <v>2.3E-2</v>
      </c>
      <c r="AP27" s="8">
        <v>8.9999999999999993E-3</v>
      </c>
      <c r="AQ27" s="8">
        <v>0.435</v>
      </c>
      <c r="AR27" s="8">
        <v>0.39600000000000002</v>
      </c>
      <c r="AS27" s="8">
        <v>0.64</v>
      </c>
      <c r="AT27" s="8">
        <v>4.4749999999999996</v>
      </c>
      <c r="AU27" s="8"/>
      <c r="AV27">
        <f t="shared" si="13"/>
        <v>0</v>
      </c>
      <c r="AW27">
        <f t="shared" si="32"/>
        <v>3.5955159693370321E-4</v>
      </c>
      <c r="AX27">
        <f t="shared" si="14"/>
        <v>1.4714745070240522E-5</v>
      </c>
      <c r="AY27">
        <f t="shared" si="14"/>
        <v>5.7579437231375953E-6</v>
      </c>
      <c r="AZ27">
        <f t="shared" si="14"/>
        <v>2.7830061328498377E-4</v>
      </c>
      <c r="BA27">
        <f t="shared" si="14"/>
        <v>2.5334952381805424E-4</v>
      </c>
      <c r="BB27">
        <f t="shared" si="14"/>
        <v>4.0945377586756236E-4</v>
      </c>
      <c r="BC27">
        <f t="shared" si="14"/>
        <v>2.8629775734489711E-3</v>
      </c>
      <c r="BE27">
        <f t="shared" si="15"/>
        <v>4.1841057721466526E-3</v>
      </c>
      <c r="BF27">
        <f t="shared" si="16"/>
        <v>8.9771338568120579E-4</v>
      </c>
      <c r="BH27" s="11">
        <f t="shared" si="17"/>
        <v>0.41841057721466524</v>
      </c>
      <c r="BI27">
        <f t="shared" si="17"/>
        <v>8.9771338568120584E-2</v>
      </c>
      <c r="BK27">
        <f t="shared" ref="BK27:BK35" si="34">AM27/SUM($AM$6:$AT$15,$AM$26:$AT$35)</f>
        <v>0</v>
      </c>
      <c r="BL27">
        <f t="shared" si="33"/>
        <v>4.538810056452461E-4</v>
      </c>
      <c r="BM27">
        <f t="shared" si="33"/>
        <v>1.8575201298648859E-5</v>
      </c>
      <c r="BN27">
        <f t="shared" si="33"/>
        <v>7.2685570299060746E-6</v>
      </c>
      <c r="BO27">
        <f t="shared" si="33"/>
        <v>3.5131358977879364E-4</v>
      </c>
      <c r="BP27">
        <f t="shared" si="33"/>
        <v>3.1981650931586732E-4</v>
      </c>
      <c r="BQ27">
        <f t="shared" si="33"/>
        <v>5.1687516657109868E-4</v>
      </c>
      <c r="BR27">
        <f t="shared" si="33"/>
        <v>3.6140880787588537E-3</v>
      </c>
      <c r="BT27">
        <f t="shared" si="19"/>
        <v>5.2818181083984141E-3</v>
      </c>
      <c r="BU27">
        <f t="shared" si="20"/>
        <v>1.1332311071596043E-3</v>
      </c>
      <c r="BW27" s="11">
        <f t="shared" si="21"/>
        <v>0.52818181083984139</v>
      </c>
      <c r="BX27">
        <f t="shared" si="21"/>
        <v>0.11332311071596043</v>
      </c>
    </row>
    <row r="28" spans="1:76" x14ac:dyDescent="0.25">
      <c r="B28" t="s">
        <v>31</v>
      </c>
      <c r="C28" s="8">
        <v>52.95</v>
      </c>
      <c r="D28" s="8">
        <v>46.698999999999998</v>
      </c>
      <c r="E28" s="8">
        <v>37.149000000000001</v>
      </c>
      <c r="F28" s="8">
        <v>39.430999999999997</v>
      </c>
      <c r="H28">
        <f t="shared" si="4"/>
        <v>5.5629915551792024E-2</v>
      </c>
      <c r="I28">
        <f t="shared" si="26"/>
        <v>4.906253874132456E-2</v>
      </c>
      <c r="J28">
        <f t="shared" si="5"/>
        <v>3.9029192310359243E-2</v>
      </c>
      <c r="K28">
        <f t="shared" si="5"/>
        <v>4.1426689331873677E-2</v>
      </c>
      <c r="M28">
        <f t="shared" si="6"/>
        <v>0.18514833593534949</v>
      </c>
      <c r="N28">
        <f t="shared" si="7"/>
        <v>6.5439299838630739E-3</v>
      </c>
      <c r="P28">
        <f t="shared" si="27"/>
        <v>18.514833593534949</v>
      </c>
      <c r="Q28">
        <f t="shared" si="27"/>
        <v>0.65439299838630738</v>
      </c>
      <c r="S28" s="11">
        <f t="shared" si="30"/>
        <v>18.514833593534949</v>
      </c>
      <c r="T28">
        <f t="shared" si="30"/>
        <v>0.65439299838630738</v>
      </c>
      <c r="V28">
        <f t="shared" si="29"/>
        <v>6.8794555680715311E-2</v>
      </c>
      <c r="W28">
        <f t="shared" si="28"/>
        <v>6.0673030325471652E-2</v>
      </c>
      <c r="X28">
        <f t="shared" si="28"/>
        <v>4.8265324815540946E-2</v>
      </c>
      <c r="Y28">
        <f t="shared" si="28"/>
        <v>5.123018177613381E-2</v>
      </c>
      <c r="AA28">
        <f t="shared" si="10"/>
        <v>0.22896309259786171</v>
      </c>
      <c r="AB28">
        <f t="shared" si="11"/>
        <v>8.0925299127309076E-3</v>
      </c>
      <c r="AD28">
        <f t="shared" si="12"/>
        <v>22.896309259786172</v>
      </c>
      <c r="AE28">
        <f t="shared" si="12"/>
        <v>0.8092529912730908</v>
      </c>
      <c r="AG28" s="11">
        <f t="shared" si="31"/>
        <v>22.896309259786172</v>
      </c>
      <c r="AH28" s="12">
        <f t="shared" si="31"/>
        <v>0.8092529912730908</v>
      </c>
      <c r="AL28" t="s">
        <v>34</v>
      </c>
      <c r="AM28" s="8">
        <v>0</v>
      </c>
      <c r="AN28" s="8">
        <v>4.7919999999999998</v>
      </c>
      <c r="AO28" s="8">
        <v>0.47699999999999998</v>
      </c>
      <c r="AP28" s="8">
        <v>0.30499999999999999</v>
      </c>
      <c r="AQ28" s="8">
        <v>5.952</v>
      </c>
      <c r="AR28" s="8">
        <v>1.738</v>
      </c>
      <c r="AS28" s="8">
        <v>9.0050000000000008</v>
      </c>
      <c r="AT28" s="8">
        <v>18.533999999999999</v>
      </c>
      <c r="AU28" s="8"/>
      <c r="AV28">
        <f t="shared" si="13"/>
        <v>0</v>
      </c>
      <c r="AW28">
        <f t="shared" si="32"/>
        <v>3.0657851468083729E-3</v>
      </c>
      <c r="AX28">
        <f t="shared" si="14"/>
        <v>3.0517101732629255E-4</v>
      </c>
      <c r="AY28">
        <f t="shared" si="14"/>
        <v>1.9513031506188517E-4</v>
      </c>
      <c r="AZ28">
        <f t="shared" si="14"/>
        <v>3.8079201155683299E-3</v>
      </c>
      <c r="BA28">
        <f t="shared" si="14"/>
        <v>1.111922910090349E-3</v>
      </c>
      <c r="BB28">
        <f t="shared" si="14"/>
        <v>5.7611425807615616E-3</v>
      </c>
      <c r="BC28">
        <f t="shared" si="14"/>
        <v>1.1857525440514688E-2</v>
      </c>
      <c r="BE28">
        <f t="shared" si="15"/>
        <v>2.6104597526131479E-2</v>
      </c>
      <c r="BF28">
        <f t="shared" si="16"/>
        <v>3.7728850669737804E-3</v>
      </c>
      <c r="BH28" s="11">
        <f t="shared" si="17"/>
        <v>2.6104597526131479</v>
      </c>
      <c r="BI28">
        <f t="shared" si="17"/>
        <v>0.37728850669737801</v>
      </c>
      <c r="BK28">
        <f t="shared" si="34"/>
        <v>0</v>
      </c>
      <c r="BL28">
        <f t="shared" si="33"/>
        <v>3.8701028097011011E-3</v>
      </c>
      <c r="BM28">
        <f t="shared" si="33"/>
        <v>3.8523352258502198E-4</v>
      </c>
      <c r="BN28">
        <f t="shared" si="33"/>
        <v>2.463233215690392E-4</v>
      </c>
      <c r="BO28">
        <f t="shared" si="33"/>
        <v>4.8069390491112174E-3</v>
      </c>
      <c r="BP28">
        <f t="shared" si="33"/>
        <v>1.4036391242196399E-3</v>
      </c>
      <c r="BQ28">
        <f t="shared" si="33"/>
        <v>7.2725951171449124E-3</v>
      </c>
      <c r="BR28">
        <f t="shared" si="33"/>
        <v>1.496838177691991E-2</v>
      </c>
      <c r="BT28">
        <f t="shared" si="19"/>
        <v>3.2953214721250845E-2</v>
      </c>
      <c r="BU28">
        <f t="shared" si="20"/>
        <v>4.7627124534722716E-3</v>
      </c>
      <c r="BW28" s="11">
        <f t="shared" si="21"/>
        <v>3.2953214721250843</v>
      </c>
      <c r="BX28">
        <f t="shared" si="21"/>
        <v>0.47627124534722715</v>
      </c>
    </row>
    <row r="29" spans="1:76" x14ac:dyDescent="0.25">
      <c r="B29" t="s">
        <v>30</v>
      </c>
      <c r="C29" s="8">
        <v>20.574999999999999</v>
      </c>
      <c r="D29" s="8">
        <v>16.713000000000001</v>
      </c>
      <c r="E29" s="8">
        <v>12.65</v>
      </c>
      <c r="F29" s="8">
        <v>10.263999999999999</v>
      </c>
      <c r="H29">
        <f t="shared" si="4"/>
        <v>2.1616345844723717E-2</v>
      </c>
      <c r="I29">
        <f t="shared" si="26"/>
        <v>1.7558881560285178E-2</v>
      </c>
      <c r="J29">
        <f t="shared" si="5"/>
        <v>1.3290244225310086E-2</v>
      </c>
      <c r="K29">
        <f t="shared" si="5"/>
        <v>1.0783483535856342E-2</v>
      </c>
      <c r="M29">
        <f t="shared" si="6"/>
        <v>6.3248955166175319E-2</v>
      </c>
      <c r="N29">
        <f t="shared" si="7"/>
        <v>4.1348293695171465E-3</v>
      </c>
      <c r="P29">
        <f t="shared" si="27"/>
        <v>6.3248955166175316</v>
      </c>
      <c r="Q29">
        <f t="shared" si="27"/>
        <v>0.41348293695171467</v>
      </c>
      <c r="S29" s="11">
        <f t="shared" si="30"/>
        <v>6.3248955166175316</v>
      </c>
      <c r="T29">
        <f t="shared" si="30"/>
        <v>0.41348293695171467</v>
      </c>
      <c r="V29">
        <f t="shared" si="29"/>
        <v>2.673178438396067E-2</v>
      </c>
      <c r="W29">
        <f t="shared" si="28"/>
        <v>2.1714134260468271E-2</v>
      </c>
      <c r="X29">
        <f t="shared" si="28"/>
        <v>1.6435337664986754E-2</v>
      </c>
      <c r="Y29">
        <f t="shared" si="28"/>
        <v>1.3335360141772652E-2</v>
      </c>
      <c r="AA29">
        <f t="shared" si="10"/>
        <v>7.8216616451188353E-2</v>
      </c>
      <c r="AB29">
        <f t="shared" si="11"/>
        <v>5.1133234064803558E-3</v>
      </c>
      <c r="AD29">
        <f t="shared" si="12"/>
        <v>7.8216616451188354</v>
      </c>
      <c r="AE29">
        <f t="shared" si="12"/>
        <v>0.51133234064803557</v>
      </c>
      <c r="AG29" s="11">
        <f t="shared" si="31"/>
        <v>7.8216616451188354</v>
      </c>
      <c r="AH29" s="12">
        <f t="shared" si="31"/>
        <v>0.51133234064803557</v>
      </c>
      <c r="AL29" t="s">
        <v>33</v>
      </c>
      <c r="AM29" s="8">
        <v>0</v>
      </c>
      <c r="AN29" s="8">
        <v>31.015999999999998</v>
      </c>
      <c r="AO29" s="8">
        <v>19.913</v>
      </c>
      <c r="AP29" s="8">
        <v>23.457000000000001</v>
      </c>
      <c r="AQ29" s="8">
        <v>36.536999999999999</v>
      </c>
      <c r="AR29" s="8">
        <v>40.165999999999997</v>
      </c>
      <c r="AS29" s="8">
        <v>46.969000000000001</v>
      </c>
      <c r="AT29" s="8">
        <v>63.058</v>
      </c>
      <c r="AU29" s="8"/>
      <c r="AV29">
        <f t="shared" si="13"/>
        <v>0</v>
      </c>
      <c r="AW29">
        <f t="shared" si="32"/>
        <v>1.9843153612981741E-2</v>
      </c>
      <c r="AX29">
        <f t="shared" si="14"/>
        <v>1.2739770373204328E-2</v>
      </c>
      <c r="AY29">
        <f t="shared" si="14"/>
        <v>1.5007120657070954E-2</v>
      </c>
      <c r="AZ29">
        <f t="shared" si="14"/>
        <v>2.3375332201364257E-2</v>
      </c>
      <c r="BA29">
        <f t="shared" si="14"/>
        <v>2.5697063064838294E-2</v>
      </c>
      <c r="BB29">
        <f t="shared" si="14"/>
        <v>3.0049428748005525E-2</v>
      </c>
      <c r="BC29">
        <f t="shared" si="14"/>
        <v>4.0342712810401166E-2</v>
      </c>
      <c r="BE29">
        <f t="shared" si="15"/>
        <v>0.16705458146786628</v>
      </c>
      <c r="BF29">
        <f t="shared" si="16"/>
        <v>1.1347410865904248E-2</v>
      </c>
      <c r="BH29" s="11">
        <f t="shared" si="17"/>
        <v>16.705458146786629</v>
      </c>
      <c r="BI29">
        <f t="shared" si="17"/>
        <v>1.1347410865904248</v>
      </c>
      <c r="BK29">
        <f t="shared" si="34"/>
        <v>0</v>
      </c>
      <c r="BL29">
        <f t="shared" si="33"/>
        <v>2.5049062759951869E-2</v>
      </c>
      <c r="BM29">
        <f t="shared" si="33"/>
        <v>1.6082086237391074E-2</v>
      </c>
      <c r="BN29">
        <f t="shared" si="33"/>
        <v>1.8944282472278536E-2</v>
      </c>
      <c r="BO29">
        <f t="shared" si="33"/>
        <v>2.9507918689075364E-2</v>
      </c>
      <c r="BP29">
        <f t="shared" si="33"/>
        <v>3.2438762407023043E-2</v>
      </c>
      <c r="BQ29">
        <f t="shared" si="33"/>
        <v>3.7932983904184273E-2</v>
      </c>
      <c r="BR29">
        <f t="shared" si="33"/>
        <v>5.0926741021313032E-2</v>
      </c>
      <c r="BT29">
        <f t="shared" si="19"/>
        <v>0.21088183749121717</v>
      </c>
      <c r="BU29">
        <f t="shared" si="20"/>
        <v>1.4324437157863832E-2</v>
      </c>
      <c r="BW29" s="11">
        <f t="shared" si="21"/>
        <v>21.088183749121718</v>
      </c>
      <c r="BX29">
        <f t="shared" si="21"/>
        <v>1.4324437157863832</v>
      </c>
    </row>
    <row r="30" spans="1:76" x14ac:dyDescent="0.25">
      <c r="B30" t="s">
        <v>29</v>
      </c>
      <c r="C30" s="8">
        <v>1.7250000000000001</v>
      </c>
      <c r="D30" s="8">
        <v>2.484</v>
      </c>
      <c r="E30" s="8">
        <v>2.6110000000000002</v>
      </c>
      <c r="F30" s="8">
        <v>2.5979999999999999</v>
      </c>
      <c r="H30">
        <f t="shared" si="4"/>
        <v>1.8123060307241028E-3</v>
      </c>
      <c r="I30">
        <f t="shared" si="26"/>
        <v>2.6097206842427079E-3</v>
      </c>
      <c r="J30">
        <f t="shared" si="5"/>
        <v>2.7431484325916712E-3</v>
      </c>
      <c r="K30">
        <f t="shared" si="5"/>
        <v>2.729490474099257E-3</v>
      </c>
      <c r="M30">
        <f t="shared" si="6"/>
        <v>9.8946656216577396E-3</v>
      </c>
      <c r="N30">
        <f t="shared" si="7"/>
        <v>3.8534881246995794E-4</v>
      </c>
      <c r="P30">
        <f t="shared" si="27"/>
        <v>0.989466562165774</v>
      </c>
      <c r="Q30">
        <f t="shared" si="27"/>
        <v>3.8534881246995792E-2</v>
      </c>
      <c r="S30" s="11">
        <f t="shared" si="30"/>
        <v>0.989466562165774</v>
      </c>
      <c r="T30">
        <f t="shared" si="30"/>
        <v>3.8534881246995792E-2</v>
      </c>
      <c r="V30">
        <f t="shared" si="29"/>
        <v>2.2411824088618302E-3</v>
      </c>
      <c r="W30">
        <f t="shared" si="28"/>
        <v>3.2273026687610353E-3</v>
      </c>
      <c r="X30">
        <f t="shared" si="28"/>
        <v>3.3923056635004286E-3</v>
      </c>
      <c r="Y30">
        <f t="shared" si="28"/>
        <v>3.3754155931727736E-3</v>
      </c>
      <c r="AA30">
        <f t="shared" si="10"/>
        <v>1.2236206334296066E-2</v>
      </c>
      <c r="AB30">
        <f t="shared" si="11"/>
        <v>4.7654036633007393E-4</v>
      </c>
      <c r="AD30">
        <f t="shared" si="12"/>
        <v>1.2236206334296067</v>
      </c>
      <c r="AE30">
        <f t="shared" si="12"/>
        <v>4.7654036633007393E-2</v>
      </c>
      <c r="AG30" s="11">
        <f t="shared" si="31"/>
        <v>1.2236206334296067</v>
      </c>
      <c r="AH30" s="12">
        <f t="shared" si="31"/>
        <v>4.7654036633007393E-2</v>
      </c>
      <c r="AL30" t="s">
        <v>32</v>
      </c>
      <c r="AM30" s="8">
        <v>0</v>
      </c>
      <c r="AN30" s="8">
        <v>26.594000000000001</v>
      </c>
      <c r="AO30" s="8">
        <v>56.072000000000003</v>
      </c>
      <c r="AP30" s="8">
        <v>57.192</v>
      </c>
      <c r="AQ30" s="8">
        <v>51.779000000000003</v>
      </c>
      <c r="AR30" s="8">
        <v>48.652000000000001</v>
      </c>
      <c r="AS30" s="8">
        <v>68.244</v>
      </c>
      <c r="AT30" s="8">
        <v>71.201999999999998</v>
      </c>
      <c r="AU30" s="8"/>
      <c r="AV30">
        <f t="shared" si="13"/>
        <v>0</v>
      </c>
      <c r="AW30">
        <f t="shared" si="32"/>
        <v>1.7014083930346802E-2</v>
      </c>
      <c r="AX30">
        <f t="shared" si="14"/>
        <v>3.5873268938196812E-2</v>
      </c>
      <c r="AY30">
        <f t="shared" si="14"/>
        <v>3.6589813045965043E-2</v>
      </c>
      <c r="AZ30">
        <f t="shared" si="14"/>
        <v>3.3126729782260174E-2</v>
      </c>
      <c r="BA30">
        <f t="shared" si="14"/>
        <v>3.1126164224232256E-2</v>
      </c>
      <c r="BB30">
        <f t="shared" si="14"/>
        <v>4.3660567937978005E-2</v>
      </c>
      <c r="BC30">
        <f t="shared" si="14"/>
        <v>4.5553012108315895E-2</v>
      </c>
      <c r="BE30">
        <f t="shared" si="15"/>
        <v>0.24294363996729498</v>
      </c>
      <c r="BF30">
        <f t="shared" si="16"/>
        <v>1.4075793939232398E-2</v>
      </c>
      <c r="BH30" s="11">
        <f t="shared" si="17"/>
        <v>24.294363996729498</v>
      </c>
      <c r="BI30">
        <f t="shared" si="17"/>
        <v>1.4075793939232397</v>
      </c>
      <c r="BK30">
        <f t="shared" si="34"/>
        <v>0</v>
      </c>
      <c r="BL30">
        <f t="shared" si="33"/>
        <v>2.1477778405924686E-2</v>
      </c>
      <c r="BM30">
        <f t="shared" si="33"/>
        <v>4.5284725531210386E-2</v>
      </c>
      <c r="BN30">
        <f t="shared" si="33"/>
        <v>4.6189257072709808E-2</v>
      </c>
      <c r="BO30">
        <f t="shared" si="33"/>
        <v>4.181762382794519E-2</v>
      </c>
      <c r="BP30">
        <f t="shared" si="33"/>
        <v>3.9292204068776711E-2</v>
      </c>
      <c r="BQ30">
        <f t="shared" si="33"/>
        <v>5.5115045105434468E-2</v>
      </c>
      <c r="BR30">
        <f t="shared" si="33"/>
        <v>5.7503977515930262E-2</v>
      </c>
      <c r="BT30">
        <f t="shared" si="19"/>
        <v>0.30668061152793152</v>
      </c>
      <c r="BU30">
        <f t="shared" si="20"/>
        <v>1.7768619477365466E-2</v>
      </c>
      <c r="BW30" s="11">
        <f t="shared" si="21"/>
        <v>30.668061152793154</v>
      </c>
      <c r="BX30">
        <f t="shared" si="21"/>
        <v>1.7768619477365466</v>
      </c>
    </row>
    <row r="31" spans="1:76" x14ac:dyDescent="0.25">
      <c r="B31" t="s">
        <v>28</v>
      </c>
      <c r="C31" s="8">
        <v>3.9369999999999998</v>
      </c>
      <c r="D31" s="8">
        <v>2.6869999999999998</v>
      </c>
      <c r="E31" s="8">
        <v>0.755</v>
      </c>
      <c r="F31" s="8">
        <v>1.2609999999999999</v>
      </c>
      <c r="H31">
        <f t="shared" si="4"/>
        <v>4.1362601988178503E-3</v>
      </c>
      <c r="I31">
        <f t="shared" si="26"/>
        <v>2.8229949591627034E-3</v>
      </c>
      <c r="J31">
        <f t="shared" si="5"/>
        <v>7.9321220475170871E-4</v>
      </c>
      <c r="K31">
        <f t="shared" si="5"/>
        <v>1.324821973764112E-3</v>
      </c>
      <c r="M31">
        <f t="shared" si="6"/>
        <v>9.077289336496373E-3</v>
      </c>
      <c r="N31">
        <f t="shared" si="7"/>
        <v>1.3098656811960075E-3</v>
      </c>
      <c r="P31">
        <f t="shared" si="27"/>
        <v>0.90772893364963725</v>
      </c>
      <c r="Q31">
        <f t="shared" si="27"/>
        <v>0.13098656811960074</v>
      </c>
      <c r="S31" s="11">
        <f t="shared" si="30"/>
        <v>0.90772893364963725</v>
      </c>
      <c r="T31">
        <f t="shared" si="30"/>
        <v>0.13098656811960074</v>
      </c>
      <c r="V31">
        <f t="shared" si="29"/>
        <v>5.1150928369211738E-3</v>
      </c>
      <c r="W31">
        <f t="shared" si="28"/>
        <v>3.4910476131082536E-3</v>
      </c>
      <c r="X31">
        <f t="shared" si="28"/>
        <v>9.8092331518300391E-4</v>
      </c>
      <c r="Y31">
        <f t="shared" si="28"/>
        <v>1.6383368217824739E-3</v>
      </c>
      <c r="AA31">
        <f t="shared" si="10"/>
        <v>1.1225400586994906E-2</v>
      </c>
      <c r="AB31">
        <f t="shared" si="11"/>
        <v>1.6198411708067755E-3</v>
      </c>
      <c r="AD31">
        <f t="shared" si="12"/>
        <v>1.1225400586994905</v>
      </c>
      <c r="AE31">
        <f t="shared" si="12"/>
        <v>0.16198411708067756</v>
      </c>
      <c r="AG31" s="11">
        <f t="shared" si="31"/>
        <v>1.1225400586994905</v>
      </c>
      <c r="AH31" s="12">
        <f t="shared" si="31"/>
        <v>0.16198411708067756</v>
      </c>
      <c r="AL31" t="s">
        <v>31</v>
      </c>
      <c r="AM31" s="8">
        <v>0</v>
      </c>
      <c r="AN31" s="8">
        <v>0</v>
      </c>
      <c r="AO31" s="8">
        <v>0</v>
      </c>
      <c r="AP31" s="8">
        <v>52.95</v>
      </c>
      <c r="AQ31" s="8">
        <v>46.698999999999998</v>
      </c>
      <c r="AR31" s="8">
        <v>37.149000000000001</v>
      </c>
      <c r="AS31" s="8">
        <v>39.430999999999997</v>
      </c>
      <c r="AT31" s="8">
        <v>46.027999999999999</v>
      </c>
      <c r="AU31" s="8"/>
      <c r="AV31">
        <f t="shared" si="13"/>
        <v>0</v>
      </c>
      <c r="AW31">
        <f t="shared" si="32"/>
        <v>0</v>
      </c>
      <c r="AX31">
        <f t="shared" si="14"/>
        <v>0</v>
      </c>
      <c r="AY31">
        <f t="shared" si="14"/>
        <v>3.3875902237792854E-2</v>
      </c>
      <c r="AZ31">
        <f t="shared" si="14"/>
        <v>2.9876690436311398E-2</v>
      </c>
      <c r="BA31">
        <f t="shared" si="14"/>
        <v>2.3766872374537618E-2</v>
      </c>
      <c r="BB31">
        <f t="shared" si="14"/>
        <v>2.5226830994115389E-2</v>
      </c>
      <c r="BC31">
        <f t="shared" si="14"/>
        <v>2.9447403743175251E-2</v>
      </c>
      <c r="BE31">
        <f t="shared" si="15"/>
        <v>0.14219369978593252</v>
      </c>
      <c r="BF31">
        <f t="shared" si="16"/>
        <v>1.4058890261979175E-2</v>
      </c>
      <c r="BH31" s="11">
        <f t="shared" si="17"/>
        <v>14.219369978593251</v>
      </c>
      <c r="BI31">
        <f t="shared" si="17"/>
        <v>1.4058890261979176</v>
      </c>
      <c r="BK31">
        <f t="shared" si="34"/>
        <v>0</v>
      </c>
      <c r="BL31">
        <f t="shared" si="33"/>
        <v>0</v>
      </c>
      <c r="BM31">
        <f t="shared" si="33"/>
        <v>0</v>
      </c>
      <c r="BN31">
        <f t="shared" si="33"/>
        <v>4.2763343859280746E-2</v>
      </c>
      <c r="BO31">
        <f t="shared" si="33"/>
        <v>3.771492719328709E-2</v>
      </c>
      <c r="BP31">
        <f t="shared" si="33"/>
        <v>3.0002180567108978E-2</v>
      </c>
      <c r="BQ31">
        <f t="shared" si="33"/>
        <v>3.1845163582914046E-2</v>
      </c>
      <c r="BR31">
        <f t="shared" si="33"/>
        <v>3.7173015885835201E-2</v>
      </c>
      <c r="BT31">
        <f t="shared" si="19"/>
        <v>0.17949863108842606</v>
      </c>
      <c r="BU31">
        <f t="shared" si="20"/>
        <v>1.7747281071149999E-2</v>
      </c>
      <c r="BW31" s="11">
        <f t="shared" si="21"/>
        <v>17.949863108842607</v>
      </c>
      <c r="BX31">
        <f t="shared" si="21"/>
        <v>1.7747281071149998</v>
      </c>
    </row>
    <row r="32" spans="1:76" x14ac:dyDescent="0.25">
      <c r="B32" t="s">
        <v>27</v>
      </c>
      <c r="C32" s="8">
        <v>26.902999999999999</v>
      </c>
      <c r="D32" s="8">
        <v>15.180999999999999</v>
      </c>
      <c r="E32" s="8">
        <v>20.783999999999999</v>
      </c>
      <c r="F32" s="8">
        <v>24.9</v>
      </c>
      <c r="H32">
        <f t="shared" si="4"/>
        <v>2.8264619793953932E-2</v>
      </c>
      <c r="I32">
        <f t="shared" si="26"/>
        <v>1.5949343682563826E-2</v>
      </c>
      <c r="J32">
        <f t="shared" si="5"/>
        <v>2.1835923792794056E-2</v>
      </c>
      <c r="K32">
        <f t="shared" si="5"/>
        <v>2.6160243573930524E-2</v>
      </c>
      <c r="M32">
        <f t="shared" si="6"/>
        <v>9.2210130843242338E-2</v>
      </c>
      <c r="N32">
        <f t="shared" si="7"/>
        <v>4.7106037352293252E-3</v>
      </c>
      <c r="P32">
        <f t="shared" si="27"/>
        <v>9.2210130843242339</v>
      </c>
      <c r="Q32">
        <f t="shared" si="27"/>
        <v>0.47106037352293251</v>
      </c>
      <c r="S32" s="11">
        <f t="shared" si="30"/>
        <v>9.2210130843242339</v>
      </c>
      <c r="T32">
        <f t="shared" si="30"/>
        <v>0.47106037352293251</v>
      </c>
      <c r="V32">
        <f t="shared" si="29"/>
        <v>3.4953350924991196E-2</v>
      </c>
      <c r="W32">
        <f t="shared" si="28"/>
        <v>1.9723704434163155E-2</v>
      </c>
      <c r="X32">
        <f t="shared" si="28"/>
        <v>2.7003324745382189E-2</v>
      </c>
      <c r="Y32">
        <f t="shared" si="28"/>
        <v>3.2350980858353376E-2</v>
      </c>
      <c r="AA32">
        <f t="shared" si="10"/>
        <v>0.11403136096288992</v>
      </c>
      <c r="AB32">
        <f t="shared" si="11"/>
        <v>5.8253529191737196E-3</v>
      </c>
      <c r="AD32">
        <f t="shared" si="12"/>
        <v>11.403136096288993</v>
      </c>
      <c r="AE32">
        <f t="shared" si="12"/>
        <v>0.58253529191737197</v>
      </c>
      <c r="AG32" s="11">
        <f t="shared" si="31"/>
        <v>11.403136096288993</v>
      </c>
      <c r="AH32" s="12">
        <f t="shared" si="31"/>
        <v>0.58253529191737197</v>
      </c>
      <c r="AL32" t="s">
        <v>30</v>
      </c>
      <c r="AM32" s="8">
        <v>0</v>
      </c>
      <c r="AN32" s="8">
        <v>5.5110000000000001</v>
      </c>
      <c r="AO32" s="8">
        <v>22.257999999999999</v>
      </c>
      <c r="AP32" s="8">
        <v>20.574999999999999</v>
      </c>
      <c r="AQ32" s="8">
        <v>16.713000000000001</v>
      </c>
      <c r="AR32" s="8">
        <v>12.65</v>
      </c>
      <c r="AS32" s="8">
        <v>10.263999999999999</v>
      </c>
      <c r="AT32" s="8">
        <v>14.282</v>
      </c>
      <c r="AU32" s="8"/>
      <c r="AV32">
        <f t="shared" si="13"/>
        <v>0</v>
      </c>
      <c r="AW32">
        <f t="shared" si="32"/>
        <v>3.5257808731345877E-3</v>
      </c>
      <c r="AX32">
        <f t="shared" si="14"/>
        <v>1.4240034598844067E-2</v>
      </c>
      <c r="AY32">
        <f t="shared" si="14"/>
        <v>1.3163299122617336E-2</v>
      </c>
      <c r="AZ32">
        <f t="shared" si="14"/>
        <v>1.0692501493866515E-2</v>
      </c>
      <c r="BA32">
        <f t="shared" si="14"/>
        <v>8.0931097886322873E-3</v>
      </c>
      <c r="BB32">
        <f t="shared" si="14"/>
        <v>6.5666149304760306E-3</v>
      </c>
      <c r="BC32">
        <f t="shared" si="14"/>
        <v>9.1372169170945705E-3</v>
      </c>
      <c r="BE32">
        <f t="shared" si="15"/>
        <v>6.5418557724665399E-2</v>
      </c>
      <c r="BF32">
        <f t="shared" si="16"/>
        <v>4.4717289297401108E-3</v>
      </c>
      <c r="BH32" s="11">
        <f t="shared" si="17"/>
        <v>6.5418557724665396</v>
      </c>
      <c r="BI32">
        <f t="shared" si="17"/>
        <v>0.44717289297401108</v>
      </c>
      <c r="BK32">
        <f t="shared" si="34"/>
        <v>0</v>
      </c>
      <c r="BL32">
        <f t="shared" si="33"/>
        <v>4.45077975464582E-3</v>
      </c>
      <c r="BM32">
        <f t="shared" si="33"/>
        <v>1.7975949152405489E-2</v>
      </c>
      <c r="BN32">
        <f t="shared" si="33"/>
        <v>1.6616728987813054E-2</v>
      </c>
      <c r="BO32">
        <f t="shared" si="33"/>
        <v>1.3497710404535582E-2</v>
      </c>
      <c r="BP32">
        <f t="shared" si="33"/>
        <v>1.0216360714256873E-2</v>
      </c>
      <c r="BQ32">
        <f t="shared" si="33"/>
        <v>8.2893854838839952E-3</v>
      </c>
      <c r="BR32">
        <f t="shared" si="33"/>
        <v>1.1534392389013173E-2</v>
      </c>
      <c r="BT32">
        <f t="shared" si="19"/>
        <v>8.258130688655399E-2</v>
      </c>
      <c r="BU32">
        <f t="shared" si="20"/>
        <v>5.6449000391385279E-3</v>
      </c>
      <c r="BW32" s="11">
        <f t="shared" si="21"/>
        <v>8.2581306886553989</v>
      </c>
      <c r="BX32">
        <f t="shared" si="21"/>
        <v>0.56449000391385284</v>
      </c>
    </row>
    <row r="33" spans="1:91" x14ac:dyDescent="0.25">
      <c r="S33" s="11"/>
      <c r="AD33" s="7" t="s">
        <v>183</v>
      </c>
      <c r="AG33" s="13" t="str">
        <f t="shared" si="31"/>
        <v>% WM</v>
      </c>
      <c r="AH33" s="12">
        <f t="shared" si="31"/>
        <v>0</v>
      </c>
      <c r="AL33" t="s">
        <v>29</v>
      </c>
      <c r="AM33" s="8">
        <v>0</v>
      </c>
      <c r="AN33" s="8">
        <v>0.39900000000000002</v>
      </c>
      <c r="AO33" s="8">
        <v>1.518</v>
      </c>
      <c r="AP33" s="8">
        <v>1.7250000000000001</v>
      </c>
      <c r="AQ33" s="8">
        <v>2.484</v>
      </c>
      <c r="AR33" s="8">
        <v>2.6110000000000002</v>
      </c>
      <c r="AS33" s="8">
        <v>2.5979999999999999</v>
      </c>
      <c r="AT33" s="8">
        <v>2.97</v>
      </c>
      <c r="AU33" s="8"/>
      <c r="AV33">
        <f t="shared" si="13"/>
        <v>0</v>
      </c>
      <c r="AW33">
        <f t="shared" si="32"/>
        <v>2.552688383924334E-4</v>
      </c>
      <c r="AX33">
        <f t="shared" si="14"/>
        <v>9.7117317463587443E-4</v>
      </c>
      <c r="AY33">
        <f t="shared" si="14"/>
        <v>1.1036058802680391E-3</v>
      </c>
      <c r="AZ33">
        <f t="shared" si="14"/>
        <v>1.5891924675859764E-3</v>
      </c>
      <c r="BA33">
        <f t="shared" si="14"/>
        <v>1.6704434512346958E-3</v>
      </c>
      <c r="BB33">
        <f t="shared" si="14"/>
        <v>1.6621264214123858E-3</v>
      </c>
      <c r="BC33">
        <f t="shared" si="14"/>
        <v>1.9001214286354067E-3</v>
      </c>
      <c r="BE33">
        <f t="shared" si="15"/>
        <v>9.1519316621648111E-3</v>
      </c>
      <c r="BF33">
        <f t="shared" si="16"/>
        <v>6.5627676302126728E-4</v>
      </c>
      <c r="BH33" s="11">
        <f t="shared" si="17"/>
        <v>0.91519316621648117</v>
      </c>
      <c r="BI33">
        <f t="shared" si="17"/>
        <v>6.5627676302126722E-2</v>
      </c>
      <c r="BK33">
        <f t="shared" si="34"/>
        <v>0</v>
      </c>
      <c r="BL33">
        <f t="shared" si="33"/>
        <v>3.2223936165916934E-4</v>
      </c>
      <c r="BM33">
        <f t="shared" si="33"/>
        <v>1.2259632857108246E-3</v>
      </c>
      <c r="BN33">
        <f t="shared" si="33"/>
        <v>1.3931400973986644E-3</v>
      </c>
      <c r="BO33">
        <f t="shared" si="33"/>
        <v>2.0061217402540768E-3</v>
      </c>
      <c r="BP33">
        <f t="shared" si="33"/>
        <v>2.1086891561205292E-3</v>
      </c>
      <c r="BQ33">
        <f t="shared" si="33"/>
        <v>2.0981901292995535E-3</v>
      </c>
      <c r="BR33">
        <f t="shared" si="33"/>
        <v>2.3986238198690051E-3</v>
      </c>
      <c r="BT33">
        <f t="shared" si="19"/>
        <v>1.1552967590311825E-2</v>
      </c>
      <c r="BU33">
        <f t="shared" si="20"/>
        <v>8.2845288331906191E-4</v>
      </c>
      <c r="BW33" s="11">
        <f t="shared" si="21"/>
        <v>1.1552967590311825</v>
      </c>
      <c r="BX33">
        <f t="shared" si="21"/>
        <v>8.2845288331906186E-2</v>
      </c>
    </row>
    <row r="34" spans="1:91" x14ac:dyDescent="0.25">
      <c r="B34" t="s">
        <v>185</v>
      </c>
      <c r="C34" s="8">
        <v>26.954999999999998</v>
      </c>
      <c r="D34" s="8">
        <v>25.678999999999998</v>
      </c>
      <c r="E34" s="8">
        <v>25.207000000000001</v>
      </c>
      <c r="F34" s="8">
        <v>25.456</v>
      </c>
      <c r="H34">
        <f t="shared" si="4"/>
        <v>2.8319251627923585E-2</v>
      </c>
      <c r="I34">
        <f t="shared" si="26"/>
        <v>2.6978670471283613E-2</v>
      </c>
      <c r="J34">
        <f t="shared" si="5"/>
        <v>2.648278151678983E-2</v>
      </c>
      <c r="K34">
        <f t="shared" si="5"/>
        <v>2.6744383952529135E-2</v>
      </c>
      <c r="M34">
        <f t="shared" si="6"/>
        <v>0.10852508756852616</v>
      </c>
      <c r="N34">
        <f t="shared" si="7"/>
        <v>7.0795569971184784E-4</v>
      </c>
      <c r="P34">
        <f t="shared" si="27"/>
        <v>10.852508756852616</v>
      </c>
      <c r="Q34">
        <f t="shared" si="27"/>
        <v>7.0795569971184788E-2</v>
      </c>
      <c r="S34" s="11">
        <f t="shared" si="30"/>
        <v>10.852508756852616</v>
      </c>
      <c r="T34">
        <f t="shared" si="30"/>
        <v>7.0795569971184788E-2</v>
      </c>
      <c r="V34">
        <f>C34/SUM($C$17:$F$19,$C$34:$F$36)</f>
        <v>0.14798811922500454</v>
      </c>
      <c r="W34">
        <f>D34/SUM($C$17:$F$19,$C$34:$F$36)</f>
        <v>0.14098263452342391</v>
      </c>
      <c r="X34">
        <f t="shared" ref="X34:Y36" si="35">E34/SUM($C$17:$F$19,$C$34:$F$36)</f>
        <v>0.13839126400685178</v>
      </c>
      <c r="Y34">
        <f t="shared" si="35"/>
        <v>0.13975832175817904</v>
      </c>
      <c r="AA34">
        <f t="shared" si="10"/>
        <v>0.5671203395134593</v>
      </c>
      <c r="AB34">
        <f t="shared" si="11"/>
        <v>3.6995692496221643E-3</v>
      </c>
      <c r="AD34">
        <f t="shared" si="12"/>
        <v>56.71203395134593</v>
      </c>
      <c r="AE34">
        <f t="shared" si="12"/>
        <v>0.36995692496221644</v>
      </c>
      <c r="AG34" s="11">
        <f t="shared" si="31"/>
        <v>56.71203395134593</v>
      </c>
      <c r="AH34" s="12">
        <f t="shared" si="31"/>
        <v>0.36995692496221644</v>
      </c>
      <c r="AL34" t="s">
        <v>28</v>
      </c>
      <c r="AM34" s="8">
        <v>0</v>
      </c>
      <c r="AN34" s="8">
        <v>9.9000000000000005E-2</v>
      </c>
      <c r="AO34" s="8">
        <v>0.60499999999999998</v>
      </c>
      <c r="AP34" s="8">
        <v>3.9369999999999998</v>
      </c>
      <c r="AQ34" s="8">
        <v>2.6869999999999998</v>
      </c>
      <c r="AR34" s="8">
        <v>0.755</v>
      </c>
      <c r="AS34" s="8">
        <v>1.2609999999999999</v>
      </c>
      <c r="AT34" s="8">
        <v>2.694</v>
      </c>
      <c r="AU34" s="8"/>
      <c r="AV34">
        <f t="shared" si="13"/>
        <v>0</v>
      </c>
      <c r="AW34">
        <f t="shared" si="32"/>
        <v>6.3337380954513561E-5</v>
      </c>
      <c r="AX34">
        <f t="shared" si="14"/>
        <v>3.8706177249980502E-4</v>
      </c>
      <c r="AY34">
        <f t="shared" si="14"/>
        <v>2.5187804931103013E-3</v>
      </c>
      <c r="AZ34">
        <f t="shared" si="14"/>
        <v>1.7190660871189687E-3</v>
      </c>
      <c r="BA34">
        <f t="shared" si="14"/>
        <v>4.8302750121876497E-4</v>
      </c>
      <c r="BB34">
        <f t="shared" si="14"/>
        <v>8.0675189276405634E-4</v>
      </c>
      <c r="BC34">
        <f t="shared" si="14"/>
        <v>1.7235444877925202E-3</v>
      </c>
      <c r="BE34">
        <f t="shared" si="15"/>
        <v>7.7015696154589305E-3</v>
      </c>
      <c r="BF34">
        <f t="shared" si="16"/>
        <v>8.5832466111346447E-4</v>
      </c>
      <c r="BH34" s="11">
        <f t="shared" si="17"/>
        <v>0.77015696154589308</v>
      </c>
      <c r="BI34">
        <f t="shared" si="17"/>
        <v>8.5832466111346442E-2</v>
      </c>
      <c r="BK34">
        <f t="shared" si="34"/>
        <v>0</v>
      </c>
      <c r="BL34">
        <f t="shared" si="33"/>
        <v>7.9954127328966829E-5</v>
      </c>
      <c r="BM34">
        <f t="shared" si="33"/>
        <v>4.8860855589924175E-4</v>
      </c>
      <c r="BN34">
        <f t="shared" si="33"/>
        <v>3.1795898918600242E-3</v>
      </c>
      <c r="BO34">
        <f t="shared" si="33"/>
        <v>2.1700680821508471E-3</v>
      </c>
      <c r="BP34">
        <f t="shared" si="33"/>
        <v>6.0975117306434298E-4</v>
      </c>
      <c r="BQ34">
        <f t="shared" si="33"/>
        <v>1.0184056016346178E-3</v>
      </c>
      <c r="BR34">
        <f t="shared" si="33"/>
        <v>2.1757214042852184E-3</v>
      </c>
      <c r="BT34">
        <f t="shared" si="19"/>
        <v>9.7220988362232592E-3</v>
      </c>
      <c r="BU34">
        <f t="shared" si="20"/>
        <v>1.0835086359750684E-3</v>
      </c>
      <c r="BW34" s="11">
        <f t="shared" si="21"/>
        <v>0.97220988362232597</v>
      </c>
      <c r="BX34">
        <f t="shared" si="21"/>
        <v>0.10835086359750684</v>
      </c>
    </row>
    <row r="35" spans="1:91" x14ac:dyDescent="0.25">
      <c r="B35" t="s">
        <v>186</v>
      </c>
      <c r="C35" s="8">
        <v>10.194000000000001</v>
      </c>
      <c r="D35" s="8">
        <v>7.6029999999999998</v>
      </c>
      <c r="E35" s="8">
        <v>8.7140000000000004</v>
      </c>
      <c r="F35" s="8">
        <v>8.3680000000000003</v>
      </c>
      <c r="H35">
        <f t="shared" si="4"/>
        <v>1.0709940682435654E-2</v>
      </c>
      <c r="I35">
        <f t="shared" si="26"/>
        <v>7.9878044936784656E-3</v>
      </c>
      <c r="J35">
        <f t="shared" si="5"/>
        <v>9.155034638683961E-3</v>
      </c>
      <c r="K35">
        <f t="shared" si="5"/>
        <v>8.7915228203474163E-3</v>
      </c>
      <c r="M35">
        <f t="shared" si="6"/>
        <v>3.6644302635145495E-2</v>
      </c>
      <c r="N35">
        <f t="shared" si="7"/>
        <v>9.8895827549496784E-4</v>
      </c>
      <c r="P35">
        <f t="shared" si="27"/>
        <v>3.6644302635145496</v>
      </c>
      <c r="Q35">
        <f t="shared" si="27"/>
        <v>9.8895827549496787E-2</v>
      </c>
      <c r="S35" s="11">
        <f t="shared" si="30"/>
        <v>3.6644302635145496</v>
      </c>
      <c r="T35">
        <f t="shared" si="30"/>
        <v>9.8895827549496787E-2</v>
      </c>
      <c r="V35">
        <f t="shared" ref="V35:W36" si="36">C35/SUM($C$17:$F$19,$C$34:$F$36)</f>
        <v>5.5967014927831439E-2</v>
      </c>
      <c r="W35">
        <f t="shared" si="36"/>
        <v>4.1741928045546633E-2</v>
      </c>
      <c r="X35">
        <f t="shared" si="35"/>
        <v>4.7841531104681499E-2</v>
      </c>
      <c r="Y35">
        <f t="shared" si="35"/>
        <v>4.5941924751431579E-2</v>
      </c>
      <c r="AA35">
        <f t="shared" si="10"/>
        <v>0.19149239882949115</v>
      </c>
      <c r="AB35">
        <f t="shared" si="11"/>
        <v>5.1680064538921272E-3</v>
      </c>
      <c r="AD35">
        <f t="shared" si="12"/>
        <v>19.149239882949114</v>
      </c>
      <c r="AE35">
        <f t="shared" si="12"/>
        <v>0.51680064538921267</v>
      </c>
      <c r="AG35" s="11">
        <f t="shared" si="31"/>
        <v>19.149239882949114</v>
      </c>
      <c r="AH35" s="12">
        <f t="shared" si="31"/>
        <v>0.51680064538921267</v>
      </c>
      <c r="AL35" t="s">
        <v>27</v>
      </c>
      <c r="AM35" s="8">
        <v>0</v>
      </c>
      <c r="AN35" s="8">
        <v>3.5710000000000002</v>
      </c>
      <c r="AO35" s="8">
        <v>23.489000000000001</v>
      </c>
      <c r="AP35" s="8">
        <v>26.902999999999999</v>
      </c>
      <c r="AQ35" s="8">
        <v>15.180999999999999</v>
      </c>
      <c r="AR35" s="8">
        <v>20.783999999999999</v>
      </c>
      <c r="AS35" s="8">
        <v>24.9</v>
      </c>
      <c r="AT35" s="8">
        <v>26.492000000000001</v>
      </c>
      <c r="AU35" s="8"/>
      <c r="AV35">
        <f t="shared" si="13"/>
        <v>0</v>
      </c>
      <c r="AW35">
        <f t="shared" si="32"/>
        <v>2.2846241150360396E-3</v>
      </c>
      <c r="AX35">
        <f t="shared" si="14"/>
        <v>1.5027593345864333E-2</v>
      </c>
      <c r="AY35">
        <f t="shared" si="14"/>
        <v>1.7211773331507859E-2</v>
      </c>
      <c r="AZ35">
        <f t="shared" si="14"/>
        <v>9.7123715178835373E-3</v>
      </c>
      <c r="BA35">
        <f t="shared" si="14"/>
        <v>1.3297011371299086E-2</v>
      </c>
      <c r="BB35">
        <f t="shared" si="14"/>
        <v>1.5930310967347348E-2</v>
      </c>
      <c r="BC35">
        <f t="shared" si="14"/>
        <v>1.6948827234817911E-2</v>
      </c>
      <c r="BE35">
        <f t="shared" si="15"/>
        <v>9.0412511883756111E-2</v>
      </c>
      <c r="BF35">
        <f t="shared" si="16"/>
        <v>6.3014744926438481E-3</v>
      </c>
      <c r="BH35" s="11">
        <f t="shared" si="17"/>
        <v>9.041251188375611</v>
      </c>
      <c r="BI35">
        <f t="shared" si="17"/>
        <v>0.63014744926438482</v>
      </c>
      <c r="BK35">
        <f t="shared" si="34"/>
        <v>0</v>
      </c>
      <c r="BL35">
        <f t="shared" si="33"/>
        <v>2.8840019059771771E-3</v>
      </c>
      <c r="BM35">
        <f t="shared" si="33"/>
        <v>1.8970126230607089E-2</v>
      </c>
      <c r="BN35">
        <f t="shared" si="33"/>
        <v>2.1727332197284791E-2</v>
      </c>
      <c r="BO35">
        <f t="shared" si="33"/>
        <v>1.2260440474556013E-2</v>
      </c>
      <c r="BP35">
        <f t="shared" si="33"/>
        <v>1.6785521034396428E-2</v>
      </c>
      <c r="BQ35">
        <f t="shared" si="33"/>
        <v>2.0109674449406808E-2</v>
      </c>
      <c r="BR35">
        <f t="shared" si="33"/>
        <v>2.1395401426252417E-2</v>
      </c>
      <c r="BT35">
        <f t="shared" si="19"/>
        <v>0.11413249771848073</v>
      </c>
      <c r="BU35">
        <f t="shared" si="20"/>
        <v>7.9546846799193136E-3</v>
      </c>
      <c r="BW35" s="11">
        <f t="shared" si="21"/>
        <v>11.413249771848074</v>
      </c>
      <c r="BX35">
        <f t="shared" si="21"/>
        <v>0.79546846799193138</v>
      </c>
    </row>
    <row r="36" spans="1:91" x14ac:dyDescent="0.25">
      <c r="B36" t="s">
        <v>187</v>
      </c>
      <c r="C36" s="8">
        <v>8.6999999999999994E-2</v>
      </c>
      <c r="D36" s="8">
        <v>8.5000000000000006E-2</v>
      </c>
      <c r="E36" s="8">
        <v>3.3000000000000002E-2</v>
      </c>
      <c r="F36" s="8">
        <v>3.4000000000000002E-2</v>
      </c>
      <c r="H36">
        <f t="shared" si="4"/>
        <v>9.1403260679998209E-5</v>
      </c>
      <c r="I36">
        <f t="shared" si="26"/>
        <v>8.9302036296549987E-5</v>
      </c>
      <c r="J36">
        <f t="shared" si="5"/>
        <v>3.4670202326895877E-5</v>
      </c>
      <c r="K36">
        <f t="shared" si="5"/>
        <v>3.5720814518619995E-5</v>
      </c>
      <c r="M36">
        <f t="shared" si="6"/>
        <v>2.5109631382206406E-4</v>
      </c>
      <c r="N36">
        <f t="shared" si="7"/>
        <v>2.7591074485920565E-5</v>
      </c>
      <c r="P36">
        <f t="shared" si="27"/>
        <v>2.5109631382206406E-2</v>
      </c>
      <c r="Q36">
        <f t="shared" si="27"/>
        <v>2.7591074485920565E-3</v>
      </c>
      <c r="S36" s="11">
        <f t="shared" si="30"/>
        <v>2.5109631382206406E-2</v>
      </c>
      <c r="T36">
        <f t="shared" si="30"/>
        <v>2.7591074485920565E-3</v>
      </c>
      <c r="V36">
        <f t="shared" si="36"/>
        <v>4.7764668419867908E-4</v>
      </c>
      <c r="W36">
        <f t="shared" si="36"/>
        <v>4.6666630065388197E-4</v>
      </c>
      <c r="X36">
        <f t="shared" si="35"/>
        <v>1.8117632848915416E-4</v>
      </c>
      <c r="Y36">
        <f t="shared" si="35"/>
        <v>1.8666652026155277E-4</v>
      </c>
      <c r="AA36">
        <f t="shared" si="10"/>
        <v>1.312155833603268E-3</v>
      </c>
      <c r="AB36">
        <f t="shared" si="11"/>
        <v>1.4418287863731153E-4</v>
      </c>
      <c r="AD36">
        <f t="shared" si="12"/>
        <v>0.13121558336032679</v>
      </c>
      <c r="AE36">
        <f t="shared" si="12"/>
        <v>1.4418287863731153E-2</v>
      </c>
      <c r="AG36" s="11">
        <f t="shared" si="31"/>
        <v>0.13121558336032679</v>
      </c>
      <c r="AH36" s="12">
        <f t="shared" si="31"/>
        <v>1.4418287863731153E-2</v>
      </c>
      <c r="AM36" s="8"/>
      <c r="AN36" s="8"/>
      <c r="AO36" s="8"/>
      <c r="AP36" s="8"/>
      <c r="AQ36" s="8"/>
      <c r="AR36" s="8"/>
      <c r="AS36" s="8"/>
      <c r="AT36" s="8"/>
      <c r="AU36" s="8"/>
      <c r="BH36" s="11"/>
      <c r="BW36" s="9" t="s">
        <v>184</v>
      </c>
    </row>
    <row r="37" spans="1:91" x14ac:dyDescent="0.25">
      <c r="AL37" t="s">
        <v>185</v>
      </c>
      <c r="AM37" s="8">
        <v>0</v>
      </c>
      <c r="AN37" s="8">
        <v>43.609000000000002</v>
      </c>
      <c r="AO37" s="8">
        <v>25.719000000000001</v>
      </c>
      <c r="AP37" s="8">
        <v>26.954999999999998</v>
      </c>
      <c r="AQ37" s="8">
        <v>25.678999999999998</v>
      </c>
      <c r="AR37" s="8">
        <v>25.207000000000001</v>
      </c>
      <c r="AS37" s="8">
        <v>25.456</v>
      </c>
      <c r="AT37" s="8">
        <v>24.146000000000001</v>
      </c>
      <c r="AU37" s="8"/>
      <c r="AV37">
        <f t="shared" si="13"/>
        <v>0</v>
      </c>
      <c r="AW37">
        <f t="shared" si="32"/>
        <v>2.7899796424700824E-2</v>
      </c>
      <c r="AX37">
        <f t="shared" si="14"/>
        <v>1.645428384615287E-2</v>
      </c>
      <c r="AY37">
        <f t="shared" si="14"/>
        <v>1.7245041450797097E-2</v>
      </c>
      <c r="AZ37">
        <f t="shared" si="14"/>
        <v>1.6428692985161145E-2</v>
      </c>
      <c r="BA37">
        <f t="shared" si="14"/>
        <v>1.612672082545882E-2</v>
      </c>
      <c r="BB37">
        <f t="shared" si="14"/>
        <v>1.6286023935132291E-2</v>
      </c>
      <c r="BC37">
        <f t="shared" si="14"/>
        <v>1.5447923237653377E-2</v>
      </c>
      <c r="BE37">
        <f t="shared" si="15"/>
        <v>0.12588848270505643</v>
      </c>
      <c r="BF37">
        <f t="shared" si="16"/>
        <v>7.0656809482673721E-3</v>
      </c>
      <c r="BH37" s="11">
        <f t="shared" si="17"/>
        <v>12.588848270505643</v>
      </c>
      <c r="BI37">
        <f t="shared" si="17"/>
        <v>0.70656809482673721</v>
      </c>
      <c r="BK37">
        <f>AM37/SUM($AM$17:$AT$19,$AM$37:$AT$39)</f>
        <v>0</v>
      </c>
      <c r="BL37">
        <f t="shared" ref="BL37:BR39" si="37">AN37/SUM($AM$17:$AT$19,$AM$37:$AT$39)</f>
        <v>0.13424432349899026</v>
      </c>
      <c r="BM37">
        <f t="shared" si="37"/>
        <v>7.91724129438999E-2</v>
      </c>
      <c r="BN37">
        <f t="shared" si="37"/>
        <v>8.2977269369058734E-2</v>
      </c>
      <c r="BO37">
        <f t="shared" si="37"/>
        <v>7.9049278431758838E-2</v>
      </c>
      <c r="BP37">
        <f t="shared" si="37"/>
        <v>7.7596291188494301E-2</v>
      </c>
      <c r="BQ37">
        <f t="shared" si="37"/>
        <v>7.8362803526572405E-2</v>
      </c>
      <c r="BR37">
        <f t="shared" si="37"/>
        <v>7.4330148253952608E-2</v>
      </c>
      <c r="BT37">
        <f t="shared" si="19"/>
        <v>0.60573252721272708</v>
      </c>
      <c r="BU37">
        <f t="shared" si="20"/>
        <v>3.3997651614407036E-2</v>
      </c>
      <c r="BW37" s="11">
        <f t="shared" si="21"/>
        <v>60.573252721272709</v>
      </c>
      <c r="BX37">
        <f t="shared" si="21"/>
        <v>3.3997651614407034</v>
      </c>
    </row>
    <row r="38" spans="1:91" x14ac:dyDescent="0.25">
      <c r="AL38" t="s">
        <v>186</v>
      </c>
      <c r="AM38" s="8">
        <v>0</v>
      </c>
      <c r="AN38" s="8">
        <v>3.052</v>
      </c>
      <c r="AO38" s="8">
        <v>7.3209999999999997</v>
      </c>
      <c r="AP38" s="8">
        <v>10.194000000000001</v>
      </c>
      <c r="AQ38" s="8">
        <v>7.6029999999999998</v>
      </c>
      <c r="AR38" s="8">
        <v>8.7140000000000004</v>
      </c>
      <c r="AS38" s="8">
        <v>8.3680000000000003</v>
      </c>
      <c r="AT38" s="8">
        <v>8.2460000000000004</v>
      </c>
      <c r="AU38" s="8"/>
      <c r="AV38">
        <f t="shared" si="13"/>
        <v>0</v>
      </c>
      <c r="AW38">
        <f t="shared" si="32"/>
        <v>1.952582693668438E-3</v>
      </c>
      <c r="AX38">
        <f t="shared" si="14"/>
        <v>4.6837673330100372E-3</v>
      </c>
      <c r="AY38">
        <f t="shared" si="14"/>
        <v>6.5218309237405174E-3</v>
      </c>
      <c r="AZ38">
        <f t="shared" si="14"/>
        <v>4.864182903001682E-3</v>
      </c>
      <c r="BA38">
        <f t="shared" si="14"/>
        <v>5.5749690670467787E-3</v>
      </c>
      <c r="BB38">
        <f t="shared" si="14"/>
        <v>5.3536081194683781E-3</v>
      </c>
      <c r="BC38">
        <f t="shared" si="14"/>
        <v>5.2755559934436237E-3</v>
      </c>
      <c r="BE38">
        <f t="shared" si="15"/>
        <v>3.4226497033379454E-2</v>
      </c>
      <c r="BF38">
        <f t="shared" si="16"/>
        <v>2.033656287190357E-3</v>
      </c>
      <c r="BH38" s="11">
        <f t="shared" si="17"/>
        <v>3.4226497033379455</v>
      </c>
      <c r="BI38">
        <f t="shared" si="17"/>
        <v>0.20336562871903571</v>
      </c>
      <c r="BK38">
        <f t="shared" ref="BK38:BK39" si="38">AM38/SUM($AM$17:$AT$19,$AM$37:$AT$39)</f>
        <v>0</v>
      </c>
      <c r="BL38">
        <f t="shared" si="37"/>
        <v>9.3951632763630971E-3</v>
      </c>
      <c r="BM38">
        <f t="shared" si="37"/>
        <v>2.2536694084618031E-2</v>
      </c>
      <c r="BN38">
        <f t="shared" si="37"/>
        <v>3.1380830419149873E-2</v>
      </c>
      <c r="BO38">
        <f t="shared" si="37"/>
        <v>2.3404792395212523E-2</v>
      </c>
      <c r="BP38">
        <f t="shared" si="37"/>
        <v>2.6824853469930549E-2</v>
      </c>
      <c r="BQ38">
        <f t="shared" si="37"/>
        <v>2.5759739939910355E-2</v>
      </c>
      <c r="BR38">
        <f t="shared" si="37"/>
        <v>2.5384179677880113E-2</v>
      </c>
      <c r="BT38">
        <f t="shared" si="19"/>
        <v>0.16468625326306455</v>
      </c>
      <c r="BU38">
        <f t="shared" si="20"/>
        <v>9.7852618115031702E-3</v>
      </c>
      <c r="BW38" s="11">
        <f t="shared" si="21"/>
        <v>16.468625326306455</v>
      </c>
      <c r="BX38">
        <f t="shared" si="21"/>
        <v>0.97852618115031698</v>
      </c>
    </row>
    <row r="39" spans="1:91" x14ac:dyDescent="0.25">
      <c r="A39" s="3" t="s">
        <v>190</v>
      </c>
      <c r="B39" t="s">
        <v>191</v>
      </c>
      <c r="H39" t="s">
        <v>192</v>
      </c>
      <c r="P39" s="7" t="s">
        <v>169</v>
      </c>
      <c r="V39" t="s">
        <v>170</v>
      </c>
      <c r="AD39" s="7" t="s">
        <v>171</v>
      </c>
      <c r="AL39" t="s">
        <v>187</v>
      </c>
      <c r="AM39" s="8">
        <v>0</v>
      </c>
      <c r="AN39" s="8">
        <v>1.2E-2</v>
      </c>
      <c r="AO39" s="8">
        <v>6.7000000000000004E-2</v>
      </c>
      <c r="AP39" s="8">
        <v>8.6999999999999994E-2</v>
      </c>
      <c r="AQ39" s="8">
        <v>8.5000000000000006E-2</v>
      </c>
      <c r="AR39" s="8">
        <v>3.3000000000000002E-2</v>
      </c>
      <c r="AS39" s="8">
        <v>3.4000000000000002E-2</v>
      </c>
      <c r="AT39" s="8">
        <v>2.1000000000000001E-2</v>
      </c>
      <c r="AU39" s="8"/>
      <c r="AV39">
        <f t="shared" si="13"/>
        <v>0</v>
      </c>
      <c r="AW39">
        <f t="shared" si="32"/>
        <v>7.6772582975167943E-6</v>
      </c>
      <c r="AX39">
        <f t="shared" si="14"/>
        <v>4.2864692161135436E-5</v>
      </c>
      <c r="AY39">
        <f t="shared" si="14"/>
        <v>5.5660122656996755E-5</v>
      </c>
      <c r="AZ39">
        <f t="shared" si="14"/>
        <v>5.4380579607410628E-5</v>
      </c>
      <c r="BA39">
        <f t="shared" si="14"/>
        <v>2.1112460318171185E-5</v>
      </c>
      <c r="BB39">
        <f t="shared" si="14"/>
        <v>2.1752231842964251E-5</v>
      </c>
      <c r="BC39">
        <f t="shared" si="14"/>
        <v>1.343520202065439E-5</v>
      </c>
      <c r="BE39">
        <f t="shared" si="15"/>
        <v>2.1688254690484945E-4</v>
      </c>
      <c r="BF39">
        <f t="shared" si="16"/>
        <v>1.9909997965362728E-5</v>
      </c>
      <c r="BH39" s="11">
        <f t="shared" si="17"/>
        <v>2.1688254690484944E-2</v>
      </c>
      <c r="BI39">
        <f t="shared" si="17"/>
        <v>1.9909997965362729E-3</v>
      </c>
      <c r="BK39">
        <f t="shared" si="38"/>
        <v>0</v>
      </c>
      <c r="BL39">
        <f t="shared" si="37"/>
        <v>3.6940353642318861E-5</v>
      </c>
      <c r="BM39">
        <f t="shared" si="37"/>
        <v>2.0625030783628031E-4</v>
      </c>
      <c r="BN39">
        <f t="shared" si="37"/>
        <v>2.6781756390681171E-4</v>
      </c>
      <c r="BO39">
        <f t="shared" si="37"/>
        <v>2.6166083829975864E-4</v>
      </c>
      <c r="BP39">
        <f t="shared" si="37"/>
        <v>1.0158597251637687E-4</v>
      </c>
      <c r="BQ39">
        <f t="shared" si="37"/>
        <v>1.0466433531990345E-4</v>
      </c>
      <c r="BR39">
        <f t="shared" si="37"/>
        <v>6.4645618874058014E-5</v>
      </c>
      <c r="BT39">
        <f t="shared" si="19"/>
        <v>1.0435649903955079E-3</v>
      </c>
      <c r="BU39">
        <f t="shared" si="20"/>
        <v>9.5800132984484791E-5</v>
      </c>
      <c r="BW39" s="11">
        <f t="shared" si="21"/>
        <v>0.10435649903955078</v>
      </c>
      <c r="BX39">
        <f t="shared" si="21"/>
        <v>9.5800132984484795E-3</v>
      </c>
    </row>
    <row r="40" spans="1:91" x14ac:dyDescent="0.25">
      <c r="A40" t="s">
        <v>172</v>
      </c>
      <c r="C40" t="s">
        <v>173</v>
      </c>
      <c r="D40" t="s">
        <v>174</v>
      </c>
      <c r="E40" t="s">
        <v>175</v>
      </c>
      <c r="F40" t="s">
        <v>176</v>
      </c>
      <c r="H40" t="s">
        <v>173</v>
      </c>
      <c r="I40" t="s">
        <v>174</v>
      </c>
      <c r="J40" t="s">
        <v>175</v>
      </c>
      <c r="K40" t="s">
        <v>176</v>
      </c>
      <c r="M40" t="s">
        <v>1</v>
      </c>
      <c r="N40" t="s">
        <v>3</v>
      </c>
      <c r="P40" t="s">
        <v>177</v>
      </c>
      <c r="Q40" t="s">
        <v>178</v>
      </c>
      <c r="V40" t="s">
        <v>173</v>
      </c>
      <c r="W40" t="s">
        <v>174</v>
      </c>
      <c r="X40" t="s">
        <v>175</v>
      </c>
      <c r="Y40" t="s">
        <v>176</v>
      </c>
      <c r="AA40" t="s">
        <v>1</v>
      </c>
      <c r="AB40" t="s">
        <v>3</v>
      </c>
      <c r="AD40" t="s">
        <v>177</v>
      </c>
      <c r="AE40" t="s">
        <v>178</v>
      </c>
      <c r="AM40" s="8"/>
      <c r="AN40" s="8"/>
      <c r="AO40" s="8"/>
      <c r="AP40" s="8"/>
      <c r="AQ40" s="8"/>
      <c r="AR40" s="8"/>
      <c r="AS40" s="8"/>
      <c r="AT40" s="8"/>
      <c r="AU40" s="8"/>
    </row>
    <row r="41" spans="1:91" x14ac:dyDescent="0.25">
      <c r="B41" t="s">
        <v>36</v>
      </c>
      <c r="C41" s="8">
        <v>218.82599999999999</v>
      </c>
      <c r="D41" s="8">
        <v>277.88</v>
      </c>
      <c r="E41" s="8">
        <v>120.89700000000001</v>
      </c>
      <c r="F41" s="8">
        <v>242.28899999999999</v>
      </c>
      <c r="H41">
        <f>C41/SUM($C$41:$F$71)</f>
        <v>1.983522961612813E-3</v>
      </c>
      <c r="I41">
        <f t="shared" ref="I41:K54" si="39">D41/SUM($C$41:$F$71)</f>
        <v>2.5188111128155175E-3</v>
      </c>
      <c r="J41">
        <f t="shared" si="39"/>
        <v>1.0958568702535542E-3</v>
      </c>
      <c r="K41">
        <f t="shared" si="39"/>
        <v>2.196200610741899E-3</v>
      </c>
      <c r="M41">
        <f>SUM(H41:K41)</f>
        <v>7.7943915554237828E-3</v>
      </c>
      <c r="N41">
        <f>_xlfn.STDEV.P(H41:K41)</f>
        <v>5.2792926471683169E-4</v>
      </c>
      <c r="P41">
        <f>M41*100</f>
        <v>0.7794391555423783</v>
      </c>
      <c r="Q41">
        <f>N41*100</f>
        <v>5.2792926471683169E-2</v>
      </c>
      <c r="V41">
        <f>C41/SUM($C$41:$F$50,$C$58:$F$67)</f>
        <v>2.8156085947640607E-3</v>
      </c>
      <c r="W41">
        <f t="shared" ref="W41:Y50" si="40">D41/SUM($C$41:$F$50,$C$58:$F$67)</f>
        <v>3.5754495183983495E-3</v>
      </c>
      <c r="X41">
        <f t="shared" si="40"/>
        <v>1.5555675846617436E-3</v>
      </c>
      <c r="Y41">
        <f t="shared" si="40"/>
        <v>3.1175042765338194E-3</v>
      </c>
      <c r="AA41">
        <f>SUM(V41:Y41)</f>
        <v>1.1064129974357972E-2</v>
      </c>
      <c r="AB41">
        <f>_xlfn.STDEV.P(V41:Y41)</f>
        <v>7.4939499261231061E-4</v>
      </c>
      <c r="AD41">
        <f>AA41*100</f>
        <v>1.1064129974357972</v>
      </c>
      <c r="AE41">
        <f>AB41*100</f>
        <v>7.4939499261231057E-2</v>
      </c>
    </row>
    <row r="42" spans="1:91" x14ac:dyDescent="0.25">
      <c r="B42" t="s">
        <v>35</v>
      </c>
      <c r="C42" s="8">
        <v>307.87099999999998</v>
      </c>
      <c r="D42" s="8">
        <v>287.95800000000003</v>
      </c>
      <c r="E42" s="8">
        <v>213.22800000000001</v>
      </c>
      <c r="F42" s="8">
        <v>265.03399999999999</v>
      </c>
      <c r="H42">
        <f t="shared" ref="H42:H71" si="41">C42/SUM($C$41:$F$71)</f>
        <v>2.7906610627379666E-3</v>
      </c>
      <c r="I42">
        <f t="shared" si="39"/>
        <v>2.6101619779189968E-3</v>
      </c>
      <c r="J42">
        <f t="shared" ref="J42:K71" si="42">E42/SUM($C$41:$F$71)</f>
        <v>1.9327805382302692E-3</v>
      </c>
      <c r="K42">
        <f t="shared" si="42"/>
        <v>2.4023700319344603E-3</v>
      </c>
      <c r="M42">
        <f t="shared" ref="M42:M54" si="43">SUM(H42:K42)</f>
        <v>9.7359736108216938E-3</v>
      </c>
      <c r="N42">
        <f t="shared" ref="N42:N71" si="44">_xlfn.STDEV.P(H42:K42)</f>
        <v>3.2033636996920024E-4</v>
      </c>
      <c r="P42">
        <f t="shared" ref="P42:Q54" si="45">M42*100</f>
        <v>0.97359736108216932</v>
      </c>
      <c r="Q42">
        <f t="shared" si="45"/>
        <v>3.2033636996920023E-2</v>
      </c>
      <c r="V42">
        <f t="shared" ref="V42:V50" si="46">C42/SUM($C$41:$F$50,$C$58:$F$67)</f>
        <v>3.9613402140449769E-3</v>
      </c>
      <c r="W42">
        <f t="shared" si="40"/>
        <v>3.7051219678240683E-3</v>
      </c>
      <c r="X42">
        <f t="shared" si="40"/>
        <v>2.7435797823126651E-3</v>
      </c>
      <c r="Y42">
        <f t="shared" si="40"/>
        <v>3.4101615361277825E-3</v>
      </c>
      <c r="AA42">
        <f t="shared" ref="AA42:AA71" si="47">SUM(V42:Y42)</f>
        <v>1.3820203500309493E-2</v>
      </c>
      <c r="AB42">
        <f t="shared" ref="AB42:AB71" si="48">_xlfn.STDEV.P(V42:Y42)</f>
        <v>4.547171139210945E-4</v>
      </c>
      <c r="AD42">
        <f t="shared" ref="AD42:AE71" si="49">AA42*100</f>
        <v>1.3820203500309494</v>
      </c>
      <c r="AE42">
        <f t="shared" si="49"/>
        <v>4.5471711392109447E-2</v>
      </c>
    </row>
    <row r="43" spans="1:91" x14ac:dyDescent="0.25">
      <c r="B43" t="s">
        <v>34</v>
      </c>
      <c r="C43" s="8">
        <v>285.64499999999998</v>
      </c>
      <c r="D43" s="8">
        <v>326.40300000000002</v>
      </c>
      <c r="E43" s="8">
        <v>290.22399999999999</v>
      </c>
      <c r="F43" s="8">
        <v>319.54399999999998</v>
      </c>
      <c r="H43">
        <f t="shared" si="41"/>
        <v>2.589196057003701E-3</v>
      </c>
      <c r="I43">
        <f t="shared" si="39"/>
        <v>2.9586422328210862E-3</v>
      </c>
      <c r="J43">
        <f t="shared" si="42"/>
        <v>2.6307018727715946E-3</v>
      </c>
      <c r="K43">
        <f t="shared" si="42"/>
        <v>2.8964696208202165E-3</v>
      </c>
      <c r="M43">
        <f t="shared" si="43"/>
        <v>1.1075009783416599E-2</v>
      </c>
      <c r="N43">
        <f t="shared" si="44"/>
        <v>1.6098778329511285E-4</v>
      </c>
      <c r="P43">
        <f t="shared" si="45"/>
        <v>1.1075009783416598</v>
      </c>
      <c r="Q43">
        <f t="shared" si="45"/>
        <v>1.6098778329511284E-2</v>
      </c>
      <c r="V43">
        <f t="shared" si="46"/>
        <v>3.6753608668594231E-3</v>
      </c>
      <c r="W43">
        <f t="shared" si="40"/>
        <v>4.1997892944932221E-3</v>
      </c>
      <c r="X43">
        <f t="shared" si="40"/>
        <v>3.7342783252758121E-3</v>
      </c>
      <c r="Y43">
        <f t="shared" si="40"/>
        <v>4.111535342259544E-3</v>
      </c>
      <c r="AA43">
        <f t="shared" si="47"/>
        <v>1.5720963828888001E-2</v>
      </c>
      <c r="AB43">
        <f t="shared" si="48"/>
        <v>2.2852197583292413E-4</v>
      </c>
      <c r="AD43">
        <f t="shared" si="49"/>
        <v>1.5720963828888002</v>
      </c>
      <c r="AE43">
        <f t="shared" si="49"/>
        <v>2.2852197583292412E-2</v>
      </c>
    </row>
    <row r="44" spans="1:91" x14ac:dyDescent="0.25">
      <c r="B44" t="s">
        <v>33</v>
      </c>
      <c r="C44" s="8">
        <v>897.96400000000006</v>
      </c>
      <c r="D44" s="8">
        <v>887.78099999999995</v>
      </c>
      <c r="E44" s="8">
        <v>811.19200000000001</v>
      </c>
      <c r="F44" s="8">
        <v>839.68899999999996</v>
      </c>
      <c r="H44">
        <f t="shared" si="41"/>
        <v>8.1394907949772326E-3</v>
      </c>
      <c r="I44">
        <f t="shared" si="39"/>
        <v>8.0471881695209184E-3</v>
      </c>
      <c r="J44">
        <f t="shared" si="42"/>
        <v>7.3529560393948657E-3</v>
      </c>
      <c r="K44">
        <f t="shared" si="42"/>
        <v>7.6112637991541283E-3</v>
      </c>
      <c r="M44">
        <f t="shared" si="43"/>
        <v>3.1150898803047146E-2</v>
      </c>
      <c r="N44">
        <f t="shared" si="44"/>
        <v>3.2063332459488788E-4</v>
      </c>
      <c r="P44">
        <f t="shared" si="45"/>
        <v>3.1150898803047147</v>
      </c>
      <c r="Q44">
        <f t="shared" si="45"/>
        <v>3.2063332459488787E-2</v>
      </c>
      <c r="V44">
        <f t="shared" si="46"/>
        <v>1.1553997953573687E-2</v>
      </c>
      <c r="W44">
        <f t="shared" si="40"/>
        <v>1.1422974481406381E-2</v>
      </c>
      <c r="X44">
        <f t="shared" si="40"/>
        <v>1.0437512759927286E-2</v>
      </c>
      <c r="Y44">
        <f t="shared" si="40"/>
        <v>1.0804180331993636E-2</v>
      </c>
      <c r="AA44">
        <f t="shared" si="47"/>
        <v>4.4218665526900992E-2</v>
      </c>
      <c r="AB44">
        <f t="shared" si="48"/>
        <v>4.5513864067552268E-4</v>
      </c>
      <c r="AD44">
        <f t="shared" si="49"/>
        <v>4.4218665526900995</v>
      </c>
      <c r="AE44">
        <f t="shared" si="49"/>
        <v>4.551386406755227E-2</v>
      </c>
    </row>
    <row r="45" spans="1:91" x14ac:dyDescent="0.25">
      <c r="B45" t="s">
        <v>32</v>
      </c>
      <c r="C45" s="8">
        <v>699.97900000000004</v>
      </c>
      <c r="D45" s="8">
        <v>797.77300000000002</v>
      </c>
      <c r="E45" s="8">
        <v>532.05600000000004</v>
      </c>
      <c r="F45" s="8">
        <v>705.06399999999996</v>
      </c>
      <c r="H45">
        <f t="shared" si="41"/>
        <v>6.3448786668255843E-3</v>
      </c>
      <c r="I45">
        <f t="shared" si="39"/>
        <v>7.2313210663026272E-3</v>
      </c>
      <c r="J45">
        <f t="shared" si="42"/>
        <v>4.8227600598825865E-3</v>
      </c>
      <c r="K45">
        <f t="shared" si="42"/>
        <v>6.3909710610557079E-3</v>
      </c>
      <c r="M45">
        <f t="shared" si="43"/>
        <v>2.4789930854066507E-2</v>
      </c>
      <c r="N45">
        <f t="shared" si="44"/>
        <v>8.6859763725662261E-4</v>
      </c>
      <c r="P45">
        <f t="shared" si="45"/>
        <v>2.4789930854066506</v>
      </c>
      <c r="Q45">
        <f t="shared" si="45"/>
        <v>8.6859763725662259E-2</v>
      </c>
      <c r="V45">
        <f t="shared" si="46"/>
        <v>9.0065480726895016E-3</v>
      </c>
      <c r="W45">
        <f t="shared" si="40"/>
        <v>1.0264852053552638E-2</v>
      </c>
      <c r="X45">
        <f t="shared" si="40"/>
        <v>6.8459024361629209E-3</v>
      </c>
      <c r="Y45">
        <f t="shared" si="40"/>
        <v>9.0719761740320065E-3</v>
      </c>
      <c r="AA45">
        <f t="shared" si="47"/>
        <v>3.5189278736437068E-2</v>
      </c>
      <c r="AB45">
        <f t="shared" si="48"/>
        <v>1.2329733611265825E-3</v>
      </c>
      <c r="AD45">
        <f t="shared" si="49"/>
        <v>3.5189278736437068</v>
      </c>
      <c r="AE45">
        <f t="shared" si="49"/>
        <v>0.12329733611265825</v>
      </c>
      <c r="AK45" s="3" t="s">
        <v>193</v>
      </c>
    </row>
    <row r="46" spans="1:91" x14ac:dyDescent="0.25">
      <c r="B46" t="s">
        <v>31</v>
      </c>
      <c r="C46" s="8">
        <v>435.62299999999999</v>
      </c>
      <c r="D46" s="8">
        <v>715.64300000000003</v>
      </c>
      <c r="E46" s="8">
        <v>645.505</v>
      </c>
      <c r="F46" s="8">
        <v>673.64700000000005</v>
      </c>
      <c r="H46">
        <f t="shared" si="41"/>
        <v>3.9486542874551398E-3</v>
      </c>
      <c r="I46">
        <f t="shared" si="39"/>
        <v>6.4868631826998542E-3</v>
      </c>
      <c r="J46">
        <f t="shared" si="42"/>
        <v>5.8511053957750851E-3</v>
      </c>
      <c r="K46">
        <f t="shared" si="42"/>
        <v>6.1061952991033367E-3</v>
      </c>
      <c r="M46">
        <f t="shared" si="43"/>
        <v>2.2392818165033416E-2</v>
      </c>
      <c r="N46">
        <f t="shared" si="44"/>
        <v>9.7886971465845681E-4</v>
      </c>
      <c r="P46">
        <f t="shared" si="45"/>
        <v>2.2392818165033415</v>
      </c>
      <c r="Q46">
        <f t="shared" si="45"/>
        <v>9.7886971465845685E-2</v>
      </c>
      <c r="V46">
        <f t="shared" si="46"/>
        <v>5.6051102834073852E-3</v>
      </c>
      <c r="W46">
        <f t="shared" si="40"/>
        <v>9.2080949319675778E-3</v>
      </c>
      <c r="X46">
        <f t="shared" si="40"/>
        <v>8.3056374743548534E-3</v>
      </c>
      <c r="Y46">
        <f t="shared" si="40"/>
        <v>8.6677373028663206E-3</v>
      </c>
      <c r="AA46">
        <f t="shared" si="47"/>
        <v>3.178657999259614E-2</v>
      </c>
      <c r="AB46">
        <f t="shared" si="48"/>
        <v>1.3895044499538259E-3</v>
      </c>
      <c r="AD46">
        <f t="shared" si="49"/>
        <v>3.178657999259614</v>
      </c>
      <c r="AE46">
        <f t="shared" si="49"/>
        <v>0.13895044499538259</v>
      </c>
      <c r="BA46" t="s">
        <v>168</v>
      </c>
      <c r="BR46" s="7" t="s">
        <v>194</v>
      </c>
      <c r="BU46" t="s">
        <v>170</v>
      </c>
      <c r="CL46" s="7" t="s">
        <v>171</v>
      </c>
    </row>
    <row r="47" spans="1:91" x14ac:dyDescent="0.25">
      <c r="B47" t="s">
        <v>30</v>
      </c>
      <c r="C47" s="8">
        <v>401.15899999999999</v>
      </c>
      <c r="D47" s="8">
        <v>449.56200000000001</v>
      </c>
      <c r="E47" s="8">
        <v>440.90300000000002</v>
      </c>
      <c r="F47" s="8">
        <v>424.47800000000001</v>
      </c>
      <c r="H47">
        <f t="shared" si="41"/>
        <v>3.6362593465019441E-3</v>
      </c>
      <c r="I47">
        <f t="shared" si="39"/>
        <v>4.0750027403899875E-3</v>
      </c>
      <c r="J47">
        <f t="shared" si="42"/>
        <v>3.9965142366262425E-3</v>
      </c>
      <c r="K47">
        <f t="shared" si="42"/>
        <v>3.8476317242900002E-3</v>
      </c>
      <c r="M47">
        <f t="shared" si="43"/>
        <v>1.5555408047808174E-2</v>
      </c>
      <c r="N47">
        <f t="shared" si="44"/>
        <v>1.6714171761853945E-4</v>
      </c>
      <c r="P47">
        <f t="shared" si="45"/>
        <v>1.5555408047808175</v>
      </c>
      <c r="Q47">
        <f t="shared" si="45"/>
        <v>1.6714171761853944E-2</v>
      </c>
      <c r="V47">
        <f t="shared" si="46"/>
        <v>5.1616660189692078E-3</v>
      </c>
      <c r="W47">
        <f t="shared" si="40"/>
        <v>5.7844617690736974E-3</v>
      </c>
      <c r="X47">
        <f t="shared" si="40"/>
        <v>5.6730474269842653E-3</v>
      </c>
      <c r="Y47">
        <f t="shared" si="40"/>
        <v>5.4617088695505063E-3</v>
      </c>
      <c r="AA47">
        <f t="shared" si="47"/>
        <v>2.2080884084577677E-2</v>
      </c>
      <c r="AB47">
        <f t="shared" si="48"/>
        <v>2.3725747862668342E-4</v>
      </c>
      <c r="AD47">
        <f t="shared" si="49"/>
        <v>2.2080884084577677</v>
      </c>
      <c r="AE47">
        <f t="shared" si="49"/>
        <v>2.3725747862668341E-2</v>
      </c>
      <c r="AK47" t="s">
        <v>172</v>
      </c>
      <c r="AL47" t="s">
        <v>166</v>
      </c>
      <c r="AM47" s="8" t="s">
        <v>195</v>
      </c>
      <c r="AN47" s="8" t="s">
        <v>196</v>
      </c>
      <c r="AO47" s="8" t="s">
        <v>197</v>
      </c>
      <c r="AP47" s="8" t="s">
        <v>198</v>
      </c>
      <c r="AQ47" s="8" t="s">
        <v>199</v>
      </c>
      <c r="AR47" s="8" t="s">
        <v>200</v>
      </c>
      <c r="AS47" s="8" t="s">
        <v>201</v>
      </c>
      <c r="AT47" s="8" t="s">
        <v>202</v>
      </c>
      <c r="AU47" s="8" t="s">
        <v>203</v>
      </c>
      <c r="AV47" s="8" t="s">
        <v>204</v>
      </c>
      <c r="AW47" s="8" t="s">
        <v>205</v>
      </c>
      <c r="AX47" s="8" t="s">
        <v>206</v>
      </c>
      <c r="AY47" s="8" t="s">
        <v>207</v>
      </c>
      <c r="AZ47" s="8"/>
      <c r="BA47" s="8" t="s">
        <v>195</v>
      </c>
      <c r="BB47" s="8" t="s">
        <v>196</v>
      </c>
      <c r="BC47" s="8" t="s">
        <v>197</v>
      </c>
      <c r="BD47" s="8" t="s">
        <v>198</v>
      </c>
      <c r="BE47" s="8" t="s">
        <v>199</v>
      </c>
      <c r="BF47" s="8" t="s">
        <v>200</v>
      </c>
      <c r="BG47" s="8" t="s">
        <v>201</v>
      </c>
      <c r="BH47" s="8" t="s">
        <v>202</v>
      </c>
      <c r="BI47" s="8" t="s">
        <v>203</v>
      </c>
      <c r="BJ47" s="8" t="s">
        <v>204</v>
      </c>
      <c r="BK47" s="8" t="s">
        <v>205</v>
      </c>
      <c r="BL47" s="8" t="s">
        <v>206</v>
      </c>
      <c r="BM47" s="8" t="s">
        <v>207</v>
      </c>
      <c r="BO47" t="s">
        <v>1</v>
      </c>
      <c r="BP47" t="s">
        <v>3</v>
      </c>
      <c r="BR47" t="s">
        <v>177</v>
      </c>
      <c r="BS47" t="s">
        <v>178</v>
      </c>
      <c r="BU47" s="8" t="s">
        <v>195</v>
      </c>
      <c r="BV47" s="8" t="s">
        <v>196</v>
      </c>
      <c r="BW47" s="8" t="s">
        <v>197</v>
      </c>
      <c r="BX47" s="8" t="s">
        <v>198</v>
      </c>
      <c r="BY47" s="8" t="s">
        <v>199</v>
      </c>
      <c r="BZ47" s="8" t="s">
        <v>200</v>
      </c>
      <c r="CA47" s="8" t="s">
        <v>201</v>
      </c>
      <c r="CB47" s="8" t="s">
        <v>202</v>
      </c>
      <c r="CC47" s="8" t="s">
        <v>203</v>
      </c>
      <c r="CD47" s="8" t="s">
        <v>204</v>
      </c>
      <c r="CE47" s="8" t="s">
        <v>205</v>
      </c>
      <c r="CF47" s="8" t="s">
        <v>206</v>
      </c>
      <c r="CG47" s="8" t="s">
        <v>207</v>
      </c>
      <c r="CI47" t="s">
        <v>1</v>
      </c>
      <c r="CJ47" t="s">
        <v>3</v>
      </c>
      <c r="CL47" t="s">
        <v>177</v>
      </c>
      <c r="CM47" t="s">
        <v>178</v>
      </c>
    </row>
    <row r="48" spans="1:91" x14ac:dyDescent="0.25">
      <c r="B48" t="s">
        <v>29</v>
      </c>
      <c r="C48" s="8">
        <v>340.678</v>
      </c>
      <c r="D48" s="8">
        <v>376.32600000000002</v>
      </c>
      <c r="E48" s="8">
        <v>403.298</v>
      </c>
      <c r="F48" s="8">
        <v>348.72300000000001</v>
      </c>
      <c r="H48">
        <f t="shared" si="41"/>
        <v>3.0880363188850041E-3</v>
      </c>
      <c r="I48">
        <f t="shared" si="39"/>
        <v>3.4111634908644472E-3</v>
      </c>
      <c r="J48">
        <f t="shared" si="42"/>
        <v>3.655648064546828E-3</v>
      </c>
      <c r="K48">
        <f t="shared" si="42"/>
        <v>3.1609592906807465E-3</v>
      </c>
      <c r="M48">
        <f t="shared" si="43"/>
        <v>1.3315807164977026E-2</v>
      </c>
      <c r="N48">
        <f t="shared" si="44"/>
        <v>2.2346753881262687E-4</v>
      </c>
      <c r="P48">
        <f t="shared" si="45"/>
        <v>1.3315807164977025</v>
      </c>
      <c r="Q48">
        <f t="shared" si="45"/>
        <v>2.2346753881262688E-2</v>
      </c>
      <c r="V48">
        <f t="shared" si="46"/>
        <v>4.3834640529326072E-3</v>
      </c>
      <c r="W48">
        <f t="shared" si="40"/>
        <v>4.84214270714257E-3</v>
      </c>
      <c r="X48">
        <f t="shared" si="40"/>
        <v>5.1891882822477963E-3</v>
      </c>
      <c r="Y48">
        <f t="shared" si="40"/>
        <v>4.4869781287045765E-3</v>
      </c>
      <c r="AA48">
        <f t="shared" si="47"/>
        <v>1.890177317102755E-2</v>
      </c>
      <c r="AB48">
        <f t="shared" si="48"/>
        <v>3.1721191794018889E-4</v>
      </c>
      <c r="AD48">
        <f t="shared" si="49"/>
        <v>1.8901773171027549</v>
      </c>
      <c r="AE48">
        <f t="shared" si="49"/>
        <v>3.1721191794018888E-2</v>
      </c>
      <c r="AL48" t="s">
        <v>36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/>
      <c r="BA48">
        <f>AM48/SUM($AM$48:$AY$79)</f>
        <v>0</v>
      </c>
      <c r="BB48">
        <f t="shared" ref="BB48:BM57" si="50">AN48/SUM($AM$48:$AY$79)</f>
        <v>0</v>
      </c>
      <c r="BC48">
        <f t="shared" si="50"/>
        <v>0</v>
      </c>
      <c r="BD48">
        <f t="shared" si="50"/>
        <v>0</v>
      </c>
      <c r="BE48">
        <f t="shared" si="50"/>
        <v>0</v>
      </c>
      <c r="BF48">
        <f t="shared" si="50"/>
        <v>0</v>
      </c>
      <c r="BG48">
        <f t="shared" si="50"/>
        <v>0</v>
      </c>
      <c r="BH48">
        <f t="shared" si="50"/>
        <v>0</v>
      </c>
      <c r="BI48">
        <f t="shared" si="50"/>
        <v>0</v>
      </c>
      <c r="BJ48">
        <f t="shared" si="50"/>
        <v>0</v>
      </c>
      <c r="BK48">
        <f t="shared" si="50"/>
        <v>0</v>
      </c>
      <c r="BL48">
        <f t="shared" si="50"/>
        <v>0</v>
      </c>
      <c r="BM48">
        <f t="shared" si="50"/>
        <v>0</v>
      </c>
      <c r="BO48">
        <f>SUM(BA48:BM48)</f>
        <v>0</v>
      </c>
      <c r="BP48">
        <f>_xlfn.STDEV.P(BA48:BM48)</f>
        <v>0</v>
      </c>
      <c r="BR48" s="3">
        <f>BO48*100</f>
        <v>0</v>
      </c>
      <c r="BS48">
        <f>BP48*100</f>
        <v>0</v>
      </c>
      <c r="BU48">
        <f>AM48/SUM($AM$48:$AY$57,$AM$66:$AY$75)</f>
        <v>0</v>
      </c>
      <c r="BV48">
        <f t="shared" ref="BV48:CG57" si="51">AN48/SUM($AM$48:$AY$57,$AM$66:$AY$75)</f>
        <v>0</v>
      </c>
      <c r="BW48">
        <f t="shared" si="51"/>
        <v>0</v>
      </c>
      <c r="BX48">
        <f t="shared" si="51"/>
        <v>0</v>
      </c>
      <c r="BY48">
        <f t="shared" si="51"/>
        <v>0</v>
      </c>
      <c r="BZ48">
        <f t="shared" si="51"/>
        <v>0</v>
      </c>
      <c r="CA48">
        <f t="shared" si="51"/>
        <v>0</v>
      </c>
      <c r="CB48">
        <f t="shared" si="51"/>
        <v>0</v>
      </c>
      <c r="CC48">
        <f t="shared" si="51"/>
        <v>0</v>
      </c>
      <c r="CD48">
        <f t="shared" si="51"/>
        <v>0</v>
      </c>
      <c r="CE48">
        <f t="shared" si="51"/>
        <v>0</v>
      </c>
      <c r="CF48">
        <f t="shared" si="51"/>
        <v>0</v>
      </c>
      <c r="CG48">
        <f t="shared" si="51"/>
        <v>0</v>
      </c>
      <c r="CI48">
        <f>SUM(BU48:CG48)</f>
        <v>0</v>
      </c>
      <c r="CJ48">
        <f>_xlfn.STDEV.P(BU48:CG48)</f>
        <v>0</v>
      </c>
      <c r="CL48" s="3">
        <f>CI48*100</f>
        <v>0</v>
      </c>
      <c r="CM48">
        <f>CJ48*100</f>
        <v>0</v>
      </c>
    </row>
    <row r="49" spans="1:91" x14ac:dyDescent="0.25">
      <c r="B49" t="s">
        <v>28</v>
      </c>
      <c r="C49" s="8">
        <v>272.91800000000001</v>
      </c>
      <c r="D49" s="8">
        <v>302.50700000000001</v>
      </c>
      <c r="E49" s="8">
        <v>276.82100000000003</v>
      </c>
      <c r="F49" s="8">
        <v>263.89499999999998</v>
      </c>
      <c r="H49">
        <f t="shared" si="41"/>
        <v>2.4738336378558566E-3</v>
      </c>
      <c r="I49">
        <f t="shared" si="39"/>
        <v>2.7420397052845972E-3</v>
      </c>
      <c r="J49">
        <f t="shared" si="42"/>
        <v>2.5092119298283592E-3</v>
      </c>
      <c r="K49">
        <f t="shared" si="42"/>
        <v>2.3920456982022852E-3</v>
      </c>
      <c r="M49">
        <f t="shared" si="43"/>
        <v>1.0117130971171099E-2</v>
      </c>
      <c r="N49">
        <f t="shared" si="44"/>
        <v>1.299778560640587E-4</v>
      </c>
      <c r="P49">
        <f t="shared" si="45"/>
        <v>1.0117130971171098</v>
      </c>
      <c r="Q49">
        <f t="shared" si="45"/>
        <v>1.2997785606405871E-2</v>
      </c>
      <c r="V49">
        <f t="shared" si="46"/>
        <v>3.5116040436959867E-3</v>
      </c>
      <c r="W49">
        <f t="shared" si="40"/>
        <v>3.8923222522748292E-3</v>
      </c>
      <c r="X49">
        <f t="shared" si="40"/>
        <v>3.5618234890332145E-3</v>
      </c>
      <c r="Y49">
        <f t="shared" si="40"/>
        <v>3.395506156102391E-3</v>
      </c>
      <c r="AA49">
        <f t="shared" si="47"/>
        <v>1.4361255941106422E-2</v>
      </c>
      <c r="AB49">
        <f t="shared" si="48"/>
        <v>1.8450341929261054E-4</v>
      </c>
      <c r="AD49">
        <f t="shared" si="49"/>
        <v>1.4361255941106421</v>
      </c>
      <c r="AE49">
        <f t="shared" si="49"/>
        <v>1.8450341929261052E-2</v>
      </c>
      <c r="AL49" t="s">
        <v>35</v>
      </c>
      <c r="AM49" s="8">
        <v>0</v>
      </c>
      <c r="AN49" s="8">
        <v>1.2E-2</v>
      </c>
      <c r="AO49" s="8">
        <v>0</v>
      </c>
      <c r="AP49" s="8">
        <v>8.0000000000000002E-3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/>
      <c r="BA49">
        <f t="shared" ref="BA49:BA57" si="52">AM49/SUM($AM$48:$AY$79)</f>
        <v>0</v>
      </c>
      <c r="BB49">
        <f t="shared" si="50"/>
        <v>9.3323264789987646E-6</v>
      </c>
      <c r="BC49">
        <f t="shared" ref="BC49:BM57" si="53">AO49/SUM($AM$48:$AY$79)</f>
        <v>0</v>
      </c>
      <c r="BD49">
        <f t="shared" si="53"/>
        <v>6.2215509859991756E-6</v>
      </c>
      <c r="BE49">
        <f t="shared" si="53"/>
        <v>0</v>
      </c>
      <c r="BF49">
        <f t="shared" si="53"/>
        <v>0</v>
      </c>
      <c r="BG49">
        <f t="shared" si="53"/>
        <v>0</v>
      </c>
      <c r="BH49">
        <f t="shared" si="53"/>
        <v>0</v>
      </c>
      <c r="BI49">
        <f t="shared" si="53"/>
        <v>0</v>
      </c>
      <c r="BJ49">
        <f t="shared" si="53"/>
        <v>0</v>
      </c>
      <c r="BK49">
        <f t="shared" si="53"/>
        <v>0</v>
      </c>
      <c r="BL49">
        <f t="shared" si="53"/>
        <v>0</v>
      </c>
      <c r="BM49">
        <f t="shared" si="53"/>
        <v>0</v>
      </c>
      <c r="BO49">
        <f t="shared" ref="BO49:BO79" si="54">SUM(BA49:BM49)</f>
        <v>1.5553877464997941E-5</v>
      </c>
      <c r="BP49">
        <f t="shared" ref="BP49:BP79" si="55">_xlfn.STDEV.P(BA49:BM49)</f>
        <v>2.8714850704611584E-6</v>
      </c>
      <c r="BR49" s="3">
        <f t="shared" ref="BR49:BS79" si="56">BO49*100</f>
        <v>1.5553877464997941E-3</v>
      </c>
      <c r="BS49">
        <f t="shared" si="56"/>
        <v>2.8714850704611585E-4</v>
      </c>
      <c r="BU49">
        <f t="shared" ref="BU49:BU57" si="57">AM49/SUM($AM$48:$AY$57,$AM$66:$AY$75)</f>
        <v>0</v>
      </c>
      <c r="BV49">
        <f t="shared" si="51"/>
        <v>1.166989371644298E-5</v>
      </c>
      <c r="BW49">
        <f t="shared" si="51"/>
        <v>0</v>
      </c>
      <c r="BX49">
        <f t="shared" si="51"/>
        <v>7.7799291442953194E-6</v>
      </c>
      <c r="BY49">
        <f t="shared" si="51"/>
        <v>0</v>
      </c>
      <c r="BZ49">
        <f t="shared" si="51"/>
        <v>0</v>
      </c>
      <c r="CA49">
        <f t="shared" si="51"/>
        <v>0</v>
      </c>
      <c r="CB49">
        <f t="shared" si="51"/>
        <v>0</v>
      </c>
      <c r="CC49">
        <f t="shared" si="51"/>
        <v>0</v>
      </c>
      <c r="CD49">
        <f t="shared" si="51"/>
        <v>0</v>
      </c>
      <c r="CE49">
        <f t="shared" si="51"/>
        <v>0</v>
      </c>
      <c r="CF49">
        <f t="shared" si="51"/>
        <v>0</v>
      </c>
      <c r="CG49">
        <f t="shared" si="51"/>
        <v>0</v>
      </c>
      <c r="CI49">
        <f t="shared" ref="CI49:CI79" si="58">SUM(BU49:CG49)</f>
        <v>1.9449822860738298E-5</v>
      </c>
      <c r="CJ49">
        <f t="shared" ref="CJ49:CJ79" si="59">_xlfn.STDEV.P(BU49:CG49)</f>
        <v>3.5907365281363013E-6</v>
      </c>
      <c r="CL49" s="3">
        <f t="shared" ref="CL49:CM79" si="60">CI49*100</f>
        <v>1.9449822860738298E-3</v>
      </c>
      <c r="CM49">
        <f t="shared" si="60"/>
        <v>3.5907365281363015E-4</v>
      </c>
    </row>
    <row r="50" spans="1:91" x14ac:dyDescent="0.25">
      <c r="B50" t="s">
        <v>27</v>
      </c>
      <c r="C50" s="8">
        <v>1505.5540000000001</v>
      </c>
      <c r="D50" s="8">
        <v>1151.9680000000001</v>
      </c>
      <c r="E50" s="8">
        <v>1569.1990000000001</v>
      </c>
      <c r="F50" s="8">
        <v>1095.8240000000001</v>
      </c>
      <c r="H50">
        <f t="shared" si="41"/>
        <v>1.3646920059535965E-2</v>
      </c>
      <c r="I50">
        <f t="shared" si="39"/>
        <v>1.0441880667942516E-2</v>
      </c>
      <c r="J50">
        <f t="shared" si="42"/>
        <v>1.4223822799118315E-2</v>
      </c>
      <c r="K50">
        <f t="shared" si="42"/>
        <v>9.9329698750897939E-3</v>
      </c>
      <c r="M50">
        <f t="shared" si="43"/>
        <v>4.824559340168659E-2</v>
      </c>
      <c r="N50">
        <f t="shared" si="44"/>
        <v>1.8936079243642235E-3</v>
      </c>
      <c r="P50">
        <f t="shared" si="45"/>
        <v>4.8245593401686593</v>
      </c>
      <c r="Q50">
        <f t="shared" si="45"/>
        <v>0.18936079243642234</v>
      </c>
      <c r="V50">
        <f t="shared" si="46"/>
        <v>1.9371787549383582E-2</v>
      </c>
      <c r="W50">
        <f t="shared" si="40"/>
        <v>1.4822237767418707E-2</v>
      </c>
      <c r="X50">
        <f t="shared" si="40"/>
        <v>2.0190700334033296E-2</v>
      </c>
      <c r="Y50">
        <f t="shared" si="40"/>
        <v>1.4099839474051221E-2</v>
      </c>
      <c r="AA50">
        <f t="shared" si="47"/>
        <v>6.8484565124886806E-2</v>
      </c>
      <c r="AB50">
        <f t="shared" si="48"/>
        <v>2.6879743013501814E-3</v>
      </c>
      <c r="AD50">
        <f t="shared" si="49"/>
        <v>6.8484565124886805</v>
      </c>
      <c r="AE50">
        <f t="shared" si="49"/>
        <v>0.26879743013501817</v>
      </c>
      <c r="AL50" t="s">
        <v>34</v>
      </c>
      <c r="AM50" s="8">
        <v>0</v>
      </c>
      <c r="AN50" s="8">
        <v>1.2E-2</v>
      </c>
      <c r="AO50" s="8">
        <v>6.0000000000000001E-3</v>
      </c>
      <c r="AP50" s="8">
        <v>7.0000000000000001E-3</v>
      </c>
      <c r="AQ50" s="8">
        <v>0</v>
      </c>
      <c r="AR50" s="8">
        <v>7.0000000000000001E-3</v>
      </c>
      <c r="AS50" s="8">
        <v>6.0000000000000001E-3</v>
      </c>
      <c r="AT50" s="8">
        <v>0</v>
      </c>
      <c r="AU50" s="8">
        <v>0</v>
      </c>
      <c r="AV50" s="8">
        <v>0</v>
      </c>
      <c r="AW50" s="8">
        <v>6.0000000000000001E-3</v>
      </c>
      <c r="AX50" s="8">
        <v>8.0000000000000002E-3</v>
      </c>
      <c r="AY50" s="8">
        <v>0</v>
      </c>
      <c r="AZ50" s="8"/>
      <c r="BA50">
        <f t="shared" si="52"/>
        <v>0</v>
      </c>
      <c r="BB50">
        <f t="shared" si="50"/>
        <v>9.3323264789987646E-6</v>
      </c>
      <c r="BC50">
        <f t="shared" si="53"/>
        <v>4.6661632394993823E-6</v>
      </c>
      <c r="BD50">
        <f t="shared" si="53"/>
        <v>5.4438571127492785E-6</v>
      </c>
      <c r="BE50">
        <f t="shared" si="53"/>
        <v>0</v>
      </c>
      <c r="BF50">
        <f t="shared" si="53"/>
        <v>5.4438571127492785E-6</v>
      </c>
      <c r="BG50">
        <f t="shared" si="53"/>
        <v>4.6661632394993823E-6</v>
      </c>
      <c r="BH50">
        <f t="shared" si="53"/>
        <v>0</v>
      </c>
      <c r="BI50">
        <f t="shared" si="53"/>
        <v>0</v>
      </c>
      <c r="BJ50">
        <f t="shared" si="53"/>
        <v>0</v>
      </c>
      <c r="BK50">
        <f t="shared" si="53"/>
        <v>4.6661632394993823E-6</v>
      </c>
      <c r="BL50">
        <f t="shared" si="53"/>
        <v>6.2215509859991756E-6</v>
      </c>
      <c r="BM50">
        <f t="shared" si="53"/>
        <v>0</v>
      </c>
      <c r="BO50">
        <f t="shared" si="54"/>
        <v>4.044008140899465E-5</v>
      </c>
      <c r="BP50">
        <f t="shared" si="55"/>
        <v>3.0957837166183094E-6</v>
      </c>
      <c r="BR50" s="3">
        <f t="shared" si="56"/>
        <v>4.0440081408994648E-3</v>
      </c>
      <c r="BS50">
        <f t="shared" si="56"/>
        <v>3.0957837166183095E-4</v>
      </c>
      <c r="BU50">
        <f t="shared" si="57"/>
        <v>0</v>
      </c>
      <c r="BV50">
        <f t="shared" si="51"/>
        <v>1.166989371644298E-5</v>
      </c>
      <c r="BW50">
        <f t="shared" si="51"/>
        <v>5.83494685822149E-6</v>
      </c>
      <c r="BX50">
        <f t="shared" si="51"/>
        <v>6.8074380012584047E-6</v>
      </c>
      <c r="BY50">
        <f t="shared" si="51"/>
        <v>0</v>
      </c>
      <c r="BZ50">
        <f t="shared" si="51"/>
        <v>6.8074380012584047E-6</v>
      </c>
      <c r="CA50">
        <f t="shared" si="51"/>
        <v>5.83494685822149E-6</v>
      </c>
      <c r="CB50">
        <f t="shared" si="51"/>
        <v>0</v>
      </c>
      <c r="CC50">
        <f t="shared" si="51"/>
        <v>0</v>
      </c>
      <c r="CD50">
        <f t="shared" si="51"/>
        <v>0</v>
      </c>
      <c r="CE50">
        <f t="shared" si="51"/>
        <v>5.83494685822149E-6</v>
      </c>
      <c r="CF50">
        <f t="shared" si="51"/>
        <v>7.7799291442953194E-6</v>
      </c>
      <c r="CG50">
        <f t="shared" si="51"/>
        <v>0</v>
      </c>
      <c r="CI50">
        <f t="shared" si="58"/>
        <v>5.0569539437919575E-5</v>
      </c>
      <c r="CJ50">
        <f t="shared" si="59"/>
        <v>3.8712176458175628E-6</v>
      </c>
      <c r="CL50" s="3">
        <f t="shared" si="60"/>
        <v>5.0569539437919572E-3</v>
      </c>
      <c r="CM50">
        <f t="shared" si="60"/>
        <v>3.8712176458175629E-4</v>
      </c>
    </row>
    <row r="51" spans="1:91" x14ac:dyDescent="0.25">
      <c r="B51" s="8"/>
      <c r="C51" s="8"/>
      <c r="D51" s="8"/>
      <c r="E51" s="8"/>
      <c r="F51" s="8"/>
      <c r="G51" s="8"/>
      <c r="AD51" s="7" t="s">
        <v>183</v>
      </c>
      <c r="AL51" t="s">
        <v>33</v>
      </c>
      <c r="AM51" s="8">
        <v>2.593</v>
      </c>
      <c r="AN51" s="8">
        <v>1.1890000000000001</v>
      </c>
      <c r="AO51" s="8">
        <v>1.4830000000000001</v>
      </c>
      <c r="AP51" s="8">
        <v>0.59299999999999997</v>
      </c>
      <c r="AQ51" s="8">
        <v>1.8160000000000001</v>
      </c>
      <c r="AR51" s="8">
        <v>3.2519999999999998</v>
      </c>
      <c r="AS51" s="8">
        <v>1.3440000000000001</v>
      </c>
      <c r="AT51" s="8">
        <v>2.2930000000000001</v>
      </c>
      <c r="AU51" s="8">
        <v>1.978</v>
      </c>
      <c r="AV51" s="8">
        <v>0.93</v>
      </c>
      <c r="AW51" s="8">
        <v>0.65</v>
      </c>
      <c r="AX51" s="8">
        <v>0.73599999999999999</v>
      </c>
      <c r="AY51" s="8">
        <v>1.397</v>
      </c>
      <c r="AZ51" s="8"/>
      <c r="BA51">
        <f t="shared" si="52"/>
        <v>2.0165602133369828E-3</v>
      </c>
      <c r="BB51">
        <f t="shared" si="50"/>
        <v>9.2467801529412758E-4</v>
      </c>
      <c r="BC51">
        <f t="shared" si="53"/>
        <v>1.1533200140295974E-3</v>
      </c>
      <c r="BD51">
        <f t="shared" si="53"/>
        <v>4.611724668371889E-4</v>
      </c>
      <c r="BE51">
        <f t="shared" si="53"/>
        <v>1.4122920738218129E-3</v>
      </c>
      <c r="BF51">
        <f t="shared" si="53"/>
        <v>2.5290604758086647E-3</v>
      </c>
      <c r="BG51">
        <f t="shared" si="53"/>
        <v>1.0452205656478616E-3</v>
      </c>
      <c r="BH51">
        <f t="shared" si="53"/>
        <v>1.783252051362014E-3</v>
      </c>
      <c r="BI51">
        <f t="shared" si="53"/>
        <v>1.5382784812882962E-3</v>
      </c>
      <c r="BJ51">
        <f t="shared" si="53"/>
        <v>7.2325530212240426E-4</v>
      </c>
      <c r="BK51">
        <f t="shared" si="53"/>
        <v>5.055010176124331E-4</v>
      </c>
      <c r="BL51">
        <f t="shared" si="53"/>
        <v>5.7238269071192415E-4</v>
      </c>
      <c r="BM51">
        <f t="shared" si="53"/>
        <v>1.0864383409301061E-3</v>
      </c>
      <c r="BO51">
        <f t="shared" si="54"/>
        <v>1.5751411708803415E-2</v>
      </c>
      <c r="BP51">
        <f t="shared" si="55"/>
        <v>6.0098061757385857E-4</v>
      </c>
      <c r="BR51" s="3">
        <f t="shared" si="56"/>
        <v>1.5751411708803416</v>
      </c>
      <c r="BS51">
        <f t="shared" si="56"/>
        <v>6.0098061757385857E-2</v>
      </c>
      <c r="BU51">
        <f t="shared" si="57"/>
        <v>2.5216695338947204E-3</v>
      </c>
      <c r="BV51">
        <f t="shared" si="51"/>
        <v>1.1562919690708919E-3</v>
      </c>
      <c r="BW51">
        <f t="shared" si="51"/>
        <v>1.4422043651237449E-3</v>
      </c>
      <c r="BX51">
        <f t="shared" si="51"/>
        <v>5.7668724782089053E-4</v>
      </c>
      <c r="BY51">
        <f t="shared" si="51"/>
        <v>1.7660439157550377E-3</v>
      </c>
      <c r="BZ51">
        <f t="shared" si="51"/>
        <v>3.1625411971560472E-3</v>
      </c>
      <c r="CA51">
        <f t="shared" si="51"/>
        <v>1.3070280962416139E-3</v>
      </c>
      <c r="CB51">
        <f t="shared" si="51"/>
        <v>2.2299221909836461E-3</v>
      </c>
      <c r="CC51">
        <f t="shared" si="51"/>
        <v>1.9235874809270179E-3</v>
      </c>
      <c r="CD51">
        <f t="shared" si="51"/>
        <v>9.0441676302433101E-4</v>
      </c>
      <c r="CE51">
        <f t="shared" si="51"/>
        <v>6.3211924297399476E-4</v>
      </c>
      <c r="CF51">
        <f t="shared" si="51"/>
        <v>7.1575348127516942E-4</v>
      </c>
      <c r="CG51">
        <f t="shared" si="51"/>
        <v>1.3585701268225702E-3</v>
      </c>
      <c r="CI51">
        <f t="shared" si="58"/>
        <v>1.9696835611069673E-2</v>
      </c>
      <c r="CJ51">
        <f t="shared" si="59"/>
        <v>7.5151463555330291E-4</v>
      </c>
      <c r="CL51" s="3">
        <f t="shared" si="60"/>
        <v>1.9696835611069674</v>
      </c>
      <c r="CM51">
        <f t="shared" si="60"/>
        <v>7.5151463555330297E-2</v>
      </c>
    </row>
    <row r="52" spans="1:91" x14ac:dyDescent="0.25">
      <c r="B52" s="8" t="s">
        <v>185</v>
      </c>
      <c r="C52" s="8">
        <v>2660.404</v>
      </c>
      <c r="D52" s="8">
        <v>2153.7339999999999</v>
      </c>
      <c r="E52" s="8">
        <v>1530.9069999999999</v>
      </c>
      <c r="F52" s="8">
        <v>1898.5509999999999</v>
      </c>
      <c r="G52" s="8"/>
      <c r="H52">
        <f t="shared" si="41"/>
        <v>2.4114924283067708E-2</v>
      </c>
      <c r="I52">
        <f t="shared" si="39"/>
        <v>1.9522272683347545E-2</v>
      </c>
      <c r="J52">
        <f t="shared" si="42"/>
        <v>1.3876729395016069E-2</v>
      </c>
      <c r="K52">
        <f t="shared" si="42"/>
        <v>1.720919590127758E-2</v>
      </c>
      <c r="M52">
        <f t="shared" si="43"/>
        <v>7.4723122262708899E-2</v>
      </c>
      <c r="N52">
        <f t="shared" si="44"/>
        <v>3.7243286643428358E-3</v>
      </c>
      <c r="P52">
        <f t="shared" si="45"/>
        <v>7.4723122262708896</v>
      </c>
      <c r="Q52">
        <f t="shared" si="45"/>
        <v>0.37243286643428358</v>
      </c>
      <c r="V52">
        <f>C52/SUM($C$52:$F$54,$C$69:$F$71)</f>
        <v>8.1600000490752542E-2</v>
      </c>
      <c r="W52">
        <f t="shared" ref="W52:Y54" si="61">D52/SUM($C$52:$F$54,$C$69:$F$71)</f>
        <v>6.6059401300310183E-2</v>
      </c>
      <c r="X52">
        <f t="shared" si="61"/>
        <v>4.6956030719881831E-2</v>
      </c>
      <c r="Y52">
        <f t="shared" si="61"/>
        <v>5.8232419787264914E-2</v>
      </c>
      <c r="AA52">
        <f t="shared" si="47"/>
        <v>0.2528478522982095</v>
      </c>
      <c r="AB52">
        <f t="shared" si="48"/>
        <v>1.2602370933069242E-2</v>
      </c>
      <c r="AD52">
        <f t="shared" si="49"/>
        <v>25.284785229820951</v>
      </c>
      <c r="AE52">
        <f t="shared" si="49"/>
        <v>1.2602370933069242</v>
      </c>
      <c r="AL52" t="s">
        <v>32</v>
      </c>
      <c r="AM52" s="8">
        <v>0.47</v>
      </c>
      <c r="AN52" s="8">
        <v>0.14699999999999999</v>
      </c>
      <c r="AO52" s="8">
        <v>0.27500000000000002</v>
      </c>
      <c r="AP52" s="8">
        <v>0.52300000000000002</v>
      </c>
      <c r="AQ52" s="8">
        <v>0.46800000000000003</v>
      </c>
      <c r="AR52" s="8">
        <v>0.91500000000000004</v>
      </c>
      <c r="AS52" s="8">
        <v>1.841</v>
      </c>
      <c r="AT52" s="8">
        <v>2.0329999999999999</v>
      </c>
      <c r="AU52" s="8">
        <v>1.3220000000000001</v>
      </c>
      <c r="AV52" s="8">
        <v>0.114</v>
      </c>
      <c r="AW52" s="8">
        <v>0.43</v>
      </c>
      <c r="AX52" s="8">
        <v>0.83499999999999996</v>
      </c>
      <c r="AY52" s="8">
        <v>9.5000000000000001E-2</v>
      </c>
      <c r="AZ52" s="8"/>
      <c r="BA52">
        <f t="shared" si="52"/>
        <v>3.6551612042745157E-4</v>
      </c>
      <c r="BB52">
        <f t="shared" si="50"/>
        <v>1.1432099936773485E-4</v>
      </c>
      <c r="BC52">
        <f t="shared" si="53"/>
        <v>2.1386581514372169E-4</v>
      </c>
      <c r="BD52">
        <f t="shared" si="53"/>
        <v>4.0673389570969614E-4</v>
      </c>
      <c r="BE52">
        <f t="shared" si="53"/>
        <v>3.639607326809518E-4</v>
      </c>
      <c r="BF52">
        <f t="shared" si="53"/>
        <v>7.1158989402365577E-4</v>
      </c>
      <c r="BG52">
        <f t="shared" si="53"/>
        <v>1.4317344206530604E-3</v>
      </c>
      <c r="BH52">
        <f t="shared" si="53"/>
        <v>1.5810516443170405E-3</v>
      </c>
      <c r="BI52">
        <f t="shared" si="53"/>
        <v>1.0281113004363639E-3</v>
      </c>
      <c r="BJ52">
        <f t="shared" si="53"/>
        <v>8.8657101550488262E-5</v>
      </c>
      <c r="BK52">
        <f t="shared" si="53"/>
        <v>3.3440836549745572E-4</v>
      </c>
      <c r="BL52">
        <f t="shared" si="53"/>
        <v>6.4937438416366397E-4</v>
      </c>
      <c r="BM52">
        <f t="shared" si="53"/>
        <v>7.3880917958740207E-5</v>
      </c>
      <c r="BO52">
        <f t="shared" si="54"/>
        <v>7.3632055919300252E-3</v>
      </c>
      <c r="BP52">
        <f t="shared" si="55"/>
        <v>4.7874694362922879E-4</v>
      </c>
      <c r="BR52" s="3">
        <f t="shared" si="56"/>
        <v>0.73632055919300254</v>
      </c>
      <c r="BS52">
        <f t="shared" si="56"/>
        <v>4.7874694362922882E-2</v>
      </c>
      <c r="BU52">
        <f t="shared" si="57"/>
        <v>4.5707083722735002E-4</v>
      </c>
      <c r="BV52">
        <f t="shared" si="51"/>
        <v>1.4295619802642649E-4</v>
      </c>
      <c r="BW52">
        <f t="shared" si="51"/>
        <v>2.6743506433515163E-4</v>
      </c>
      <c r="BX52">
        <f t="shared" si="51"/>
        <v>5.0861286780830653E-4</v>
      </c>
      <c r="BY52">
        <f t="shared" si="51"/>
        <v>4.5512585494127621E-4</v>
      </c>
      <c r="BZ52">
        <f t="shared" si="51"/>
        <v>8.8982939587877721E-4</v>
      </c>
      <c r="CA52">
        <f t="shared" si="51"/>
        <v>1.7903561943309605E-3</v>
      </c>
      <c r="CB52">
        <f t="shared" si="51"/>
        <v>1.9770744937940479E-3</v>
      </c>
      <c r="CC52">
        <f t="shared" si="51"/>
        <v>1.2856332910948017E-3</v>
      </c>
      <c r="CD52">
        <f t="shared" si="51"/>
        <v>1.1086399030620831E-4</v>
      </c>
      <c r="CE52">
        <f t="shared" si="51"/>
        <v>4.1817119150587345E-4</v>
      </c>
      <c r="CF52">
        <f t="shared" si="51"/>
        <v>8.1203010443582396E-4</v>
      </c>
      <c r="CG52">
        <f t="shared" si="51"/>
        <v>9.2386658588506924E-5</v>
      </c>
      <c r="CI52">
        <f t="shared" si="58"/>
        <v>9.2075461422735112E-3</v>
      </c>
      <c r="CJ52">
        <f t="shared" si="59"/>
        <v>5.9866379104906993E-4</v>
      </c>
      <c r="CL52" s="3">
        <f t="shared" si="60"/>
        <v>0.92075461422735116</v>
      </c>
      <c r="CM52">
        <f t="shared" si="60"/>
        <v>5.986637910490699E-2</v>
      </c>
    </row>
    <row r="53" spans="1:91" x14ac:dyDescent="0.25">
      <c r="B53" s="8" t="s">
        <v>186</v>
      </c>
      <c r="C53" s="8">
        <v>219.86500000000001</v>
      </c>
      <c r="D53" s="8">
        <v>234.298</v>
      </c>
      <c r="E53" s="8">
        <v>208.69399999999999</v>
      </c>
      <c r="F53" s="8">
        <v>247.95400000000001</v>
      </c>
      <c r="G53" s="8"/>
      <c r="H53">
        <f t="shared" si="41"/>
        <v>1.9929408569137174E-3</v>
      </c>
      <c r="I53">
        <f t="shared" si="39"/>
        <v>2.1237671156990432E-3</v>
      </c>
      <c r="J53">
        <f t="shared" si="42"/>
        <v>1.8916826197564473E-3</v>
      </c>
      <c r="K53">
        <f t="shared" si="42"/>
        <v>2.2475503478733947E-3</v>
      </c>
      <c r="M53">
        <f t="shared" si="43"/>
        <v>8.2559409402426023E-3</v>
      </c>
      <c r="N53">
        <f t="shared" si="44"/>
        <v>1.3416922039123874E-4</v>
      </c>
      <c r="P53">
        <f t="shared" si="45"/>
        <v>0.82559409402426021</v>
      </c>
      <c r="Q53">
        <f t="shared" si="45"/>
        <v>1.3416922039123874E-2</v>
      </c>
      <c r="V53">
        <f t="shared" ref="V53:V54" si="62">C53/SUM($C$52:$F$54,$C$69:$F$71)</f>
        <v>6.7437066354957024E-3</v>
      </c>
      <c r="W53">
        <f t="shared" si="61"/>
        <v>7.1863960943459489E-3</v>
      </c>
      <c r="X53">
        <f t="shared" si="61"/>
        <v>6.4010693497743611E-3</v>
      </c>
      <c r="Y53">
        <f t="shared" si="61"/>
        <v>7.6052533832019712E-3</v>
      </c>
      <c r="AA53">
        <f t="shared" si="47"/>
        <v>2.7936425462817986E-2</v>
      </c>
      <c r="AB53">
        <f t="shared" si="48"/>
        <v>4.54001361200883E-4</v>
      </c>
      <c r="AD53">
        <f t="shared" si="49"/>
        <v>2.7936425462817986</v>
      </c>
      <c r="AE53">
        <f t="shared" si="49"/>
        <v>4.5400136120088301E-2</v>
      </c>
      <c r="AL53" t="s">
        <v>31</v>
      </c>
      <c r="AM53" s="8">
        <v>1.835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/>
      <c r="BA53">
        <f t="shared" si="52"/>
        <v>1.4270682574135608E-3</v>
      </c>
      <c r="BB53">
        <f t="shared" si="50"/>
        <v>0</v>
      </c>
      <c r="BC53">
        <f t="shared" si="53"/>
        <v>0</v>
      </c>
      <c r="BD53">
        <f t="shared" si="53"/>
        <v>0</v>
      </c>
      <c r="BE53">
        <f t="shared" si="53"/>
        <v>0</v>
      </c>
      <c r="BF53">
        <f t="shared" si="53"/>
        <v>0</v>
      </c>
      <c r="BG53">
        <f t="shared" si="53"/>
        <v>0</v>
      </c>
      <c r="BH53">
        <f t="shared" si="53"/>
        <v>0</v>
      </c>
      <c r="BI53">
        <f t="shared" si="53"/>
        <v>0</v>
      </c>
      <c r="BJ53">
        <f t="shared" si="53"/>
        <v>0</v>
      </c>
      <c r="BK53">
        <f t="shared" si="53"/>
        <v>0</v>
      </c>
      <c r="BL53">
        <f t="shared" si="53"/>
        <v>0</v>
      </c>
      <c r="BM53">
        <f t="shared" si="53"/>
        <v>0</v>
      </c>
      <c r="BO53">
        <f t="shared" si="54"/>
        <v>1.4270682574135608E-3</v>
      </c>
      <c r="BP53">
        <f t="shared" si="55"/>
        <v>3.8026995810908748E-4</v>
      </c>
      <c r="BR53" s="3">
        <f t="shared" si="56"/>
        <v>0.14270682574135607</v>
      </c>
      <c r="BS53">
        <f t="shared" si="56"/>
        <v>3.8026995810908751E-2</v>
      </c>
      <c r="BU53">
        <f t="shared" si="57"/>
        <v>1.784521247472739E-3</v>
      </c>
      <c r="BV53">
        <f t="shared" si="51"/>
        <v>0</v>
      </c>
      <c r="BW53">
        <f t="shared" si="51"/>
        <v>0</v>
      </c>
      <c r="BX53">
        <f t="shared" si="51"/>
        <v>0</v>
      </c>
      <c r="BY53">
        <f t="shared" si="51"/>
        <v>0</v>
      </c>
      <c r="BZ53">
        <f t="shared" si="51"/>
        <v>0</v>
      </c>
      <c r="CA53">
        <f t="shared" si="51"/>
        <v>0</v>
      </c>
      <c r="CB53">
        <f t="shared" si="51"/>
        <v>0</v>
      </c>
      <c r="CC53">
        <f t="shared" si="51"/>
        <v>0</v>
      </c>
      <c r="CD53">
        <f t="shared" si="51"/>
        <v>0</v>
      </c>
      <c r="CE53">
        <f t="shared" si="51"/>
        <v>0</v>
      </c>
      <c r="CF53">
        <f t="shared" si="51"/>
        <v>0</v>
      </c>
      <c r="CG53">
        <f t="shared" si="51"/>
        <v>0</v>
      </c>
      <c r="CI53">
        <f t="shared" si="58"/>
        <v>1.784521247472739E-3</v>
      </c>
      <c r="CJ53">
        <f t="shared" si="59"/>
        <v>4.7552022581676584E-4</v>
      </c>
      <c r="CL53" s="3">
        <f t="shared" si="60"/>
        <v>0.1784521247472739</v>
      </c>
      <c r="CM53">
        <f t="shared" si="60"/>
        <v>4.7552022581676581E-2</v>
      </c>
    </row>
    <row r="54" spans="1:91" x14ac:dyDescent="0.25">
      <c r="B54" s="8" t="s">
        <v>187</v>
      </c>
      <c r="C54" s="8">
        <v>215.553</v>
      </c>
      <c r="D54" s="8">
        <v>224.28800000000001</v>
      </c>
      <c r="E54" s="8">
        <v>228.184</v>
      </c>
      <c r="F54" s="8">
        <v>221.904</v>
      </c>
      <c r="G54" s="8"/>
      <c r="H54">
        <f t="shared" si="41"/>
        <v>1.9538552317573169E-3</v>
      </c>
      <c r="I54">
        <f t="shared" si="39"/>
        <v>2.0330326287288283E-3</v>
      </c>
      <c r="J54">
        <f t="shared" si="42"/>
        <v>2.0683474700111419E-3</v>
      </c>
      <c r="K54">
        <f t="shared" si="42"/>
        <v>2.0114231365273307E-3</v>
      </c>
      <c r="M54">
        <f t="shared" si="43"/>
        <v>8.0666584670246178E-3</v>
      </c>
      <c r="N54">
        <f t="shared" si="44"/>
        <v>4.1567779275045199E-5</v>
      </c>
      <c r="P54">
        <f t="shared" si="45"/>
        <v>0.80666584670246178</v>
      </c>
      <c r="Q54">
        <f t="shared" si="45"/>
        <v>4.1567779275045198E-3</v>
      </c>
      <c r="V54">
        <f t="shared" si="62"/>
        <v>6.6114488272394651E-3</v>
      </c>
      <c r="W54">
        <f t="shared" si="61"/>
        <v>6.8793690394653995E-3</v>
      </c>
      <c r="X54">
        <f t="shared" si="61"/>
        <v>6.9988672818045222E-3</v>
      </c>
      <c r="Y54">
        <f t="shared" si="61"/>
        <v>6.8062469117096316E-3</v>
      </c>
      <c r="AA54">
        <f t="shared" si="47"/>
        <v>2.7295932060219019E-2</v>
      </c>
      <c r="AB54">
        <f t="shared" si="48"/>
        <v>1.4065691309778739E-4</v>
      </c>
      <c r="AD54">
        <f t="shared" si="49"/>
        <v>2.7295932060219021</v>
      </c>
      <c r="AE54">
        <f t="shared" si="49"/>
        <v>1.4065691309778739E-2</v>
      </c>
      <c r="AL54" t="s">
        <v>30</v>
      </c>
      <c r="AM54" s="8">
        <v>0.91600000000000004</v>
      </c>
      <c r="AN54" s="8">
        <v>0.38900000000000001</v>
      </c>
      <c r="AO54" s="8">
        <v>0.73199999999999998</v>
      </c>
      <c r="AP54" s="8">
        <v>0.89100000000000001</v>
      </c>
      <c r="AQ54" s="8">
        <v>1.0369999999999999</v>
      </c>
      <c r="AR54" s="8">
        <v>1.3660000000000001</v>
      </c>
      <c r="AS54" s="8">
        <v>1.5049999999999999</v>
      </c>
      <c r="AT54" s="8">
        <v>1.256</v>
      </c>
      <c r="AU54" s="8">
        <v>0.83899999999999997</v>
      </c>
      <c r="AV54" s="8">
        <v>0.81899999999999995</v>
      </c>
      <c r="AW54" s="8">
        <v>0.83899999999999997</v>
      </c>
      <c r="AX54" s="8">
        <v>0.57899999999999996</v>
      </c>
      <c r="AY54" s="8">
        <v>0.36799999999999999</v>
      </c>
      <c r="AZ54" s="8"/>
      <c r="BA54">
        <f t="shared" si="52"/>
        <v>7.1236758789690563E-4</v>
      </c>
      <c r="BB54">
        <f t="shared" si="50"/>
        <v>3.0252291669420991E-4</v>
      </c>
      <c r="BC54">
        <f t="shared" si="53"/>
        <v>5.6927191521892462E-4</v>
      </c>
      <c r="BD54">
        <f t="shared" si="53"/>
        <v>6.9292524106565826E-4</v>
      </c>
      <c r="BE54">
        <f t="shared" si="53"/>
        <v>8.0646854656014314E-4</v>
      </c>
      <c r="BF54">
        <f t="shared" si="53"/>
        <v>1.0623298308593593E-3</v>
      </c>
      <c r="BG54">
        <f t="shared" si="53"/>
        <v>1.1704292792410948E-3</v>
      </c>
      <c r="BH54">
        <f t="shared" si="53"/>
        <v>9.7678350480187061E-4</v>
      </c>
      <c r="BI54">
        <f t="shared" si="53"/>
        <v>6.524851596566635E-4</v>
      </c>
      <c r="BJ54">
        <f t="shared" si="53"/>
        <v>6.3693128219166563E-4</v>
      </c>
      <c r="BK54">
        <f t="shared" si="53"/>
        <v>6.524851596566635E-4</v>
      </c>
      <c r="BL54">
        <f t="shared" si="53"/>
        <v>4.5028475261169032E-4</v>
      </c>
      <c r="BM54">
        <f t="shared" si="53"/>
        <v>2.8619134535596207E-4</v>
      </c>
      <c r="BO54">
        <f t="shared" si="54"/>
        <v>8.9714765218108124E-3</v>
      </c>
      <c r="BP54">
        <f t="shared" si="55"/>
        <v>2.5669943511163432E-4</v>
      </c>
      <c r="BR54" s="3">
        <f t="shared" si="56"/>
        <v>0.89714765218108128</v>
      </c>
      <c r="BS54">
        <f t="shared" si="56"/>
        <v>2.5669943511163432E-2</v>
      </c>
      <c r="BU54">
        <f t="shared" si="57"/>
        <v>8.9080188702181417E-4</v>
      </c>
      <c r="BV54">
        <f t="shared" si="51"/>
        <v>3.7829905464135992E-4</v>
      </c>
      <c r="BW54">
        <f t="shared" si="51"/>
        <v>7.118635167030217E-4</v>
      </c>
      <c r="BX54">
        <f t="shared" si="51"/>
        <v>8.6648960844589124E-4</v>
      </c>
      <c r="BY54">
        <f t="shared" si="51"/>
        <v>1.0084733153292807E-3</v>
      </c>
      <c r="BZ54">
        <f t="shared" si="51"/>
        <v>1.328422901388426E-3</v>
      </c>
      <c r="CA54">
        <f t="shared" si="51"/>
        <v>1.4635991702705569E-3</v>
      </c>
      <c r="CB54">
        <f t="shared" si="51"/>
        <v>1.2214488756543652E-3</v>
      </c>
      <c r="CC54">
        <f t="shared" si="51"/>
        <v>8.1592006900797168E-4</v>
      </c>
      <c r="CD54">
        <f t="shared" si="51"/>
        <v>7.9647024614723332E-4</v>
      </c>
      <c r="CE54">
        <f t="shared" si="51"/>
        <v>8.1592006900797168E-4</v>
      </c>
      <c r="CF54">
        <f t="shared" si="51"/>
        <v>5.6307237181837369E-4</v>
      </c>
      <c r="CG54">
        <f t="shared" si="51"/>
        <v>3.5787674063758471E-4</v>
      </c>
      <c r="CI54">
        <f t="shared" si="58"/>
        <v>1.1218657826073852E-2</v>
      </c>
      <c r="CJ54">
        <f t="shared" si="59"/>
        <v>3.2099767743499672E-4</v>
      </c>
      <c r="CL54" s="3">
        <f t="shared" si="60"/>
        <v>1.1218657826073852</v>
      </c>
      <c r="CM54">
        <f t="shared" si="60"/>
        <v>3.2099767743499673E-2</v>
      </c>
    </row>
    <row r="55" spans="1:91" x14ac:dyDescent="0.25">
      <c r="B55" s="8"/>
      <c r="C55" s="8"/>
      <c r="D55" s="8"/>
      <c r="E55" s="8"/>
      <c r="F55" s="8"/>
      <c r="G55" s="8"/>
      <c r="AL55" t="s">
        <v>29</v>
      </c>
      <c r="AM55" s="8">
        <v>0.64200000000000002</v>
      </c>
      <c r="AN55" s="8">
        <v>0.26700000000000002</v>
      </c>
      <c r="AO55" s="8">
        <v>0.79100000000000004</v>
      </c>
      <c r="AP55" s="8">
        <v>0.83299999999999996</v>
      </c>
      <c r="AQ55" s="8">
        <v>0.32300000000000001</v>
      </c>
      <c r="AR55" s="8">
        <v>0.23899999999999999</v>
      </c>
      <c r="AS55" s="8">
        <v>0.158</v>
      </c>
      <c r="AT55" s="8">
        <v>0.879</v>
      </c>
      <c r="AU55" s="8">
        <v>0.73199999999999998</v>
      </c>
      <c r="AV55" s="8">
        <v>0.29199999999999998</v>
      </c>
      <c r="AW55" s="8">
        <v>0.14899999999999999</v>
      </c>
      <c r="AX55" s="8">
        <v>0.21</v>
      </c>
      <c r="AY55" s="8">
        <v>0.13</v>
      </c>
      <c r="AZ55" s="8"/>
      <c r="BA55">
        <f t="shared" si="52"/>
        <v>4.9927946662643382E-4</v>
      </c>
      <c r="BB55">
        <f t="shared" si="50"/>
        <v>2.0764426415772252E-4</v>
      </c>
      <c r="BC55">
        <f t="shared" si="53"/>
        <v>6.1515585374066848E-4</v>
      </c>
      <c r="BD55">
        <f t="shared" si="53"/>
        <v>6.4781899641716415E-4</v>
      </c>
      <c r="BE55">
        <f t="shared" si="53"/>
        <v>2.5119512105971673E-4</v>
      </c>
      <c r="BF55">
        <f t="shared" si="53"/>
        <v>1.8586883570672537E-4</v>
      </c>
      <c r="BG55">
        <f t="shared" si="53"/>
        <v>1.2287563197348374E-4</v>
      </c>
      <c r="BH55">
        <f t="shared" si="53"/>
        <v>6.8359291458665945E-4</v>
      </c>
      <c r="BI55">
        <f t="shared" si="53"/>
        <v>5.6927191521892462E-4</v>
      </c>
      <c r="BJ55">
        <f t="shared" si="53"/>
        <v>2.2708661098896991E-4</v>
      </c>
      <c r="BK55">
        <f t="shared" si="53"/>
        <v>1.1587638711423464E-4</v>
      </c>
      <c r="BL55">
        <f t="shared" si="53"/>
        <v>1.6331571338247837E-4</v>
      </c>
      <c r="BM55">
        <f t="shared" si="53"/>
        <v>1.0110020352248661E-4</v>
      </c>
      <c r="BO55">
        <f t="shared" si="54"/>
        <v>4.390081914495669E-3</v>
      </c>
      <c r="BP55">
        <f t="shared" si="55"/>
        <v>2.1731952852749843E-4</v>
      </c>
      <c r="BR55" s="3">
        <f t="shared" si="56"/>
        <v>0.43900819144956688</v>
      </c>
      <c r="BS55">
        <f t="shared" si="56"/>
        <v>2.1731952852749842E-2</v>
      </c>
      <c r="BU55">
        <f t="shared" si="57"/>
        <v>6.2433931382969944E-4</v>
      </c>
      <c r="BV55">
        <f t="shared" si="51"/>
        <v>2.5965513519085631E-4</v>
      </c>
      <c r="BW55">
        <f t="shared" si="51"/>
        <v>7.6924049414219973E-4</v>
      </c>
      <c r="BX55">
        <f t="shared" si="51"/>
        <v>8.1008512214975016E-4</v>
      </c>
      <c r="BY55">
        <f t="shared" si="51"/>
        <v>3.1411463920092352E-4</v>
      </c>
      <c r="BZ55">
        <f t="shared" si="51"/>
        <v>2.3242538318582267E-4</v>
      </c>
      <c r="CA55">
        <f t="shared" si="51"/>
        <v>1.5365360059983258E-4</v>
      </c>
      <c r="CB55">
        <f t="shared" si="51"/>
        <v>8.548197147294483E-4</v>
      </c>
      <c r="CC55">
        <f t="shared" si="51"/>
        <v>7.118635167030217E-4</v>
      </c>
      <c r="CD55">
        <f t="shared" si="51"/>
        <v>2.8396741376677918E-4</v>
      </c>
      <c r="CE55">
        <f t="shared" si="51"/>
        <v>1.4490118031250032E-4</v>
      </c>
      <c r="CF55">
        <f t="shared" si="51"/>
        <v>2.0422314003775213E-4</v>
      </c>
      <c r="CG55">
        <f t="shared" si="51"/>
        <v>1.2642384859479894E-4</v>
      </c>
      <c r="CI55">
        <f t="shared" si="58"/>
        <v>5.4897125024433845E-3</v>
      </c>
      <c r="CJ55">
        <f t="shared" si="59"/>
        <v>2.7175386610515305E-4</v>
      </c>
      <c r="CL55" s="3">
        <f t="shared" si="60"/>
        <v>0.54897125024433846</v>
      </c>
      <c r="CM55">
        <f t="shared" si="60"/>
        <v>2.7175386610515304E-2</v>
      </c>
    </row>
    <row r="56" spans="1:91" x14ac:dyDescent="0.25">
      <c r="A56" t="s">
        <v>188</v>
      </c>
      <c r="B56" s="8" t="s">
        <v>208</v>
      </c>
      <c r="C56" s="8"/>
      <c r="D56" s="8"/>
      <c r="E56" s="8"/>
      <c r="F56" s="8"/>
      <c r="G56" s="8"/>
      <c r="AL56" t="s">
        <v>28</v>
      </c>
      <c r="AM56" s="8">
        <v>0.313</v>
      </c>
      <c r="AN56" s="8">
        <v>0.14799999999999999</v>
      </c>
      <c r="AO56" s="8">
        <v>9.5000000000000001E-2</v>
      </c>
      <c r="AP56" s="8">
        <v>0.27800000000000002</v>
      </c>
      <c r="AQ56" s="8">
        <v>8.7999999999999995E-2</v>
      </c>
      <c r="AR56" s="8">
        <v>8.7999999999999995E-2</v>
      </c>
      <c r="AS56" s="8">
        <v>0.20599999999999999</v>
      </c>
      <c r="AT56" s="8">
        <v>0.32400000000000001</v>
      </c>
      <c r="AU56" s="8">
        <v>0.42799999999999999</v>
      </c>
      <c r="AV56" s="8">
        <v>4.7E-2</v>
      </c>
      <c r="AW56" s="8">
        <v>7.0000000000000001E-3</v>
      </c>
      <c r="AX56" s="8">
        <v>0.123</v>
      </c>
      <c r="AY56" s="8">
        <v>2.4E-2</v>
      </c>
      <c r="AZ56" s="8"/>
      <c r="BA56">
        <f t="shared" si="52"/>
        <v>2.4341818232721774E-4</v>
      </c>
      <c r="BB56">
        <f t="shared" si="50"/>
        <v>1.1509869324098475E-4</v>
      </c>
      <c r="BC56">
        <f t="shared" si="53"/>
        <v>7.3880917958740207E-5</v>
      </c>
      <c r="BD56">
        <f t="shared" si="53"/>
        <v>2.1619889676347139E-4</v>
      </c>
      <c r="BE56">
        <f t="shared" si="53"/>
        <v>6.8437060845990934E-5</v>
      </c>
      <c r="BF56">
        <f t="shared" si="53"/>
        <v>6.8437060845990934E-5</v>
      </c>
      <c r="BG56">
        <f t="shared" si="53"/>
        <v>1.6020493788947878E-4</v>
      </c>
      <c r="BH56">
        <f t="shared" si="53"/>
        <v>2.5197281493296664E-4</v>
      </c>
      <c r="BI56">
        <f t="shared" si="53"/>
        <v>3.328529777509559E-4</v>
      </c>
      <c r="BJ56">
        <f t="shared" si="53"/>
        <v>3.6551612042745155E-5</v>
      </c>
      <c r="BK56">
        <f t="shared" si="53"/>
        <v>5.4438571127492785E-6</v>
      </c>
      <c r="BL56">
        <f t="shared" si="53"/>
        <v>9.5656346409737328E-5</v>
      </c>
      <c r="BM56">
        <f t="shared" si="53"/>
        <v>1.8664652957997529E-5</v>
      </c>
      <c r="BO56">
        <f t="shared" si="54"/>
        <v>1.6868180110790265E-3</v>
      </c>
      <c r="BP56">
        <f t="shared" si="55"/>
        <v>9.8451652611780815E-5</v>
      </c>
      <c r="BR56" s="3">
        <f t="shared" si="56"/>
        <v>0.16868180110790265</v>
      </c>
      <c r="BS56">
        <f t="shared" si="56"/>
        <v>9.8451652611780821E-3</v>
      </c>
      <c r="BU56">
        <f t="shared" si="57"/>
        <v>3.0438972777055439E-4</v>
      </c>
      <c r="BV56">
        <f t="shared" si="51"/>
        <v>1.4392868916946342E-4</v>
      </c>
      <c r="BW56">
        <f t="shared" si="51"/>
        <v>9.2386658588506924E-5</v>
      </c>
      <c r="BX56">
        <f t="shared" si="51"/>
        <v>2.7035253776426239E-4</v>
      </c>
      <c r="BY56">
        <f t="shared" si="51"/>
        <v>8.5579220587248515E-5</v>
      </c>
      <c r="BZ56">
        <f t="shared" si="51"/>
        <v>8.5579220587248515E-5</v>
      </c>
      <c r="CA56">
        <f t="shared" si="51"/>
        <v>2.0033317546560447E-4</v>
      </c>
      <c r="CB56">
        <f t="shared" si="51"/>
        <v>3.1508713034396048E-4</v>
      </c>
      <c r="CC56">
        <f t="shared" si="51"/>
        <v>4.1622620921979959E-4</v>
      </c>
      <c r="CD56">
        <f t="shared" si="51"/>
        <v>4.5707083722735004E-5</v>
      </c>
      <c r="CE56">
        <f t="shared" si="51"/>
        <v>6.8074380012584047E-6</v>
      </c>
      <c r="CF56">
        <f t="shared" si="51"/>
        <v>1.1961641059354055E-4</v>
      </c>
      <c r="CG56">
        <f t="shared" si="51"/>
        <v>2.333978743288596E-5</v>
      </c>
      <c r="CI56">
        <f t="shared" si="58"/>
        <v>2.1093332892470687E-3</v>
      </c>
      <c r="CJ56">
        <f t="shared" si="59"/>
        <v>1.2311188692049616E-4</v>
      </c>
      <c r="CL56" s="3">
        <f t="shared" si="60"/>
        <v>0.21093332892470687</v>
      </c>
      <c r="CM56">
        <f t="shared" si="60"/>
        <v>1.2311188692049616E-2</v>
      </c>
    </row>
    <row r="57" spans="1:91" x14ac:dyDescent="0.25">
      <c r="B57" s="8"/>
      <c r="C57" s="8"/>
      <c r="D57" s="8"/>
      <c r="E57" s="8"/>
      <c r="F57" s="8"/>
      <c r="G57" s="8"/>
      <c r="P57" s="7" t="s">
        <v>169</v>
      </c>
      <c r="S57" s="7" t="s">
        <v>169</v>
      </c>
      <c r="AD57" s="7" t="s">
        <v>171</v>
      </c>
      <c r="AG57" s="7" t="s">
        <v>171</v>
      </c>
      <c r="AL57" t="s">
        <v>27</v>
      </c>
      <c r="AM57" s="8">
        <v>15.17</v>
      </c>
      <c r="AN57" s="8">
        <v>3.431</v>
      </c>
      <c r="AO57" s="8">
        <v>4.0640000000000001</v>
      </c>
      <c r="AP57" s="8">
        <v>0.82099999999999995</v>
      </c>
      <c r="AQ57" s="8">
        <v>1.165</v>
      </c>
      <c r="AR57" s="8">
        <v>10.885</v>
      </c>
      <c r="AS57" s="8">
        <v>6.0140000000000002</v>
      </c>
      <c r="AT57" s="8">
        <v>14.244999999999999</v>
      </c>
      <c r="AU57" s="8">
        <v>8.2070000000000007</v>
      </c>
      <c r="AV57" s="8">
        <v>0.55100000000000005</v>
      </c>
      <c r="AW57" s="8">
        <v>0.79800000000000004</v>
      </c>
      <c r="AX57" s="8">
        <v>0.66700000000000004</v>
      </c>
      <c r="AY57" s="8">
        <v>0.39900000000000002</v>
      </c>
      <c r="AZ57" s="8"/>
      <c r="BA57">
        <f t="shared" si="52"/>
        <v>1.1797616057200937E-2</v>
      </c>
      <c r="BB57">
        <f t="shared" si="50"/>
        <v>2.6682676791203964E-3</v>
      </c>
      <c r="BC57">
        <f t="shared" si="53"/>
        <v>3.1605479008875812E-3</v>
      </c>
      <c r="BD57">
        <f t="shared" si="53"/>
        <v>6.3848666993816534E-4</v>
      </c>
      <c r="BE57">
        <f t="shared" si="53"/>
        <v>9.0601336233612996E-4</v>
      </c>
      <c r="BF57">
        <f t="shared" si="53"/>
        <v>8.4651978103251289E-3</v>
      </c>
      <c r="BG57">
        <f t="shared" si="53"/>
        <v>4.6770509537248806E-3</v>
      </c>
      <c r="BH57">
        <f t="shared" si="53"/>
        <v>1.1078249224444782E-2</v>
      </c>
      <c r="BI57">
        <f t="shared" si="53"/>
        <v>6.3825336177619051E-3</v>
      </c>
      <c r="BJ57">
        <f t="shared" si="53"/>
        <v>4.2850932416069328E-4</v>
      </c>
      <c r="BK57">
        <f t="shared" si="53"/>
        <v>6.2059971085341779E-4</v>
      </c>
      <c r="BL57">
        <f t="shared" si="53"/>
        <v>5.187218134576813E-4</v>
      </c>
      <c r="BM57">
        <f t="shared" si="53"/>
        <v>3.102998554267089E-4</v>
      </c>
      <c r="BO57">
        <f t="shared" si="54"/>
        <v>5.1652093979638408E-2</v>
      </c>
      <c r="BP57">
        <f t="shared" si="55"/>
        <v>4.0213637796791815E-3</v>
      </c>
      <c r="BR57" s="3">
        <f t="shared" si="56"/>
        <v>5.1652093979638405</v>
      </c>
      <c r="BS57">
        <f t="shared" si="56"/>
        <v>0.40213637796791812</v>
      </c>
      <c r="BU57">
        <f t="shared" si="57"/>
        <v>1.475269063987E-2</v>
      </c>
      <c r="BV57">
        <f t="shared" si="51"/>
        <v>3.3366171117596554E-3</v>
      </c>
      <c r="BW57">
        <f t="shared" si="51"/>
        <v>3.9522040053020227E-3</v>
      </c>
      <c r="BX57">
        <f t="shared" si="51"/>
        <v>7.9841522843330712E-4</v>
      </c>
      <c r="BY57">
        <f t="shared" si="51"/>
        <v>1.1329521816380061E-3</v>
      </c>
      <c r="BZ57">
        <f t="shared" si="51"/>
        <v>1.058556609195682E-2</v>
      </c>
      <c r="CA57">
        <f t="shared" si="51"/>
        <v>5.8485617342240066E-3</v>
      </c>
      <c r="CB57">
        <f t="shared" si="51"/>
        <v>1.3853136332560852E-2</v>
      </c>
      <c r="CC57">
        <f t="shared" si="51"/>
        <v>7.9812348109039623E-3</v>
      </c>
      <c r="CD57">
        <f t="shared" si="51"/>
        <v>5.3584261981334022E-4</v>
      </c>
      <c r="CE57">
        <f t="shared" si="51"/>
        <v>7.7604793214345821E-4</v>
      </c>
      <c r="CF57">
        <f t="shared" si="51"/>
        <v>6.4865159240562237E-4</v>
      </c>
      <c r="CG57">
        <f t="shared" si="51"/>
        <v>3.8802396607172911E-4</v>
      </c>
      <c r="CI57">
        <f t="shared" si="58"/>
        <v>6.4589944247082781E-2</v>
      </c>
      <c r="CJ57">
        <f t="shared" si="59"/>
        <v>5.0286376081695259E-3</v>
      </c>
      <c r="CL57" s="3">
        <f t="shared" si="60"/>
        <v>6.458994424708278</v>
      </c>
      <c r="CM57">
        <f t="shared" si="60"/>
        <v>0.50286376081695261</v>
      </c>
    </row>
    <row r="58" spans="1:91" x14ac:dyDescent="0.25">
      <c r="B58" s="8" t="s">
        <v>36</v>
      </c>
      <c r="C58" s="8">
        <v>322.04199999999997</v>
      </c>
      <c r="D58" s="8">
        <v>297.346</v>
      </c>
      <c r="E58" s="8">
        <v>130.446</v>
      </c>
      <c r="F58" s="8">
        <v>364.02</v>
      </c>
      <c r="G58" s="8"/>
      <c r="H58">
        <f t="shared" si="41"/>
        <v>2.919112452833363E-3</v>
      </c>
      <c r="I58">
        <f t="shared" ref="I58:I87" si="63">D58/SUM($C$41:$F$71)</f>
        <v>2.6952584178467067E-3</v>
      </c>
      <c r="J58">
        <f t="shared" si="42"/>
        <v>1.1824126760556105E-3</v>
      </c>
      <c r="K58">
        <f t="shared" si="42"/>
        <v>3.2996171775122522E-3</v>
      </c>
      <c r="M58">
        <f>SUM(H58:K58)</f>
        <v>1.0096400724247933E-2</v>
      </c>
      <c r="N58">
        <f t="shared" si="44"/>
        <v>8.041893138034592E-4</v>
      </c>
      <c r="P58">
        <f>M58*100</f>
        <v>1.0096400724247934</v>
      </c>
      <c r="Q58">
        <f>N58*100</f>
        <v>8.041893138034592E-2</v>
      </c>
      <c r="V58">
        <f>C58/SUM($C$41:$F$50,$C$58:$F$67)</f>
        <v>4.1436768166260305E-3</v>
      </c>
      <c r="W58">
        <f t="shared" ref="W58:Y67" si="64">D58/SUM($C$41:$F$50,$C$58:$F$67)</f>
        <v>3.8259162678050801E-3</v>
      </c>
      <c r="X58">
        <f t="shared" si="64"/>
        <v>1.6784334528465205E-3</v>
      </c>
      <c r="Y58">
        <f t="shared" si="64"/>
        <v>4.6838028418287291E-3</v>
      </c>
      <c r="AA58">
        <f t="shared" si="47"/>
        <v>1.433182937910636E-2</v>
      </c>
      <c r="AB58">
        <f t="shared" si="48"/>
        <v>1.141545819021592E-3</v>
      </c>
      <c r="AD58">
        <f t="shared" si="49"/>
        <v>1.433182937910636</v>
      </c>
      <c r="AE58">
        <f t="shared" si="49"/>
        <v>0.1141545819021592</v>
      </c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R58" s="3"/>
      <c r="CL58" s="9" t="s">
        <v>184</v>
      </c>
    </row>
    <row r="59" spans="1:91" x14ac:dyDescent="0.25">
      <c r="B59" s="8" t="s">
        <v>35</v>
      </c>
      <c r="C59" s="8">
        <v>323.20100000000002</v>
      </c>
      <c r="D59" s="8">
        <v>374.56700000000001</v>
      </c>
      <c r="E59" s="8">
        <v>257.08100000000002</v>
      </c>
      <c r="F59" s="8">
        <v>400.02699999999999</v>
      </c>
      <c r="G59" s="8"/>
      <c r="H59">
        <f t="shared" si="41"/>
        <v>2.9296180742517928E-3</v>
      </c>
      <c r="I59">
        <f t="shared" si="63"/>
        <v>3.3952192388583919E-3</v>
      </c>
      <c r="J59">
        <f t="shared" si="42"/>
        <v>2.3302809834954879E-3</v>
      </c>
      <c r="K59">
        <f t="shared" si="42"/>
        <v>3.6259984634599575E-3</v>
      </c>
      <c r="M59">
        <f t="shared" ref="M59:M71" si="65">SUM(H59:K59)</f>
        <v>1.2281116760065632E-2</v>
      </c>
      <c r="N59">
        <f t="shared" si="44"/>
        <v>4.9542730076177226E-4</v>
      </c>
      <c r="P59">
        <f t="shared" ref="P59:Q71" si="66">M59*100</f>
        <v>1.2281116760065631</v>
      </c>
      <c r="Q59">
        <f t="shared" si="66"/>
        <v>4.9542730076177224E-2</v>
      </c>
      <c r="R59" t="s">
        <v>114</v>
      </c>
      <c r="S59" s="11">
        <f>SUM(P58:P59)</f>
        <v>2.2377517484313563</v>
      </c>
      <c r="T59" s="12">
        <f>SUM(Q58:Q59)</f>
        <v>0.12996166145652316</v>
      </c>
      <c r="V59">
        <f t="shared" ref="V59:V67" si="67">C59/SUM($C$41:$F$50,$C$58:$F$67)</f>
        <v>4.1585895343164859E-3</v>
      </c>
      <c r="W59">
        <f t="shared" si="64"/>
        <v>4.8195098595001972E-3</v>
      </c>
      <c r="X59">
        <f t="shared" si="64"/>
        <v>3.307831213615108E-3</v>
      </c>
      <c r="Y59">
        <f t="shared" si="64"/>
        <v>5.147100707126589E-3</v>
      </c>
      <c r="AA59">
        <f t="shared" si="47"/>
        <v>1.7433031314558381E-2</v>
      </c>
      <c r="AB59">
        <f t="shared" si="48"/>
        <v>7.0325849163418888E-4</v>
      </c>
      <c r="AD59">
        <f t="shared" si="49"/>
        <v>1.743303131455838</v>
      </c>
      <c r="AE59">
        <f t="shared" si="49"/>
        <v>7.0325849163418885E-2</v>
      </c>
      <c r="AG59" s="11">
        <f>SUM(AD58:AD59)</f>
        <v>3.176486069366474</v>
      </c>
      <c r="AH59" s="12">
        <f>SUM(AE58:AE59)</f>
        <v>0.1844804310655781</v>
      </c>
      <c r="AL59" t="s">
        <v>185</v>
      </c>
      <c r="AM59" s="8">
        <v>11.606999999999999</v>
      </c>
      <c r="AN59" s="8">
        <v>6.4379999999999997</v>
      </c>
      <c r="AO59" s="8">
        <v>6.09</v>
      </c>
      <c r="AP59" s="8">
        <v>6.12</v>
      </c>
      <c r="AQ59" s="8">
        <v>5.4870000000000001</v>
      </c>
      <c r="AR59" s="8">
        <v>0.98299999999999998</v>
      </c>
      <c r="AS59" s="8">
        <v>0.71699999999999997</v>
      </c>
      <c r="AT59" s="8">
        <v>5.5330000000000004</v>
      </c>
      <c r="AU59" s="8">
        <v>5.6639999999999997</v>
      </c>
      <c r="AV59" s="8">
        <v>1.9159999999999999</v>
      </c>
      <c r="AW59" s="8">
        <v>0.65300000000000002</v>
      </c>
      <c r="AX59" s="8">
        <v>0.46700000000000003</v>
      </c>
      <c r="AY59" s="8">
        <v>2.2240000000000002</v>
      </c>
      <c r="AZ59" s="8"/>
      <c r="BA59">
        <f>AM59/SUM($AM$48:$AY$79)</f>
        <v>9.0266927868115545E-3</v>
      </c>
      <c r="BB59">
        <f t="shared" ref="BB59:BM61" si="68">AN59/SUM($AM$48:$AY$79)</f>
        <v>5.0067931559828367E-3</v>
      </c>
      <c r="BC59">
        <f t="shared" si="68"/>
        <v>4.7361556880918722E-3</v>
      </c>
      <c r="BD59">
        <f t="shared" si="68"/>
        <v>4.7594865042893692E-3</v>
      </c>
      <c r="BE59">
        <f t="shared" si="68"/>
        <v>4.2672062825221844E-3</v>
      </c>
      <c r="BF59">
        <f t="shared" si="68"/>
        <v>7.6447307740464866E-4</v>
      </c>
      <c r="BG59">
        <f t="shared" si="68"/>
        <v>5.5760650712017613E-4</v>
      </c>
      <c r="BH59">
        <f t="shared" si="68"/>
        <v>4.3029802006916799E-3</v>
      </c>
      <c r="BI59">
        <f t="shared" si="68"/>
        <v>4.404858098087416E-3</v>
      </c>
      <c r="BJ59">
        <f t="shared" si="68"/>
        <v>1.4900614611468026E-3</v>
      </c>
      <c r="BK59">
        <f t="shared" si="68"/>
        <v>5.0783409923218278E-4</v>
      </c>
      <c r="BL59">
        <f t="shared" si="68"/>
        <v>3.6318303880770189E-4</v>
      </c>
      <c r="BM59">
        <f t="shared" si="68"/>
        <v>1.7295911741077711E-3</v>
      </c>
      <c r="BO59">
        <f t="shared" si="54"/>
        <v>4.1916922074296196E-2</v>
      </c>
      <c r="BP59">
        <f t="shared" si="55"/>
        <v>2.4667229689769648E-3</v>
      </c>
      <c r="BR59" s="3">
        <f t="shared" si="56"/>
        <v>4.1916922074296199</v>
      </c>
      <c r="BS59">
        <f t="shared" si="56"/>
        <v>0.24667229689769649</v>
      </c>
      <c r="BU59">
        <f>AM59/SUM($AM$59:$AY$61,$AM$77:$AY$79)</f>
        <v>4.506417772532087E-2</v>
      </c>
      <c r="BV59">
        <f t="shared" ref="BV59:CG61" si="69">AN59/SUM($AM$59:$AY$61,$AM$77:$AY$79)</f>
        <v>2.4995535124977666E-2</v>
      </c>
      <c r="BW59">
        <f t="shared" si="69"/>
        <v>2.3644425118222116E-2</v>
      </c>
      <c r="BX59">
        <f t="shared" si="69"/>
        <v>2.3760900118804492E-2</v>
      </c>
      <c r="BY59">
        <f t="shared" si="69"/>
        <v>2.1303277606516381E-2</v>
      </c>
      <c r="BZ59">
        <f t="shared" si="69"/>
        <v>3.8164975190824861E-3</v>
      </c>
      <c r="CA59">
        <f t="shared" si="69"/>
        <v>2.7837525139187613E-3</v>
      </c>
      <c r="CB59">
        <f t="shared" si="69"/>
        <v>2.1481872607409358E-2</v>
      </c>
      <c r="CC59">
        <f t="shared" si="69"/>
        <v>2.1990480109952391E-2</v>
      </c>
      <c r="CD59">
        <f t="shared" si="69"/>
        <v>7.4388700371943476E-3</v>
      </c>
      <c r="CE59">
        <f t="shared" si="69"/>
        <v>2.5352725126763617E-3</v>
      </c>
      <c r="CF59">
        <f t="shared" si="69"/>
        <v>1.813127509065637E-3</v>
      </c>
      <c r="CG59">
        <f t="shared" si="69"/>
        <v>8.6346800431733976E-3</v>
      </c>
      <c r="CI59">
        <f t="shared" si="58"/>
        <v>0.20926286854631423</v>
      </c>
      <c r="CJ59">
        <f t="shared" si="59"/>
        <v>1.2314681013130373E-2</v>
      </c>
      <c r="CL59" s="3">
        <f t="shared" si="60"/>
        <v>20.926286854631424</v>
      </c>
      <c r="CM59">
        <f t="shared" si="60"/>
        <v>1.2314681013130373</v>
      </c>
    </row>
    <row r="60" spans="1:91" x14ac:dyDescent="0.25">
      <c r="B60" s="8" t="s">
        <v>34</v>
      </c>
      <c r="C60" s="8">
        <v>348.65499999999997</v>
      </c>
      <c r="D60" s="8">
        <v>569.89099999999996</v>
      </c>
      <c r="E60" s="8">
        <v>476.92700000000002</v>
      </c>
      <c r="F60" s="8">
        <v>690.50699999999995</v>
      </c>
      <c r="G60" s="8"/>
      <c r="H60">
        <f t="shared" si="41"/>
        <v>3.1603429125474816E-3</v>
      </c>
      <c r="I60">
        <f t="shared" si="63"/>
        <v>5.1657110403539224E-3</v>
      </c>
      <c r="J60">
        <f t="shared" si="42"/>
        <v>4.3230496171072635E-3</v>
      </c>
      <c r="K60">
        <f t="shared" si="42"/>
        <v>6.2590208186156055E-3</v>
      </c>
      <c r="M60">
        <f t="shared" si="65"/>
        <v>1.8908124388624273E-2</v>
      </c>
      <c r="N60">
        <f t="shared" si="44"/>
        <v>1.1354674701677184E-3</v>
      </c>
      <c r="P60">
        <f t="shared" si="66"/>
        <v>1.8908124388624274</v>
      </c>
      <c r="Q60">
        <f t="shared" si="66"/>
        <v>0.11354674701677184</v>
      </c>
      <c r="S60" s="11">
        <f>P60</f>
        <v>1.8908124388624274</v>
      </c>
      <c r="T60" s="12">
        <f>Q60</f>
        <v>0.11354674701677184</v>
      </c>
      <c r="V60">
        <f t="shared" si="67"/>
        <v>4.4861031806433587E-3</v>
      </c>
      <c r="W60">
        <f t="shared" si="64"/>
        <v>7.3327209640476239E-3</v>
      </c>
      <c r="X60">
        <f t="shared" si="64"/>
        <v>6.1365640292974297E-3</v>
      </c>
      <c r="Y60">
        <f t="shared" si="64"/>
        <v>8.8846729545152183E-3</v>
      </c>
      <c r="AA60">
        <f t="shared" si="47"/>
        <v>2.684006112850363E-2</v>
      </c>
      <c r="AB60">
        <f t="shared" si="48"/>
        <v>1.6117947863228713E-3</v>
      </c>
      <c r="AD60">
        <f t="shared" si="49"/>
        <v>2.6840061128503629</v>
      </c>
      <c r="AE60">
        <f t="shared" si="49"/>
        <v>0.16117947863228713</v>
      </c>
      <c r="AG60" s="11">
        <f>AD60</f>
        <v>2.6840061128503629</v>
      </c>
      <c r="AH60" s="12">
        <f>AE60</f>
        <v>0.16117947863228713</v>
      </c>
      <c r="AL60" t="s">
        <v>186</v>
      </c>
      <c r="AM60" s="8">
        <v>0.56100000000000005</v>
      </c>
      <c r="AN60" s="8">
        <v>0.189</v>
      </c>
      <c r="AO60" s="8">
        <v>0.22700000000000001</v>
      </c>
      <c r="AP60" s="8">
        <v>0.25900000000000001</v>
      </c>
      <c r="AQ60" s="8">
        <v>0.27200000000000002</v>
      </c>
      <c r="AR60" s="8">
        <v>0.26400000000000001</v>
      </c>
      <c r="AS60" s="8">
        <v>0.46100000000000002</v>
      </c>
      <c r="AT60" s="8">
        <v>0.46300000000000002</v>
      </c>
      <c r="AU60" s="8">
        <v>0.32600000000000001</v>
      </c>
      <c r="AV60" s="8">
        <v>0.15</v>
      </c>
      <c r="AW60" s="8">
        <v>0.186</v>
      </c>
      <c r="AX60" s="8">
        <v>0.21299999999999999</v>
      </c>
      <c r="AY60" s="8">
        <v>0.06</v>
      </c>
      <c r="AZ60" s="8"/>
      <c r="BA60">
        <f t="shared" ref="BA60:BA61" si="70">AM60/SUM($AM$48:$AY$79)</f>
        <v>4.3628626289319222E-4</v>
      </c>
      <c r="BB60">
        <f t="shared" si="68"/>
        <v>1.4698414204423053E-4</v>
      </c>
      <c r="BC60">
        <f t="shared" ref="BC60:BM61" si="71">AO60/SUM($AM$48:$AY$79)</f>
        <v>1.7653650922772661E-4</v>
      </c>
      <c r="BD60">
        <f t="shared" si="71"/>
        <v>2.0142271317172332E-4</v>
      </c>
      <c r="BE60">
        <f t="shared" si="71"/>
        <v>2.1153273352397198E-4</v>
      </c>
      <c r="BF60">
        <f t="shared" si="71"/>
        <v>2.0531118253797281E-4</v>
      </c>
      <c r="BG60">
        <f t="shared" si="71"/>
        <v>3.5851687556820254E-4</v>
      </c>
      <c r="BH60">
        <f t="shared" si="71"/>
        <v>3.6007226331470231E-4</v>
      </c>
      <c r="BI60">
        <f t="shared" si="71"/>
        <v>2.5352820267946641E-4</v>
      </c>
      <c r="BJ60">
        <f t="shared" si="71"/>
        <v>1.1665408098748454E-4</v>
      </c>
      <c r="BK60">
        <f t="shared" si="71"/>
        <v>1.4465106042448083E-4</v>
      </c>
      <c r="BL60">
        <f t="shared" si="71"/>
        <v>1.6564879500222804E-4</v>
      </c>
      <c r="BM60">
        <f t="shared" si="71"/>
        <v>4.666163239499382E-5</v>
      </c>
      <c r="BO60">
        <f t="shared" si="54"/>
        <v>2.8238064537703758E-3</v>
      </c>
      <c r="BP60">
        <f t="shared" si="55"/>
        <v>1.0518164926607844E-4</v>
      </c>
      <c r="BR60" s="3">
        <f t="shared" si="56"/>
        <v>0.28238064537703755</v>
      </c>
      <c r="BS60">
        <f t="shared" si="56"/>
        <v>1.0518164926607844E-2</v>
      </c>
      <c r="BU60">
        <f t="shared" ref="BU60:BU61" si="72">AM60/SUM($AM$59:$AY$61,$AM$77:$AY$79)</f>
        <v>2.178082510890412E-3</v>
      </c>
      <c r="BV60">
        <f t="shared" si="69"/>
        <v>7.3379250366896226E-4</v>
      </c>
      <c r="BW60">
        <f t="shared" si="69"/>
        <v>8.8132750440663723E-4</v>
      </c>
      <c r="BX60">
        <f t="shared" si="69"/>
        <v>1.0055675050278372E-3</v>
      </c>
      <c r="BY60">
        <f t="shared" si="69"/>
        <v>1.0560400052801997E-3</v>
      </c>
      <c r="BZ60">
        <f t="shared" si="69"/>
        <v>1.0249800051248996E-3</v>
      </c>
      <c r="CA60">
        <f t="shared" si="69"/>
        <v>1.789832508949162E-3</v>
      </c>
      <c r="CB60">
        <f t="shared" si="69"/>
        <v>1.7975975089879871E-3</v>
      </c>
      <c r="CC60">
        <f t="shared" si="69"/>
        <v>1.2656950063284747E-3</v>
      </c>
      <c r="CD60">
        <f t="shared" si="69"/>
        <v>5.8237500291187484E-4</v>
      </c>
      <c r="CE60">
        <f t="shared" si="69"/>
        <v>7.2214500361072478E-4</v>
      </c>
      <c r="CF60">
        <f t="shared" si="69"/>
        <v>8.2697250413486226E-4</v>
      </c>
      <c r="CG60">
        <f t="shared" si="69"/>
        <v>2.3295000116474991E-4</v>
      </c>
      <c r="CI60">
        <f t="shared" si="58"/>
        <v>1.4097357570486784E-2</v>
      </c>
      <c r="CJ60">
        <f t="shared" si="59"/>
        <v>5.2510090327812973E-4</v>
      </c>
      <c r="CL60" s="3">
        <f t="shared" si="60"/>
        <v>1.4097357570486784</v>
      </c>
      <c r="CM60">
        <f t="shared" si="60"/>
        <v>5.2510090327812974E-2</v>
      </c>
    </row>
    <row r="61" spans="1:91" x14ac:dyDescent="0.25">
      <c r="B61" s="8" t="s">
        <v>33</v>
      </c>
      <c r="C61" s="8">
        <v>3262.6979999999999</v>
      </c>
      <c r="D61" s="8">
        <v>3454.2190000000001</v>
      </c>
      <c r="E61" s="8">
        <v>3245.299</v>
      </c>
      <c r="F61" s="8">
        <v>3550.931</v>
      </c>
      <c r="G61" s="8"/>
      <c r="H61">
        <f t="shared" si="41"/>
        <v>2.9574348568306333E-2</v>
      </c>
      <c r="I61">
        <f t="shared" si="63"/>
        <v>3.131036851626063E-2</v>
      </c>
      <c r="J61">
        <f t="shared" si="42"/>
        <v>2.9416637345649511E-2</v>
      </c>
      <c r="K61">
        <f t="shared" si="42"/>
        <v>3.2187003251911324E-2</v>
      </c>
      <c r="M61">
        <f t="shared" si="65"/>
        <v>0.12248835768212779</v>
      </c>
      <c r="N61">
        <f t="shared" si="44"/>
        <v>1.1697819253519435E-3</v>
      </c>
      <c r="P61">
        <f t="shared" si="66"/>
        <v>12.248835768212778</v>
      </c>
      <c r="Q61">
        <f t="shared" si="66"/>
        <v>0.11697819253519434</v>
      </c>
      <c r="S61" s="11">
        <f t="shared" ref="S61:T71" si="73">P61</f>
        <v>12.248835768212778</v>
      </c>
      <c r="T61" s="12">
        <f t="shared" si="73"/>
        <v>0.11697819253519434</v>
      </c>
      <c r="V61">
        <f t="shared" si="67"/>
        <v>4.1980754256438962E-2</v>
      </c>
      <c r="W61">
        <f t="shared" si="64"/>
        <v>4.4445032603974484E-2</v>
      </c>
      <c r="X61">
        <f t="shared" si="64"/>
        <v>4.1756883354716591E-2</v>
      </c>
      <c r="Y61">
        <f t="shared" si="64"/>
        <v>4.5689414617157663E-2</v>
      </c>
      <c r="AA61">
        <f t="shared" si="47"/>
        <v>0.17387208483228769</v>
      </c>
      <c r="AB61">
        <f t="shared" si="48"/>
        <v>1.6605041165454943E-3</v>
      </c>
      <c r="AD61">
        <f t="shared" si="49"/>
        <v>17.387208483228768</v>
      </c>
      <c r="AE61">
        <f t="shared" si="49"/>
        <v>0.16605041165454942</v>
      </c>
      <c r="AG61" s="11">
        <f t="shared" ref="AG61:AH71" si="74">AD61</f>
        <v>17.387208483228768</v>
      </c>
      <c r="AH61" s="12">
        <f t="shared" si="74"/>
        <v>0.16605041165454942</v>
      </c>
      <c r="AL61" t="s">
        <v>187</v>
      </c>
      <c r="AM61" s="8">
        <v>5.5E-2</v>
      </c>
      <c r="AN61" s="8">
        <v>0.02</v>
      </c>
      <c r="AO61" s="8">
        <v>0.03</v>
      </c>
      <c r="AP61" s="8">
        <v>7.6999999999999999E-2</v>
      </c>
      <c r="AQ61" s="8">
        <v>8.9999999999999993E-3</v>
      </c>
      <c r="AR61" s="8">
        <v>6.8000000000000005E-2</v>
      </c>
      <c r="AS61" s="8">
        <v>2.9000000000000001E-2</v>
      </c>
      <c r="AT61" s="8">
        <v>0.21099999999999999</v>
      </c>
      <c r="AU61" s="8">
        <v>0.151</v>
      </c>
      <c r="AV61" s="8">
        <v>0.06</v>
      </c>
      <c r="AW61" s="8">
        <v>1.4999999999999999E-2</v>
      </c>
      <c r="AX61" s="8">
        <v>2.9000000000000001E-2</v>
      </c>
      <c r="AY61" s="8">
        <v>2.9000000000000001E-2</v>
      </c>
      <c r="AZ61" s="8"/>
      <c r="BA61">
        <f t="shared" si="70"/>
        <v>4.2773163028744332E-5</v>
      </c>
      <c r="BB61">
        <f t="shared" si="68"/>
        <v>1.5553877464997941E-5</v>
      </c>
      <c r="BC61">
        <f t="shared" si="71"/>
        <v>2.333081619749691E-5</v>
      </c>
      <c r="BD61">
        <f t="shared" si="71"/>
        <v>5.9882428240242069E-5</v>
      </c>
      <c r="BE61">
        <f t="shared" si="71"/>
        <v>6.9992448592490726E-6</v>
      </c>
      <c r="BF61">
        <f t="shared" si="71"/>
        <v>5.2883183380992996E-5</v>
      </c>
      <c r="BG61">
        <f t="shared" si="71"/>
        <v>2.2553122324247014E-5</v>
      </c>
      <c r="BH61">
        <f t="shared" si="71"/>
        <v>1.6409340725572825E-4</v>
      </c>
      <c r="BI61">
        <f t="shared" si="71"/>
        <v>1.1743177486073444E-4</v>
      </c>
      <c r="BJ61">
        <f t="shared" si="71"/>
        <v>4.666163239499382E-5</v>
      </c>
      <c r="BK61">
        <f t="shared" si="71"/>
        <v>1.1665408098748455E-5</v>
      </c>
      <c r="BL61">
        <f t="shared" si="71"/>
        <v>2.2553122324247014E-5</v>
      </c>
      <c r="BM61">
        <f t="shared" si="71"/>
        <v>2.2553122324247014E-5</v>
      </c>
      <c r="BO61">
        <f t="shared" si="54"/>
        <v>6.0893430275466931E-4</v>
      </c>
      <c r="BP61">
        <f t="shared" si="55"/>
        <v>4.3923319815256139E-5</v>
      </c>
      <c r="BR61" s="3">
        <f t="shared" si="56"/>
        <v>6.0893430275466932E-2</v>
      </c>
      <c r="BS61">
        <f t="shared" si="56"/>
        <v>4.3923319815256136E-3</v>
      </c>
      <c r="BU61">
        <f t="shared" si="72"/>
        <v>2.1353750106768742E-4</v>
      </c>
      <c r="BV61">
        <f t="shared" si="69"/>
        <v>7.7650000388249983E-5</v>
      </c>
      <c r="BW61">
        <f t="shared" si="69"/>
        <v>1.1647500058237495E-4</v>
      </c>
      <c r="BX61">
        <f t="shared" si="69"/>
        <v>2.9895250149476239E-4</v>
      </c>
      <c r="BY61">
        <f t="shared" si="69"/>
        <v>3.4942500174712485E-5</v>
      </c>
      <c r="BZ61">
        <f t="shared" si="69"/>
        <v>2.6401000132004993E-4</v>
      </c>
      <c r="CA61">
        <f t="shared" si="69"/>
        <v>1.1259250056296247E-4</v>
      </c>
      <c r="CB61">
        <f t="shared" si="69"/>
        <v>8.1920750409603723E-4</v>
      </c>
      <c r="CC61">
        <f t="shared" si="69"/>
        <v>5.862575029312873E-4</v>
      </c>
      <c r="CD61">
        <f t="shared" si="69"/>
        <v>2.3295000116474991E-4</v>
      </c>
      <c r="CE61">
        <f t="shared" si="69"/>
        <v>5.8237500291187477E-5</v>
      </c>
      <c r="CF61">
        <f t="shared" si="69"/>
        <v>1.1259250056296247E-4</v>
      </c>
      <c r="CG61">
        <f t="shared" si="69"/>
        <v>1.1259250056296247E-4</v>
      </c>
      <c r="CI61">
        <f t="shared" si="58"/>
        <v>3.0399975151999864E-3</v>
      </c>
      <c r="CJ61">
        <f t="shared" si="59"/>
        <v>2.1927945673888075E-4</v>
      </c>
      <c r="CL61" s="3">
        <f t="shared" si="60"/>
        <v>0.30399975151999864</v>
      </c>
      <c r="CM61">
        <f t="shared" si="60"/>
        <v>2.1927945673888075E-2</v>
      </c>
    </row>
    <row r="62" spans="1:91" x14ac:dyDescent="0.25">
      <c r="B62" s="8" t="s">
        <v>32</v>
      </c>
      <c r="C62" s="8">
        <v>3265.3310000000001</v>
      </c>
      <c r="D62" s="8">
        <v>3345.5830000000001</v>
      </c>
      <c r="E62" s="8">
        <v>2397.873</v>
      </c>
      <c r="F62" s="8">
        <v>3721.7959999999998</v>
      </c>
      <c r="G62" s="8"/>
      <c r="H62">
        <f t="shared" si="41"/>
        <v>2.9598215092201695E-2</v>
      </c>
      <c r="I62">
        <f t="shared" si="63"/>
        <v>3.0325650062065199E-2</v>
      </c>
      <c r="J62">
        <f t="shared" si="42"/>
        <v>2.1735242405067957E-2</v>
      </c>
      <c r="K62">
        <f t="shared" si="42"/>
        <v>3.3735789277502308E-2</v>
      </c>
      <c r="M62">
        <f t="shared" si="65"/>
        <v>0.11539489683683715</v>
      </c>
      <c r="N62">
        <f t="shared" si="44"/>
        <v>4.3939752763898932E-3</v>
      </c>
      <c r="P62">
        <f t="shared" si="66"/>
        <v>11.539489683683716</v>
      </c>
      <c r="Q62">
        <f t="shared" si="66"/>
        <v>0.43939752763898932</v>
      </c>
      <c r="S62" s="11">
        <f t="shared" si="73"/>
        <v>11.539489683683716</v>
      </c>
      <c r="T62" s="12">
        <f t="shared" si="73"/>
        <v>0.43939752763898932</v>
      </c>
      <c r="V62">
        <f t="shared" si="67"/>
        <v>4.2014632760044635E-2</v>
      </c>
      <c r="W62">
        <f t="shared" si="64"/>
        <v>4.3047225874880184E-2</v>
      </c>
      <c r="X62">
        <f t="shared" si="64"/>
        <v>3.0853151946992969E-2</v>
      </c>
      <c r="Y62">
        <f t="shared" si="64"/>
        <v>4.7887914624215142E-2</v>
      </c>
      <c r="AA62">
        <f t="shared" si="47"/>
        <v>0.16380292520613293</v>
      </c>
      <c r="AB62">
        <f t="shared" si="48"/>
        <v>6.2372429222219182E-3</v>
      </c>
      <c r="AD62">
        <f t="shared" si="49"/>
        <v>16.380292520613292</v>
      </c>
      <c r="AE62">
        <f t="shared" si="49"/>
        <v>0.62372429222219183</v>
      </c>
      <c r="AG62" s="11">
        <f t="shared" si="74"/>
        <v>16.380292520613292</v>
      </c>
      <c r="AH62" s="12">
        <f t="shared" si="74"/>
        <v>0.62372429222219183</v>
      </c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CL62" s="3"/>
    </row>
    <row r="63" spans="1:91" x14ac:dyDescent="0.25">
      <c r="B63" s="8" t="s">
        <v>31</v>
      </c>
      <c r="C63" s="8">
        <v>2054.7629999999999</v>
      </c>
      <c r="D63" s="8">
        <v>2782.8319999999999</v>
      </c>
      <c r="E63" s="8">
        <v>2118.1509999999998</v>
      </c>
      <c r="F63" s="8">
        <v>2294.6709999999998</v>
      </c>
      <c r="G63" s="8"/>
      <c r="H63">
        <f t="shared" si="41"/>
        <v>1.8625161503534444E-2</v>
      </c>
      <c r="I63">
        <f t="shared" si="63"/>
        <v>2.5224658725704018E-2</v>
      </c>
      <c r="J63">
        <f t="shared" si="42"/>
        <v>1.9199734696348426E-2</v>
      </c>
      <c r="K63">
        <f t="shared" si="42"/>
        <v>2.0799779815227782E-2</v>
      </c>
      <c r="M63">
        <f t="shared" si="65"/>
        <v>8.3849334740814671E-2</v>
      </c>
      <c r="N63">
        <f t="shared" si="44"/>
        <v>2.586646840689817E-3</v>
      </c>
      <c r="P63">
        <f t="shared" si="66"/>
        <v>8.3849334740814676</v>
      </c>
      <c r="Q63">
        <f t="shared" si="66"/>
        <v>0.25866468406898169</v>
      </c>
      <c r="S63" s="11">
        <f t="shared" si="73"/>
        <v>8.3849334740814676</v>
      </c>
      <c r="T63" s="12">
        <f t="shared" si="73"/>
        <v>0.25866468406898169</v>
      </c>
      <c r="V63">
        <f t="shared" si="67"/>
        <v>2.6438395633988584E-2</v>
      </c>
      <c r="W63">
        <f t="shared" si="64"/>
        <v>3.5806374457260384E-2</v>
      </c>
      <c r="X63">
        <f t="shared" si="64"/>
        <v>2.7254001629642227E-2</v>
      </c>
      <c r="Y63">
        <f t="shared" si="64"/>
        <v>2.952526386149654E-2</v>
      </c>
      <c r="AA63">
        <f t="shared" si="47"/>
        <v>0.11902403558238774</v>
      </c>
      <c r="AB63">
        <f t="shared" si="48"/>
        <v>3.6717422571925853E-3</v>
      </c>
      <c r="AD63">
        <f t="shared" si="49"/>
        <v>11.902403558238774</v>
      </c>
      <c r="AE63">
        <f t="shared" si="49"/>
        <v>0.36717422571925851</v>
      </c>
      <c r="AG63" s="11">
        <f t="shared" si="74"/>
        <v>11.902403558238774</v>
      </c>
      <c r="AH63" s="12">
        <f t="shared" si="74"/>
        <v>0.36717422571925851</v>
      </c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CL63" s="3"/>
    </row>
    <row r="64" spans="1:91" x14ac:dyDescent="0.25">
      <c r="B64" s="8" t="s">
        <v>30</v>
      </c>
      <c r="C64" s="8">
        <v>1002.3339999999999</v>
      </c>
      <c r="D64" s="8">
        <v>1040.3620000000001</v>
      </c>
      <c r="E64" s="8">
        <v>1026.806</v>
      </c>
      <c r="F64" s="8">
        <v>922.10299999999995</v>
      </c>
      <c r="G64" s="8"/>
      <c r="H64">
        <f t="shared" si="41"/>
        <v>9.0855405856946486E-3</v>
      </c>
      <c r="I64">
        <f t="shared" si="63"/>
        <v>9.4302409923383394E-3</v>
      </c>
      <c r="J64">
        <f t="shared" si="42"/>
        <v>9.3073641985952586E-3</v>
      </c>
      <c r="K64">
        <f t="shared" si="42"/>
        <v>8.3582959679017101E-3</v>
      </c>
      <c r="M64">
        <f t="shared" si="65"/>
        <v>3.618144174452996E-2</v>
      </c>
      <c r="N64">
        <f t="shared" si="44"/>
        <v>4.1546691866322299E-4</v>
      </c>
      <c r="P64">
        <f t="shared" si="66"/>
        <v>3.6181441744529961</v>
      </c>
      <c r="Q64">
        <f t="shared" si="66"/>
        <v>4.1546691866322302E-2</v>
      </c>
      <c r="S64" s="11">
        <f t="shared" si="73"/>
        <v>3.6181441744529961</v>
      </c>
      <c r="T64" s="12">
        <f t="shared" si="73"/>
        <v>4.1546691866322302E-2</v>
      </c>
      <c r="V64">
        <f t="shared" si="67"/>
        <v>1.2896914558709843E-2</v>
      </c>
      <c r="W64">
        <f t="shared" si="64"/>
        <v>1.3386216395062416E-2</v>
      </c>
      <c r="X64">
        <f t="shared" si="64"/>
        <v>1.3211792925682078E-2</v>
      </c>
      <c r="Y64">
        <f t="shared" si="64"/>
        <v>1.1864591648422605E-2</v>
      </c>
      <c r="AA64">
        <f t="shared" si="47"/>
        <v>5.1359515527876945E-2</v>
      </c>
      <c r="AB64">
        <f t="shared" si="48"/>
        <v>5.8975481991756099E-4</v>
      </c>
      <c r="AD64">
        <f t="shared" si="49"/>
        <v>5.1359515527876942</v>
      </c>
      <c r="AE64">
        <f t="shared" si="49"/>
        <v>5.8975481991756097E-2</v>
      </c>
      <c r="AG64" s="11">
        <f t="shared" si="74"/>
        <v>5.1359515527876942</v>
      </c>
      <c r="AH64" s="12">
        <f t="shared" si="74"/>
        <v>5.8975481991756097E-2</v>
      </c>
      <c r="AK64" t="s">
        <v>188</v>
      </c>
      <c r="AL64" t="s">
        <v>189</v>
      </c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CL64" s="3"/>
    </row>
    <row r="65" spans="1:91" x14ac:dyDescent="0.25">
      <c r="B65" s="8" t="s">
        <v>29</v>
      </c>
      <c r="C65" s="8">
        <v>417.48200000000003</v>
      </c>
      <c r="D65" s="8">
        <v>527.76800000000003</v>
      </c>
      <c r="E65" s="8">
        <v>670.68799999999999</v>
      </c>
      <c r="F65" s="8">
        <v>557.1</v>
      </c>
      <c r="G65" s="8"/>
      <c r="H65">
        <f t="shared" si="41"/>
        <v>3.7842172916382898E-3</v>
      </c>
      <c r="I65">
        <f t="shared" si="63"/>
        <v>4.783891979949691E-3</v>
      </c>
      <c r="J65">
        <f t="shared" si="42"/>
        <v>6.0793737859220305E-3</v>
      </c>
      <c r="K65">
        <f t="shared" si="42"/>
        <v>5.0497685006100652E-3</v>
      </c>
      <c r="M65">
        <f t="shared" si="65"/>
        <v>1.9697251558120077E-2</v>
      </c>
      <c r="N65">
        <f t="shared" si="44"/>
        <v>8.1692116952996935E-4</v>
      </c>
      <c r="P65">
        <f t="shared" si="66"/>
        <v>1.9697251558120077</v>
      </c>
      <c r="Q65">
        <f t="shared" si="66"/>
        <v>8.169211695299694E-2</v>
      </c>
      <c r="S65" s="11">
        <f t="shared" si="73"/>
        <v>1.9697251558120077</v>
      </c>
      <c r="T65" s="12">
        <f t="shared" si="73"/>
        <v>8.169211695299694E-2</v>
      </c>
      <c r="V65">
        <f t="shared" si="67"/>
        <v>5.3716921543111411E-3</v>
      </c>
      <c r="W65">
        <f t="shared" si="64"/>
        <v>6.7907292407732127E-3</v>
      </c>
      <c r="X65">
        <f t="shared" si="64"/>
        <v>8.6296641953201112E-3</v>
      </c>
      <c r="Y65">
        <f t="shared" si="64"/>
        <v>7.1681406603559834E-3</v>
      </c>
      <c r="AA65">
        <f t="shared" si="47"/>
        <v>2.7960226250760445E-2</v>
      </c>
      <c r="AB65">
        <f t="shared" si="48"/>
        <v>1.1596186737878964E-3</v>
      </c>
      <c r="AD65">
        <f t="shared" si="49"/>
        <v>2.7960226250760445</v>
      </c>
      <c r="AE65">
        <f t="shared" si="49"/>
        <v>0.11596186737878963</v>
      </c>
      <c r="AG65" s="11">
        <f t="shared" si="74"/>
        <v>2.7960226250760445</v>
      </c>
      <c r="AH65" s="12">
        <f t="shared" si="74"/>
        <v>0.11596186737878963</v>
      </c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R65" s="7" t="s">
        <v>194</v>
      </c>
      <c r="CL65" s="7" t="s">
        <v>171</v>
      </c>
    </row>
    <row r="66" spans="1:91" x14ac:dyDescent="0.25">
      <c r="B66" s="8" t="s">
        <v>28</v>
      </c>
      <c r="C66" s="8">
        <v>470.036</v>
      </c>
      <c r="D66" s="8">
        <v>452.36099999999999</v>
      </c>
      <c r="E66" s="8">
        <v>389.81400000000002</v>
      </c>
      <c r="F66" s="8">
        <v>420.81900000000002</v>
      </c>
      <c r="G66" s="8"/>
      <c r="H66">
        <f t="shared" si="41"/>
        <v>4.2605869448083871E-3</v>
      </c>
      <c r="I66">
        <f t="shared" si="63"/>
        <v>4.1003739520812594E-3</v>
      </c>
      <c r="J66">
        <f t="shared" si="42"/>
        <v>3.5334239064742632E-3</v>
      </c>
      <c r="K66">
        <f t="shared" si="42"/>
        <v>3.8144651420897991E-3</v>
      </c>
      <c r="M66">
        <f t="shared" si="65"/>
        <v>1.5708849945453709E-2</v>
      </c>
      <c r="N66">
        <f t="shared" si="44"/>
        <v>2.7789603813517153E-4</v>
      </c>
      <c r="P66">
        <f t="shared" si="66"/>
        <v>1.5708849945453709</v>
      </c>
      <c r="Q66">
        <f t="shared" si="66"/>
        <v>2.7789603813517152E-2</v>
      </c>
      <c r="S66" s="11">
        <f t="shared" si="73"/>
        <v>1.5708849945453709</v>
      </c>
      <c r="T66" s="12">
        <f t="shared" si="73"/>
        <v>2.7789603813517152E-2</v>
      </c>
      <c r="V66">
        <f t="shared" si="67"/>
        <v>6.0478983367996501E-3</v>
      </c>
      <c r="W66">
        <f t="shared" si="64"/>
        <v>5.8204761752993946E-3</v>
      </c>
      <c r="X66">
        <f t="shared" si="64"/>
        <v>5.0156912284616897E-3</v>
      </c>
      <c r="Y66">
        <f t="shared" si="64"/>
        <v>5.4146289437270595E-3</v>
      </c>
      <c r="AA66">
        <f t="shared" si="47"/>
        <v>2.2298694684287794E-2</v>
      </c>
      <c r="AB66">
        <f t="shared" si="48"/>
        <v>3.9447311100853559E-4</v>
      </c>
      <c r="AD66">
        <f t="shared" si="49"/>
        <v>2.2298694684287792</v>
      </c>
      <c r="AE66">
        <f t="shared" si="49"/>
        <v>3.944731110085356E-2</v>
      </c>
      <c r="AG66" s="11">
        <f t="shared" si="74"/>
        <v>2.2298694684287792</v>
      </c>
      <c r="AH66" s="12">
        <f t="shared" si="74"/>
        <v>3.944731110085356E-2</v>
      </c>
      <c r="AL66" t="s">
        <v>36</v>
      </c>
      <c r="AM66" s="8">
        <v>0.77200000000000002</v>
      </c>
      <c r="AN66" s="8">
        <v>4.2999999999999997E-2</v>
      </c>
      <c r="AO66" s="8">
        <v>5.0999999999999997E-2</v>
      </c>
      <c r="AP66" s="8">
        <v>9.0999999999999998E-2</v>
      </c>
      <c r="AQ66" s="8">
        <v>2.3E-2</v>
      </c>
      <c r="AR66" s="8">
        <v>6.0999999999999999E-2</v>
      </c>
      <c r="AS66" s="8">
        <v>0.33300000000000002</v>
      </c>
      <c r="AT66" s="8">
        <v>0.38300000000000001</v>
      </c>
      <c r="AU66" s="8">
        <v>2.1999999999999999E-2</v>
      </c>
      <c r="AV66" s="8">
        <v>0.14299999999999999</v>
      </c>
      <c r="AW66" s="8">
        <v>1.6E-2</v>
      </c>
      <c r="AX66" s="8">
        <v>0</v>
      </c>
      <c r="AY66" s="8">
        <v>0</v>
      </c>
      <c r="AZ66" s="8"/>
      <c r="BA66">
        <f>AM66/SUM($AM$48:$AY$79)</f>
        <v>6.0037967014892047E-4</v>
      </c>
      <c r="BB66">
        <f t="shared" ref="BB66:BM75" si="75">AN66/SUM($AM$48:$AY$79)</f>
        <v>3.3440836549745564E-5</v>
      </c>
      <c r="BC66">
        <f t="shared" si="75"/>
        <v>3.966238753574474E-5</v>
      </c>
      <c r="BD66">
        <f t="shared" si="75"/>
        <v>7.0770142465740622E-5</v>
      </c>
      <c r="BE66">
        <f t="shared" si="75"/>
        <v>1.788695908474763E-5</v>
      </c>
      <c r="BF66">
        <f t="shared" si="75"/>
        <v>4.7439326268243716E-5</v>
      </c>
      <c r="BG66">
        <f t="shared" si="75"/>
        <v>2.5897205979221572E-4</v>
      </c>
      <c r="BH66">
        <f t="shared" si="75"/>
        <v>2.9785675345471056E-4</v>
      </c>
      <c r="BI66">
        <f t="shared" si="75"/>
        <v>1.7109265211497733E-5</v>
      </c>
      <c r="BJ66">
        <f t="shared" si="75"/>
        <v>1.1121022387473525E-4</v>
      </c>
      <c r="BK66">
        <f t="shared" si="75"/>
        <v>1.2443101971998351E-5</v>
      </c>
      <c r="BL66">
        <f t="shared" si="75"/>
        <v>0</v>
      </c>
      <c r="BM66">
        <f t="shared" si="75"/>
        <v>0</v>
      </c>
      <c r="BO66">
        <f t="shared" si="54"/>
        <v>1.5071707263583001E-3</v>
      </c>
      <c r="BP66">
        <f t="shared" si="55"/>
        <v>1.6746774028334434E-4</v>
      </c>
      <c r="BR66" s="11">
        <f t="shared" si="56"/>
        <v>0.15071707263583001</v>
      </c>
      <c r="BS66">
        <f t="shared" si="56"/>
        <v>1.6746774028334434E-2</v>
      </c>
      <c r="BU66">
        <f>AM66/SUM($AM$48:$AY$57,$AM$66:$AY$75)</f>
        <v>7.5076316242449832E-4</v>
      </c>
      <c r="BV66">
        <f t="shared" ref="BV66:CG75" si="76">AN66/SUM($AM$48:$AY$57,$AM$66:$AY$75)</f>
        <v>4.1817119150587342E-5</v>
      </c>
      <c r="BW66">
        <f t="shared" si="76"/>
        <v>4.959704829488266E-5</v>
      </c>
      <c r="BX66">
        <f t="shared" si="76"/>
        <v>8.8496694016359262E-5</v>
      </c>
      <c r="BY66">
        <f t="shared" si="76"/>
        <v>2.2367296289849044E-5</v>
      </c>
      <c r="BZ66">
        <f t="shared" si="76"/>
        <v>5.9321959725251815E-5</v>
      </c>
      <c r="CA66">
        <f t="shared" si="76"/>
        <v>3.2383955063129271E-4</v>
      </c>
      <c r="CB66">
        <f t="shared" si="76"/>
        <v>3.7246410778313846E-4</v>
      </c>
      <c r="CC66">
        <f t="shared" si="76"/>
        <v>2.1394805146812129E-5</v>
      </c>
      <c r="CD66">
        <f t="shared" si="76"/>
        <v>1.3906623345427883E-4</v>
      </c>
      <c r="CE66">
        <f t="shared" si="76"/>
        <v>1.5559858288590639E-5</v>
      </c>
      <c r="CF66">
        <f t="shared" si="76"/>
        <v>0</v>
      </c>
      <c r="CG66">
        <f t="shared" si="76"/>
        <v>0</v>
      </c>
      <c r="CI66">
        <f t="shared" si="58"/>
        <v>1.8846878352055414E-3</v>
      </c>
      <c r="CJ66">
        <f t="shared" si="59"/>
        <v>2.0941516935112401E-4</v>
      </c>
      <c r="CL66" s="11">
        <f t="shared" si="60"/>
        <v>0.18846878352055413</v>
      </c>
      <c r="CM66">
        <f t="shared" si="60"/>
        <v>2.0941516935112401E-2</v>
      </c>
    </row>
    <row r="67" spans="1:91" x14ac:dyDescent="0.25">
      <c r="B67" s="8" t="s">
        <v>27</v>
      </c>
      <c r="C67" s="8">
        <v>2705.471</v>
      </c>
      <c r="D67" s="8">
        <v>1809.6310000000001</v>
      </c>
      <c r="E67" s="8">
        <v>2009.931</v>
      </c>
      <c r="F67" s="8">
        <v>1825.808</v>
      </c>
      <c r="G67" s="8"/>
      <c r="H67">
        <f t="shared" si="41"/>
        <v>2.4523428890888554E-2</v>
      </c>
      <c r="I67">
        <f t="shared" si="63"/>
        <v>1.6403190848191515E-2</v>
      </c>
      <c r="J67">
        <f t="shared" si="42"/>
        <v>1.8218787026027083E-2</v>
      </c>
      <c r="K67">
        <f t="shared" si="42"/>
        <v>1.6549825393218205E-2</v>
      </c>
      <c r="M67">
        <f t="shared" si="65"/>
        <v>7.5695232158325354E-2</v>
      </c>
      <c r="N67">
        <f t="shared" si="44"/>
        <v>3.3106688500479341E-3</v>
      </c>
      <c r="P67">
        <f t="shared" si="66"/>
        <v>7.5695232158325352</v>
      </c>
      <c r="Q67">
        <f t="shared" si="66"/>
        <v>0.33106688500479342</v>
      </c>
      <c r="S67" s="11">
        <f t="shared" si="73"/>
        <v>7.5695232158325352</v>
      </c>
      <c r="T67" s="12">
        <f t="shared" si="73"/>
        <v>0.33106688500479342</v>
      </c>
      <c r="V67">
        <f t="shared" si="67"/>
        <v>3.4810979501909825E-2</v>
      </c>
      <c r="W67">
        <f t="shared" si="64"/>
        <v>2.3284310808365929E-2</v>
      </c>
      <c r="X67">
        <f t="shared" si="64"/>
        <v>2.5861547523981263E-2</v>
      </c>
      <c r="Y67">
        <f t="shared" si="64"/>
        <v>2.3492458378752894E-2</v>
      </c>
      <c r="AA67">
        <f t="shared" si="47"/>
        <v>0.10744929621300991</v>
      </c>
      <c r="AB67">
        <f t="shared" si="48"/>
        <v>4.6994906784609217E-3</v>
      </c>
      <c r="AD67">
        <f t="shared" si="49"/>
        <v>10.744929621300992</v>
      </c>
      <c r="AE67">
        <f t="shared" si="49"/>
        <v>0.46994906784609219</v>
      </c>
      <c r="AG67" s="11">
        <f t="shared" si="74"/>
        <v>10.744929621300992</v>
      </c>
      <c r="AH67" s="12">
        <f t="shared" si="74"/>
        <v>0.46994906784609219</v>
      </c>
      <c r="AL67" t="s">
        <v>35</v>
      </c>
      <c r="AM67" s="8">
        <v>2.2069999999999999</v>
      </c>
      <c r="AN67" s="8">
        <v>0.111</v>
      </c>
      <c r="AO67" s="8">
        <v>0.13300000000000001</v>
      </c>
      <c r="AP67" s="8">
        <v>7.6999999999999999E-2</v>
      </c>
      <c r="AQ67" s="8">
        <v>0.53100000000000003</v>
      </c>
      <c r="AR67" s="8">
        <v>0.123</v>
      </c>
      <c r="AS67" s="8">
        <v>0.157</v>
      </c>
      <c r="AT67" s="8">
        <v>7.4999999999999997E-2</v>
      </c>
      <c r="AU67" s="8">
        <v>7.4999999999999997E-2</v>
      </c>
      <c r="AV67" s="8">
        <v>0.22900000000000001</v>
      </c>
      <c r="AW67" s="8">
        <v>0.36499999999999999</v>
      </c>
      <c r="AX67" s="8">
        <v>2.7E-2</v>
      </c>
      <c r="AY67" s="8">
        <v>0</v>
      </c>
      <c r="AZ67" s="8"/>
      <c r="BA67">
        <f t="shared" ref="BA67:BA75" si="77">AM67/SUM($AM$48:$AY$79)</f>
        <v>1.7163703782625225E-3</v>
      </c>
      <c r="BB67">
        <f t="shared" si="75"/>
        <v>8.632401993073856E-5</v>
      </c>
      <c r="BC67">
        <f t="shared" ref="BC67:BM75" si="78">AO67/SUM($AM$48:$AY$79)</f>
        <v>1.034332851422363E-4</v>
      </c>
      <c r="BD67">
        <f t="shared" si="78"/>
        <v>5.9882428240242069E-5</v>
      </c>
      <c r="BE67">
        <f t="shared" si="78"/>
        <v>4.129554466956953E-4</v>
      </c>
      <c r="BF67">
        <f t="shared" si="78"/>
        <v>9.5656346409737328E-5</v>
      </c>
      <c r="BG67">
        <f t="shared" si="78"/>
        <v>1.2209793810023383E-4</v>
      </c>
      <c r="BH67">
        <f t="shared" si="78"/>
        <v>5.832704049374227E-5</v>
      </c>
      <c r="BI67">
        <f t="shared" si="78"/>
        <v>5.832704049374227E-5</v>
      </c>
      <c r="BJ67">
        <f t="shared" si="78"/>
        <v>1.7809189697422641E-4</v>
      </c>
      <c r="BK67">
        <f t="shared" si="78"/>
        <v>2.838582637362124E-4</v>
      </c>
      <c r="BL67">
        <f t="shared" si="78"/>
        <v>2.0997734577747218E-5</v>
      </c>
      <c r="BM67">
        <f t="shared" si="78"/>
        <v>0</v>
      </c>
      <c r="BO67">
        <f t="shared" si="54"/>
        <v>3.1963218190570759E-3</v>
      </c>
      <c r="BP67">
        <f t="shared" si="55"/>
        <v>4.3817000421701339E-4</v>
      </c>
      <c r="BR67" s="11">
        <f t="shared" si="56"/>
        <v>0.31963218190570758</v>
      </c>
      <c r="BS67">
        <f t="shared" si="56"/>
        <v>4.3817000421701342E-2</v>
      </c>
      <c r="BU67">
        <f t="shared" ref="BU67:BU75" si="79">AM67/SUM($AM$48:$AY$57,$AM$66:$AY$75)</f>
        <v>2.1462879526824713E-3</v>
      </c>
      <c r="BV67">
        <f t="shared" si="76"/>
        <v>1.0794651687709756E-4</v>
      </c>
      <c r="BW67">
        <f t="shared" si="76"/>
        <v>1.293413220239097E-4</v>
      </c>
      <c r="BX67">
        <f t="shared" si="76"/>
        <v>7.4881818013842458E-5</v>
      </c>
      <c r="BY67">
        <f t="shared" si="76"/>
        <v>5.1639279695260185E-4</v>
      </c>
      <c r="BZ67">
        <f t="shared" si="76"/>
        <v>1.1961641059354055E-4</v>
      </c>
      <c r="CA67">
        <f t="shared" si="76"/>
        <v>1.5268110945679565E-4</v>
      </c>
      <c r="CB67">
        <f t="shared" si="76"/>
        <v>7.2936835727768626E-5</v>
      </c>
      <c r="CC67">
        <f t="shared" si="76"/>
        <v>7.2936835727768626E-5</v>
      </c>
      <c r="CD67">
        <f t="shared" si="76"/>
        <v>2.2270047175545354E-4</v>
      </c>
      <c r="CE67">
        <f t="shared" si="76"/>
        <v>3.5495926720847395E-4</v>
      </c>
      <c r="CF67">
        <f t="shared" si="76"/>
        <v>2.6257260861996703E-5</v>
      </c>
      <c r="CG67">
        <f t="shared" si="76"/>
        <v>0</v>
      </c>
      <c r="CI67">
        <f t="shared" si="58"/>
        <v>3.9969385978817201E-3</v>
      </c>
      <c r="CJ67">
        <f t="shared" si="59"/>
        <v>5.4792311332581224E-4</v>
      </c>
      <c r="CL67" s="11">
        <f t="shared" si="60"/>
        <v>0.39969385978817201</v>
      </c>
      <c r="CM67">
        <f t="shared" si="60"/>
        <v>5.4792311332581223E-2</v>
      </c>
    </row>
    <row r="68" spans="1:91" x14ac:dyDescent="0.25">
      <c r="B68" s="8"/>
      <c r="C68" s="8"/>
      <c r="D68" s="8"/>
      <c r="E68" s="8"/>
      <c r="F68" s="8"/>
      <c r="G68" s="8"/>
      <c r="S68" s="11"/>
      <c r="T68" s="12"/>
      <c r="AD68" s="7" t="s">
        <v>183</v>
      </c>
      <c r="AG68" s="13" t="str">
        <f t="shared" si="74"/>
        <v>% WM</v>
      </c>
      <c r="AH68" s="12"/>
      <c r="AL68" t="s">
        <v>34</v>
      </c>
      <c r="AM68" s="8">
        <v>8.7390000000000008</v>
      </c>
      <c r="AN68" s="8">
        <v>1.0009999999999999</v>
      </c>
      <c r="AO68" s="8">
        <v>0.35399999999999998</v>
      </c>
      <c r="AP68" s="8">
        <v>0.48899999999999999</v>
      </c>
      <c r="AQ68" s="8">
        <v>0.93</v>
      </c>
      <c r="AR68" s="8">
        <v>7.9000000000000001E-2</v>
      </c>
      <c r="AS68" s="8">
        <v>0.126</v>
      </c>
      <c r="AT68" s="8">
        <v>0.112</v>
      </c>
      <c r="AU68" s="8">
        <v>0.125</v>
      </c>
      <c r="AV68" s="8">
        <v>0.21299999999999999</v>
      </c>
      <c r="AW68" s="8">
        <v>0.44800000000000001</v>
      </c>
      <c r="AX68" s="8">
        <v>6.8000000000000005E-2</v>
      </c>
      <c r="AY68" s="8">
        <v>2.5000000000000001E-2</v>
      </c>
      <c r="AZ68" s="8"/>
      <c r="BA68">
        <f t="shared" si="77"/>
        <v>6.79626675833085E-3</v>
      </c>
      <c r="BB68">
        <f t="shared" si="75"/>
        <v>7.7847156712314682E-4</v>
      </c>
      <c r="BC68">
        <f t="shared" si="78"/>
        <v>2.753036311304635E-4</v>
      </c>
      <c r="BD68">
        <f t="shared" si="78"/>
        <v>3.8029230401919964E-4</v>
      </c>
      <c r="BE68">
        <f t="shared" si="78"/>
        <v>7.2325530212240426E-4</v>
      </c>
      <c r="BF68">
        <f t="shared" si="78"/>
        <v>6.1437815986741868E-5</v>
      </c>
      <c r="BG68">
        <f t="shared" si="78"/>
        <v>9.7989428029487017E-5</v>
      </c>
      <c r="BH68">
        <f t="shared" si="78"/>
        <v>8.7101713803988456E-5</v>
      </c>
      <c r="BI68">
        <f t="shared" si="78"/>
        <v>9.721173415623712E-5</v>
      </c>
      <c r="BJ68">
        <f t="shared" si="78"/>
        <v>1.6564879500222804E-4</v>
      </c>
      <c r="BK68">
        <f t="shared" si="78"/>
        <v>3.4840685521595382E-4</v>
      </c>
      <c r="BL68">
        <f t="shared" si="78"/>
        <v>5.2883183380992996E-5</v>
      </c>
      <c r="BM68">
        <f t="shared" si="78"/>
        <v>1.9442346831247425E-5</v>
      </c>
      <c r="BO68">
        <f t="shared" si="54"/>
        <v>9.8837114351329417E-3</v>
      </c>
      <c r="BP68">
        <f t="shared" si="55"/>
        <v>1.7586433759073806E-3</v>
      </c>
      <c r="BR68" s="11">
        <f t="shared" si="56"/>
        <v>0.98837114351329414</v>
      </c>
      <c r="BS68">
        <f t="shared" si="56"/>
        <v>0.17586433759073805</v>
      </c>
      <c r="BU68">
        <f t="shared" si="79"/>
        <v>8.4986000989996004E-3</v>
      </c>
      <c r="BV68">
        <f t="shared" si="76"/>
        <v>9.7346363417995176E-4</v>
      </c>
      <c r="BW68">
        <f t="shared" si="76"/>
        <v>3.4426186463506786E-4</v>
      </c>
      <c r="BX68">
        <f t="shared" si="76"/>
        <v>4.7554816894505142E-4</v>
      </c>
      <c r="BY68">
        <f t="shared" si="76"/>
        <v>9.0441676302433101E-4</v>
      </c>
      <c r="BZ68">
        <f t="shared" si="76"/>
        <v>7.6826800299916289E-5</v>
      </c>
      <c r="CA68">
        <f t="shared" si="76"/>
        <v>1.2253388402265128E-4</v>
      </c>
      <c r="CB68">
        <f t="shared" si="76"/>
        <v>1.0891900802013448E-4</v>
      </c>
      <c r="CC68">
        <f t="shared" si="76"/>
        <v>1.2156139287961438E-4</v>
      </c>
      <c r="CD68">
        <f t="shared" si="76"/>
        <v>2.0714061346686289E-4</v>
      </c>
      <c r="CE68">
        <f t="shared" si="76"/>
        <v>4.356760320805379E-4</v>
      </c>
      <c r="CF68">
        <f t="shared" si="76"/>
        <v>6.6129397726510217E-5</v>
      </c>
      <c r="CG68">
        <f t="shared" si="76"/>
        <v>2.4312278575922875E-5</v>
      </c>
      <c r="CI68">
        <f t="shared" si="58"/>
        <v>1.2359389936856154E-2</v>
      </c>
      <c r="CJ68">
        <f t="shared" si="59"/>
        <v>2.1991495184132781E-3</v>
      </c>
      <c r="CL68" s="11">
        <f t="shared" si="60"/>
        <v>1.2359389936856153</v>
      </c>
      <c r="CM68">
        <f t="shared" si="60"/>
        <v>0.21991495184132781</v>
      </c>
    </row>
    <row r="69" spans="1:91" x14ac:dyDescent="0.25">
      <c r="B69" s="8" t="s">
        <v>185</v>
      </c>
      <c r="C69" s="8">
        <v>5376.66</v>
      </c>
      <c r="D69" s="8">
        <v>5259.317</v>
      </c>
      <c r="E69" s="8">
        <v>4553.1390000000001</v>
      </c>
      <c r="F69" s="8">
        <v>5147.7820000000002</v>
      </c>
      <c r="G69" s="8"/>
      <c r="H69">
        <f t="shared" si="41"/>
        <v>4.8736112558768821E-2</v>
      </c>
      <c r="I69">
        <f t="shared" si="63"/>
        <v>4.7672470510362636E-2</v>
      </c>
      <c r="J69">
        <f t="shared" si="42"/>
        <v>4.1271401725182573E-2</v>
      </c>
      <c r="K69">
        <f t="shared" si="42"/>
        <v>4.6661474406044665E-2</v>
      </c>
      <c r="M69">
        <f t="shared" si="65"/>
        <v>0.18434145920035871</v>
      </c>
      <c r="N69">
        <f t="shared" si="44"/>
        <v>2.8745221768307081E-3</v>
      </c>
      <c r="P69">
        <f t="shared" si="66"/>
        <v>18.434145920035871</v>
      </c>
      <c r="Q69">
        <f t="shared" si="66"/>
        <v>0.28745221768307083</v>
      </c>
      <c r="S69" s="11">
        <f t="shared" si="73"/>
        <v>18.434145920035871</v>
      </c>
      <c r="T69" s="12">
        <f t="shared" si="73"/>
        <v>0.28745221768307083</v>
      </c>
      <c r="V69">
        <f>C69/SUM($C$52:$F$54,$C$69:$F$71)</f>
        <v>0.16491309539401142</v>
      </c>
      <c r="W69">
        <f t="shared" ref="W69:Y71" si="80">D69/SUM($C$52:$F$54,$C$69:$F$71)</f>
        <v>0.16131394697234824</v>
      </c>
      <c r="X69">
        <f t="shared" si="80"/>
        <v>0.1396540317314455</v>
      </c>
      <c r="Y69">
        <f t="shared" si="80"/>
        <v>0.15789294172098942</v>
      </c>
      <c r="AA69">
        <f t="shared" si="47"/>
        <v>0.62377401581879466</v>
      </c>
      <c r="AB69">
        <f t="shared" si="48"/>
        <v>9.726798570326092E-3</v>
      </c>
      <c r="AD69">
        <f t="shared" si="49"/>
        <v>62.377401581879468</v>
      </c>
      <c r="AE69">
        <f t="shared" si="49"/>
        <v>0.97267985703260917</v>
      </c>
      <c r="AG69" s="11">
        <f t="shared" si="74"/>
        <v>62.377401581879468</v>
      </c>
      <c r="AH69" s="12">
        <f t="shared" si="74"/>
        <v>0.97267985703260917</v>
      </c>
      <c r="AL69" t="s">
        <v>33</v>
      </c>
      <c r="AM69" s="8">
        <v>45.454000000000001</v>
      </c>
      <c r="AN69" s="8">
        <v>17.573</v>
      </c>
      <c r="AO69" s="8">
        <v>10.816000000000001</v>
      </c>
      <c r="AP69" s="8">
        <v>10.888</v>
      </c>
      <c r="AQ69" s="8">
        <v>13.835000000000001</v>
      </c>
      <c r="AR69" s="8">
        <v>7.7089999999999996</v>
      </c>
      <c r="AS69" s="8">
        <v>4.1989999999999998</v>
      </c>
      <c r="AT69" s="8">
        <v>3.2919999999999998</v>
      </c>
      <c r="AU69" s="8">
        <v>3.6349999999999998</v>
      </c>
      <c r="AV69" s="8">
        <v>6.2240000000000002</v>
      </c>
      <c r="AW69" s="8">
        <v>7.4649999999999999</v>
      </c>
      <c r="AX69" s="8">
        <v>8.8970000000000002</v>
      </c>
      <c r="AY69" s="8">
        <v>9.3550000000000004</v>
      </c>
      <c r="AZ69" s="8"/>
      <c r="BA69">
        <f t="shared" si="77"/>
        <v>3.5349297314700816E-2</v>
      </c>
      <c r="BB69">
        <f t="shared" si="75"/>
        <v>1.366641443462044E-2</v>
      </c>
      <c r="BC69">
        <f t="shared" si="78"/>
        <v>8.4115369330708869E-3</v>
      </c>
      <c r="BD69">
        <f t="shared" si="78"/>
        <v>8.4675308919448782E-3</v>
      </c>
      <c r="BE69">
        <f t="shared" si="78"/>
        <v>1.0759394736412325E-2</v>
      </c>
      <c r="BF69">
        <f t="shared" si="78"/>
        <v>5.9952420688834558E-3</v>
      </c>
      <c r="BG69">
        <f t="shared" si="78"/>
        <v>3.2655365737763171E-3</v>
      </c>
      <c r="BH69">
        <f t="shared" si="78"/>
        <v>2.5601682307386606E-3</v>
      </c>
      <c r="BI69">
        <f t="shared" si="78"/>
        <v>2.8269172292633752E-3</v>
      </c>
      <c r="BJ69">
        <f t="shared" si="78"/>
        <v>4.8403666671073585E-3</v>
      </c>
      <c r="BK69">
        <f t="shared" si="78"/>
        <v>5.8054847638104807E-3</v>
      </c>
      <c r="BL69">
        <f t="shared" si="78"/>
        <v>6.9191423903043336E-3</v>
      </c>
      <c r="BM69">
        <f t="shared" si="78"/>
        <v>7.2753261842527861E-3</v>
      </c>
      <c r="BO69">
        <f t="shared" si="54"/>
        <v>0.11614235841888612</v>
      </c>
      <c r="BP69">
        <f t="shared" si="55"/>
        <v>8.2089658501177908E-3</v>
      </c>
      <c r="BR69" s="11">
        <f t="shared" si="56"/>
        <v>11.614235841888613</v>
      </c>
      <c r="BS69">
        <f t="shared" si="56"/>
        <v>0.82089658501177909</v>
      </c>
      <c r="BU69">
        <f t="shared" si="79"/>
        <v>4.4203612415599933E-2</v>
      </c>
      <c r="BV69">
        <f t="shared" si="76"/>
        <v>1.7089586856587707E-2</v>
      </c>
      <c r="BW69">
        <f t="shared" si="76"/>
        <v>1.0518464203087273E-2</v>
      </c>
      <c r="BX69">
        <f t="shared" si="76"/>
        <v>1.058848356538593E-2</v>
      </c>
      <c r="BY69">
        <f t="shared" si="76"/>
        <v>1.3454414963915719E-2</v>
      </c>
      <c r="BZ69">
        <f t="shared" si="76"/>
        <v>7.4969342216715772E-3</v>
      </c>
      <c r="CA69">
        <f t="shared" si="76"/>
        <v>4.0834903096120057E-3</v>
      </c>
      <c r="CB69">
        <f t="shared" si="76"/>
        <v>3.2014408428775241E-3</v>
      </c>
      <c r="CC69">
        <f t="shared" si="76"/>
        <v>3.5350053049391858E-3</v>
      </c>
      <c r="CD69">
        <f t="shared" si="76"/>
        <v>6.0527848742617588E-3</v>
      </c>
      <c r="CE69">
        <f t="shared" si="76"/>
        <v>7.2596463827705703E-3</v>
      </c>
      <c r="CF69">
        <f t="shared" si="76"/>
        <v>8.6522536995994326E-3</v>
      </c>
      <c r="CG69">
        <f t="shared" si="76"/>
        <v>9.0976546431103394E-3</v>
      </c>
      <c r="CI69">
        <f t="shared" si="58"/>
        <v>0.14523377228341894</v>
      </c>
      <c r="CJ69">
        <f t="shared" si="59"/>
        <v>1.0265152982845759E-2</v>
      </c>
      <c r="CL69" s="11">
        <f t="shared" si="60"/>
        <v>14.523377228341893</v>
      </c>
      <c r="CM69">
        <f t="shared" si="60"/>
        <v>1.026515298284576</v>
      </c>
    </row>
    <row r="70" spans="1:91" x14ac:dyDescent="0.25">
      <c r="B70" s="8" t="s">
        <v>186</v>
      </c>
      <c r="C70" s="8">
        <v>327.01799999999997</v>
      </c>
      <c r="D70" s="8">
        <v>298.60000000000002</v>
      </c>
      <c r="E70" s="8">
        <v>282.28899999999999</v>
      </c>
      <c r="F70" s="8">
        <v>356.346</v>
      </c>
      <c r="G70" s="8"/>
      <c r="H70">
        <f t="shared" si="41"/>
        <v>2.9642168291734018E-3</v>
      </c>
      <c r="I70">
        <f t="shared" si="63"/>
        <v>2.7066251557748438E-3</v>
      </c>
      <c r="J70">
        <f t="shared" si="42"/>
        <v>2.5587759832502504E-3</v>
      </c>
      <c r="K70">
        <f t="shared" si="42"/>
        <v>3.2300570922965252E-3</v>
      </c>
      <c r="M70">
        <f t="shared" si="65"/>
        <v>1.1459675060495021E-2</v>
      </c>
      <c r="N70">
        <f t="shared" si="44"/>
        <v>2.5591325344171344E-4</v>
      </c>
      <c r="P70">
        <f t="shared" si="66"/>
        <v>1.145967506049502</v>
      </c>
      <c r="Q70">
        <f t="shared" si="66"/>
        <v>2.5591325344171346E-2</v>
      </c>
      <c r="S70" s="11">
        <f t="shared" si="73"/>
        <v>1.145967506049502</v>
      </c>
      <c r="T70" s="12">
        <f t="shared" si="73"/>
        <v>2.5591325344171346E-2</v>
      </c>
      <c r="V70">
        <f t="shared" ref="V70:V71" si="81">C70/SUM($C$52:$F$54,$C$69:$F$71)</f>
        <v>1.003030703625649E-2</v>
      </c>
      <c r="W70">
        <f t="shared" si="80"/>
        <v>9.1586691895436598E-3</v>
      </c>
      <c r="X70">
        <f t="shared" si="80"/>
        <v>8.6583776518656726E-3</v>
      </c>
      <c r="Y70">
        <f t="shared" si="80"/>
        <v>1.092985643341301E-2</v>
      </c>
      <c r="AA70">
        <f t="shared" si="47"/>
        <v>3.8777210311078829E-2</v>
      </c>
      <c r="AB70">
        <f t="shared" si="48"/>
        <v>8.6595841485169239E-4</v>
      </c>
      <c r="AD70">
        <f t="shared" si="49"/>
        <v>3.8777210311078827</v>
      </c>
      <c r="AE70">
        <f t="shared" si="49"/>
        <v>8.6595841485169245E-2</v>
      </c>
      <c r="AG70" s="11">
        <f t="shared" si="74"/>
        <v>3.8777210311078827</v>
      </c>
      <c r="AH70" s="12">
        <f t="shared" si="74"/>
        <v>8.6595841485169245E-2</v>
      </c>
      <c r="AL70" t="s">
        <v>32</v>
      </c>
      <c r="AM70" s="8">
        <v>50.601999999999997</v>
      </c>
      <c r="AN70" s="8">
        <v>21.314</v>
      </c>
      <c r="AO70" s="8">
        <v>22.53</v>
      </c>
      <c r="AP70" s="8">
        <v>29.702999999999999</v>
      </c>
      <c r="AQ70" s="8">
        <v>18.533999999999999</v>
      </c>
      <c r="AR70" s="8">
        <v>10.682</v>
      </c>
      <c r="AS70" s="8">
        <v>18.956</v>
      </c>
      <c r="AT70" s="8">
        <v>6.6230000000000002</v>
      </c>
      <c r="AU70" s="8">
        <v>5.2830000000000004</v>
      </c>
      <c r="AV70" s="8">
        <v>8.5990000000000002</v>
      </c>
      <c r="AW70" s="8">
        <v>13.097</v>
      </c>
      <c r="AX70" s="8">
        <v>13.603</v>
      </c>
      <c r="AY70" s="8">
        <v>5.2220000000000004</v>
      </c>
      <c r="AZ70" s="8"/>
      <c r="BA70">
        <f t="shared" si="77"/>
        <v>3.9352865374191283E-2</v>
      </c>
      <c r="BB70">
        <f t="shared" si="75"/>
        <v>1.6575767214448305E-2</v>
      </c>
      <c r="BC70">
        <f t="shared" si="78"/>
        <v>1.7521442964320181E-2</v>
      </c>
      <c r="BD70">
        <f t="shared" si="78"/>
        <v>2.3099841117141688E-2</v>
      </c>
      <c r="BE70">
        <f t="shared" si="78"/>
        <v>1.4413778246813589E-2</v>
      </c>
      <c r="BF70">
        <f t="shared" si="78"/>
        <v>8.3073259540553997E-3</v>
      </c>
      <c r="BG70">
        <f t="shared" si="78"/>
        <v>1.4741965061325047E-2</v>
      </c>
      <c r="BH70">
        <f t="shared" si="78"/>
        <v>5.150666522534068E-3</v>
      </c>
      <c r="BI70">
        <f t="shared" si="78"/>
        <v>4.1085567323792061E-3</v>
      </c>
      <c r="BJ70">
        <f t="shared" si="78"/>
        <v>6.6873896160758641E-3</v>
      </c>
      <c r="BK70">
        <f t="shared" si="78"/>
        <v>1.01854566579539E-2</v>
      </c>
      <c r="BL70">
        <f t="shared" si="78"/>
        <v>1.0578969757818349E-2</v>
      </c>
      <c r="BM70">
        <f t="shared" si="78"/>
        <v>4.0611174061109621E-3</v>
      </c>
      <c r="BO70">
        <f t="shared" si="54"/>
        <v>0.17478514262516784</v>
      </c>
      <c r="BP70">
        <f t="shared" si="55"/>
        <v>9.316632453714984E-3</v>
      </c>
      <c r="BR70" s="11">
        <f t="shared" si="56"/>
        <v>17.478514262516782</v>
      </c>
      <c r="BS70">
        <f t="shared" si="56"/>
        <v>0.93166324537149836</v>
      </c>
      <c r="BU70">
        <f t="shared" si="79"/>
        <v>4.9209996819953972E-2</v>
      </c>
      <c r="BV70">
        <f t="shared" si="76"/>
        <v>2.0727676222688805E-2</v>
      </c>
      <c r="BW70">
        <f t="shared" si="76"/>
        <v>2.1910225452621696E-2</v>
      </c>
      <c r="BX70">
        <f t="shared" si="76"/>
        <v>2.8885904421625485E-2</v>
      </c>
      <c r="BY70">
        <f t="shared" si="76"/>
        <v>1.8024150845046182E-2</v>
      </c>
      <c r="BZ70">
        <f t="shared" si="76"/>
        <v>1.0388150389920326E-2</v>
      </c>
      <c r="CA70">
        <f t="shared" si="76"/>
        <v>1.8434542107407761E-2</v>
      </c>
      <c r="CB70">
        <f t="shared" si="76"/>
        <v>6.4408088403334878E-3</v>
      </c>
      <c r="CC70">
        <f t="shared" si="76"/>
        <v>5.137670708664022E-3</v>
      </c>
      <c r="CD70">
        <f t="shared" si="76"/>
        <v>8.3624513389744318E-3</v>
      </c>
      <c r="CE70">
        <f t="shared" si="76"/>
        <v>1.2736716500354475E-2</v>
      </c>
      <c r="CF70">
        <f t="shared" si="76"/>
        <v>1.3228797018731154E-2</v>
      </c>
      <c r="CG70">
        <f t="shared" si="76"/>
        <v>5.0783487489387703E-3</v>
      </c>
      <c r="CI70">
        <f t="shared" si="58"/>
        <v>0.21856543941526055</v>
      </c>
      <c r="CJ70">
        <f t="shared" si="59"/>
        <v>1.1650268641446191E-2</v>
      </c>
      <c r="CL70" s="11">
        <f t="shared" si="60"/>
        <v>21.856543941526056</v>
      </c>
      <c r="CM70">
        <f t="shared" si="60"/>
        <v>1.1650268641446191</v>
      </c>
    </row>
    <row r="71" spans="1:91" x14ac:dyDescent="0.25">
      <c r="B71" s="8" t="s">
        <v>187</v>
      </c>
      <c r="C71" s="8">
        <v>215.29</v>
      </c>
      <c r="D71" s="8">
        <v>230.55</v>
      </c>
      <c r="E71" s="8">
        <v>236.69200000000001</v>
      </c>
      <c r="F71" s="8">
        <v>274.971</v>
      </c>
      <c r="G71" s="8"/>
      <c r="H71">
        <f t="shared" si="41"/>
        <v>1.9514712986830746E-3</v>
      </c>
      <c r="I71">
        <f t="shared" si="63"/>
        <v>2.0897938032950108E-3</v>
      </c>
      <c r="J71">
        <f t="shared" si="42"/>
        <v>2.1454672517436683E-3</v>
      </c>
      <c r="K71">
        <f t="shared" si="42"/>
        <v>2.4924428188498478E-3</v>
      </c>
      <c r="M71">
        <f t="shared" si="65"/>
        <v>8.6791751725716019E-3</v>
      </c>
      <c r="N71">
        <f t="shared" si="44"/>
        <v>1.9922279260222339E-4</v>
      </c>
      <c r="P71">
        <f t="shared" si="66"/>
        <v>0.86791751725716015</v>
      </c>
      <c r="Q71">
        <f t="shared" si="66"/>
        <v>1.9922279260222338E-2</v>
      </c>
      <c r="S71" s="11">
        <f t="shared" si="73"/>
        <v>0.86791751725716015</v>
      </c>
      <c r="T71" s="12">
        <f t="shared" si="73"/>
        <v>1.9922279260222338E-2</v>
      </c>
      <c r="V71">
        <f t="shared" si="81"/>
        <v>6.6033820824409053E-3</v>
      </c>
      <c r="W71">
        <f t="shared" si="80"/>
        <v>7.0714373129581072E-3</v>
      </c>
      <c r="X71">
        <f t="shared" si="80"/>
        <v>7.2598249424362616E-3</v>
      </c>
      <c r="Y71">
        <f t="shared" si="80"/>
        <v>8.4339197110449085E-3</v>
      </c>
      <c r="AA71">
        <f t="shared" si="47"/>
        <v>2.9368564048880184E-2</v>
      </c>
      <c r="AB71">
        <f t="shared" si="48"/>
        <v>6.7412942223190318E-4</v>
      </c>
      <c r="AD71">
        <f t="shared" si="49"/>
        <v>2.9368564048880184</v>
      </c>
      <c r="AE71">
        <f t="shared" si="49"/>
        <v>6.7412942223190317E-2</v>
      </c>
      <c r="AG71" s="11">
        <f t="shared" si="74"/>
        <v>2.9368564048880184</v>
      </c>
      <c r="AH71" s="12">
        <f t="shared" si="74"/>
        <v>6.7412942223190317E-2</v>
      </c>
      <c r="AL71" t="s">
        <v>31</v>
      </c>
      <c r="AM71" s="8">
        <v>64.616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/>
      <c r="BA71">
        <f t="shared" si="77"/>
        <v>5.0251467313915339E-2</v>
      </c>
      <c r="BB71">
        <f t="shared" si="75"/>
        <v>0</v>
      </c>
      <c r="BC71">
        <f t="shared" si="78"/>
        <v>0</v>
      </c>
      <c r="BD71">
        <f t="shared" si="78"/>
        <v>0</v>
      </c>
      <c r="BE71">
        <f t="shared" si="78"/>
        <v>0</v>
      </c>
      <c r="BF71">
        <f t="shared" si="78"/>
        <v>0</v>
      </c>
      <c r="BG71">
        <f t="shared" si="78"/>
        <v>0</v>
      </c>
      <c r="BH71">
        <f t="shared" si="78"/>
        <v>0</v>
      </c>
      <c r="BI71">
        <f t="shared" si="78"/>
        <v>0</v>
      </c>
      <c r="BJ71">
        <f t="shared" si="78"/>
        <v>0</v>
      </c>
      <c r="BK71">
        <f t="shared" si="78"/>
        <v>0</v>
      </c>
      <c r="BL71">
        <f t="shared" si="78"/>
        <v>0</v>
      </c>
      <c r="BM71">
        <f t="shared" si="78"/>
        <v>0</v>
      </c>
      <c r="BO71">
        <f t="shared" si="54"/>
        <v>5.0251467313915339E-2</v>
      </c>
      <c r="BP71">
        <f t="shared" si="55"/>
        <v>1.3390476083475093E-2</v>
      </c>
      <c r="BR71" s="11">
        <f t="shared" si="56"/>
        <v>5.0251467313915343</v>
      </c>
      <c r="BS71">
        <f t="shared" si="56"/>
        <v>1.3390476083475094</v>
      </c>
      <c r="BU71">
        <f t="shared" si="79"/>
        <v>6.2838487698473292E-2</v>
      </c>
      <c r="BV71">
        <f t="shared" si="76"/>
        <v>0</v>
      </c>
      <c r="BW71">
        <f t="shared" si="76"/>
        <v>0</v>
      </c>
      <c r="BX71">
        <f t="shared" si="76"/>
        <v>0</v>
      </c>
      <c r="BY71">
        <f t="shared" si="76"/>
        <v>0</v>
      </c>
      <c r="BZ71">
        <f t="shared" si="76"/>
        <v>0</v>
      </c>
      <c r="CA71">
        <f t="shared" si="76"/>
        <v>0</v>
      </c>
      <c r="CB71">
        <f t="shared" si="76"/>
        <v>0</v>
      </c>
      <c r="CC71">
        <f t="shared" si="76"/>
        <v>0</v>
      </c>
      <c r="CD71">
        <f t="shared" si="76"/>
        <v>0</v>
      </c>
      <c r="CE71">
        <f t="shared" si="76"/>
        <v>0</v>
      </c>
      <c r="CF71">
        <f t="shared" si="76"/>
        <v>0</v>
      </c>
      <c r="CG71">
        <f t="shared" si="76"/>
        <v>0</v>
      </c>
      <c r="CI71">
        <f t="shared" si="58"/>
        <v>6.2838487698473292E-2</v>
      </c>
      <c r="CJ71">
        <f t="shared" si="59"/>
        <v>1.6744531286853478E-2</v>
      </c>
      <c r="CL71" s="11">
        <f t="shared" si="60"/>
        <v>6.2838487698473289</v>
      </c>
      <c r="CM71">
        <f t="shared" si="60"/>
        <v>1.6744531286853479</v>
      </c>
    </row>
    <row r="72" spans="1:91" x14ac:dyDescent="0.25">
      <c r="B72" s="8"/>
      <c r="C72" s="8"/>
      <c r="D72" s="8"/>
      <c r="E72" s="8"/>
      <c r="F72" s="8"/>
      <c r="G72" s="8"/>
      <c r="H72" s="8"/>
      <c r="T72" s="12"/>
      <c r="AH72" s="12"/>
      <c r="AL72" t="s">
        <v>30</v>
      </c>
      <c r="AM72" s="8">
        <v>30.966999999999999</v>
      </c>
      <c r="AN72" s="8">
        <v>12.183</v>
      </c>
      <c r="AO72" s="8">
        <v>14.268000000000001</v>
      </c>
      <c r="AP72" s="8">
        <v>19.809000000000001</v>
      </c>
      <c r="AQ72" s="8">
        <v>14.528</v>
      </c>
      <c r="AR72" s="8">
        <v>19.724</v>
      </c>
      <c r="AS72" s="8">
        <v>18.623999999999999</v>
      </c>
      <c r="AT72" s="8">
        <v>16.393999999999998</v>
      </c>
      <c r="AU72" s="8">
        <v>11.944000000000001</v>
      </c>
      <c r="AV72" s="8">
        <v>7.9729999999999999</v>
      </c>
      <c r="AW72" s="8">
        <v>9.4039999999999999</v>
      </c>
      <c r="AX72" s="8">
        <v>8.0109999999999992</v>
      </c>
      <c r="AY72" s="8">
        <v>3.105</v>
      </c>
      <c r="AZ72" s="8"/>
      <c r="BA72">
        <f t="shared" si="77"/>
        <v>2.4082846172929558E-2</v>
      </c>
      <c r="BB72">
        <f t="shared" si="75"/>
        <v>9.4746444578034938E-3</v>
      </c>
      <c r="BC72">
        <f t="shared" si="78"/>
        <v>1.1096136183529531E-2</v>
      </c>
      <c r="BD72">
        <f t="shared" si="78"/>
        <v>1.540533793520721E-2</v>
      </c>
      <c r="BE72">
        <f t="shared" si="78"/>
        <v>1.1298336590574503E-2</v>
      </c>
      <c r="BF72">
        <f t="shared" si="78"/>
        <v>1.5339233955980969E-2</v>
      </c>
      <c r="BG72">
        <f t="shared" si="78"/>
        <v>1.448377069540608E-2</v>
      </c>
      <c r="BH72">
        <f t="shared" si="78"/>
        <v>1.2749513358058811E-2</v>
      </c>
      <c r="BI72">
        <f t="shared" si="78"/>
        <v>9.2887756220967708E-3</v>
      </c>
      <c r="BJ72">
        <f t="shared" si="78"/>
        <v>6.2005532514214281E-3</v>
      </c>
      <c r="BK72">
        <f t="shared" si="78"/>
        <v>7.313433184042031E-3</v>
      </c>
      <c r="BL72">
        <f t="shared" si="78"/>
        <v>6.2301056186049239E-3</v>
      </c>
      <c r="BM72">
        <f t="shared" si="78"/>
        <v>2.4147394764409301E-3</v>
      </c>
      <c r="BO72">
        <f t="shared" si="54"/>
        <v>0.14537742650209629</v>
      </c>
      <c r="BP72">
        <f t="shared" si="55"/>
        <v>5.2812934861374717E-3</v>
      </c>
      <c r="BR72" s="11">
        <f t="shared" si="56"/>
        <v>14.537742650209628</v>
      </c>
      <c r="BS72">
        <f t="shared" si="56"/>
        <v>0.52812934861374716</v>
      </c>
      <c r="BU72">
        <f t="shared" si="79"/>
        <v>3.0115133226424146E-2</v>
      </c>
      <c r="BV72">
        <f t="shared" si="76"/>
        <v>1.1847859595618735E-2</v>
      </c>
      <c r="BW72">
        <f t="shared" si="76"/>
        <v>1.3875503628850703E-2</v>
      </c>
      <c r="BX72">
        <f t="shared" si="76"/>
        <v>1.9264077052418251E-2</v>
      </c>
      <c r="BY72">
        <f t="shared" si="76"/>
        <v>1.4128351326040301E-2</v>
      </c>
      <c r="BZ72">
        <f t="shared" si="76"/>
        <v>1.9181415305260113E-2</v>
      </c>
      <c r="CA72">
        <f t="shared" si="76"/>
        <v>1.8111675047919502E-2</v>
      </c>
      <c r="CB72">
        <f t="shared" si="76"/>
        <v>1.5943019798947182E-2</v>
      </c>
      <c r="CC72">
        <f t="shared" si="76"/>
        <v>1.1615434212432912E-2</v>
      </c>
      <c r="CD72">
        <f t="shared" si="76"/>
        <v>7.7536718834333232E-3</v>
      </c>
      <c r="CE72">
        <f t="shared" si="76"/>
        <v>9.1453067091191477E-3</v>
      </c>
      <c r="CF72">
        <f t="shared" si="76"/>
        <v>7.7906265468687249E-3</v>
      </c>
      <c r="CG72">
        <f t="shared" si="76"/>
        <v>3.0195849991296211E-3</v>
      </c>
      <c r="CI72">
        <f t="shared" si="58"/>
        <v>0.18179165933246266</v>
      </c>
      <c r="CJ72">
        <f t="shared" si="59"/>
        <v>6.6041553311773265E-3</v>
      </c>
      <c r="CL72" s="11">
        <f t="shared" si="60"/>
        <v>18.179165933246267</v>
      </c>
      <c r="CM72">
        <f t="shared" si="60"/>
        <v>0.6604155331177326</v>
      </c>
    </row>
    <row r="73" spans="1:91" x14ac:dyDescent="0.25">
      <c r="T73" s="12"/>
      <c r="AL73" t="s">
        <v>29</v>
      </c>
      <c r="AM73" s="8">
        <v>5.3109999999999999</v>
      </c>
      <c r="AN73" s="8">
        <v>0.876</v>
      </c>
      <c r="AO73" s="8">
        <v>1.571</v>
      </c>
      <c r="AP73" s="8">
        <v>3.7629999999999999</v>
      </c>
      <c r="AQ73" s="8">
        <v>2.36</v>
      </c>
      <c r="AR73" s="8">
        <v>1.673</v>
      </c>
      <c r="AS73" s="8">
        <v>1.69</v>
      </c>
      <c r="AT73" s="8">
        <v>5.056</v>
      </c>
      <c r="AU73" s="8">
        <v>4.8819999999999997</v>
      </c>
      <c r="AV73" s="8">
        <v>2.8719999999999999</v>
      </c>
      <c r="AW73" s="8">
        <v>3.464</v>
      </c>
      <c r="AX73" s="8">
        <v>1.92</v>
      </c>
      <c r="AY73" s="8">
        <v>1.7370000000000001</v>
      </c>
      <c r="AZ73" s="8"/>
      <c r="BA73">
        <f t="shared" si="77"/>
        <v>4.1303321608302029E-3</v>
      </c>
      <c r="BB73">
        <f t="shared" si="75"/>
        <v>6.8125983296690978E-4</v>
      </c>
      <c r="BC73">
        <f t="shared" si="78"/>
        <v>1.2217570748755881E-3</v>
      </c>
      <c r="BD73">
        <f t="shared" si="78"/>
        <v>2.9264620450393623E-3</v>
      </c>
      <c r="BE73">
        <f t="shared" si="78"/>
        <v>1.8353575408697567E-3</v>
      </c>
      <c r="BF73">
        <f t="shared" si="78"/>
        <v>1.3010818499470777E-3</v>
      </c>
      <c r="BG73">
        <f t="shared" si="78"/>
        <v>1.3143026457923259E-3</v>
      </c>
      <c r="BH73">
        <f t="shared" si="78"/>
        <v>3.9320202231514795E-3</v>
      </c>
      <c r="BI73">
        <f t="shared" si="78"/>
        <v>3.7967014892059969E-3</v>
      </c>
      <c r="BJ73">
        <f t="shared" si="78"/>
        <v>2.233536803973704E-3</v>
      </c>
      <c r="BK73">
        <f t="shared" si="78"/>
        <v>2.6939315769376432E-3</v>
      </c>
      <c r="BL73">
        <f t="shared" si="78"/>
        <v>1.4931722366398022E-3</v>
      </c>
      <c r="BM73">
        <f t="shared" si="78"/>
        <v>1.3508542578350711E-3</v>
      </c>
      <c r="BO73">
        <f t="shared" si="54"/>
        <v>2.8910769738064921E-2</v>
      </c>
      <c r="BP73">
        <f t="shared" si="55"/>
        <v>1.1180548276728945E-3</v>
      </c>
      <c r="BR73" s="11">
        <f t="shared" si="56"/>
        <v>2.8910769738064923</v>
      </c>
      <c r="BS73">
        <f t="shared" si="56"/>
        <v>0.11180548276728945</v>
      </c>
      <c r="BU73">
        <f t="shared" si="79"/>
        <v>5.164900460669055E-3</v>
      </c>
      <c r="BV73">
        <f t="shared" si="76"/>
        <v>8.5190224130033754E-4</v>
      </c>
      <c r="BW73">
        <f t="shared" si="76"/>
        <v>1.5277835857109934E-3</v>
      </c>
      <c r="BX73">
        <f t="shared" si="76"/>
        <v>3.659484171247911E-3</v>
      </c>
      <c r="BY73">
        <f t="shared" si="76"/>
        <v>2.2950790975671191E-3</v>
      </c>
      <c r="BZ73">
        <f t="shared" si="76"/>
        <v>1.6269776823007588E-3</v>
      </c>
      <c r="CA73">
        <f t="shared" si="76"/>
        <v>1.6435100317323862E-3</v>
      </c>
      <c r="CB73">
        <f t="shared" si="76"/>
        <v>4.9169152191946425E-3</v>
      </c>
      <c r="CC73">
        <f t="shared" si="76"/>
        <v>4.7477017603062182E-3</v>
      </c>
      <c r="CD73">
        <f t="shared" si="76"/>
        <v>2.7929945628020199E-3</v>
      </c>
      <c r="CE73">
        <f t="shared" si="76"/>
        <v>3.3687093194798732E-3</v>
      </c>
      <c r="CF73">
        <f t="shared" si="76"/>
        <v>1.8671829946308766E-3</v>
      </c>
      <c r="CG73">
        <f t="shared" si="76"/>
        <v>1.6892171154551214E-3</v>
      </c>
      <c r="CI73">
        <f t="shared" si="58"/>
        <v>3.615235824239732E-2</v>
      </c>
      <c r="CJ73">
        <f t="shared" si="59"/>
        <v>1.3981059318338897E-3</v>
      </c>
      <c r="CL73" s="11">
        <f t="shared" si="60"/>
        <v>3.6152358242397318</v>
      </c>
      <c r="CM73">
        <f t="shared" si="60"/>
        <v>0.13981059318338898</v>
      </c>
    </row>
    <row r="74" spans="1:91" x14ac:dyDescent="0.25">
      <c r="AL74" t="s">
        <v>28</v>
      </c>
      <c r="AM74" s="8">
        <v>4.7939999999999996</v>
      </c>
      <c r="AN74" s="8">
        <v>1.083</v>
      </c>
      <c r="AO74" s="8">
        <v>0.47299999999999998</v>
      </c>
      <c r="AP74" s="8">
        <v>0.59099999999999997</v>
      </c>
      <c r="AQ74" s="8">
        <v>1.1120000000000001</v>
      </c>
      <c r="AR74" s="8">
        <v>0.63100000000000001</v>
      </c>
      <c r="AS74" s="8">
        <v>1.052</v>
      </c>
      <c r="AT74" s="8">
        <v>2.7309999999999999</v>
      </c>
      <c r="AU74" s="8">
        <v>1.593</v>
      </c>
      <c r="AV74" s="8">
        <v>0.54200000000000004</v>
      </c>
      <c r="AW74" s="8">
        <v>0.33500000000000002</v>
      </c>
      <c r="AX74" s="8">
        <v>8.4000000000000005E-2</v>
      </c>
      <c r="AY74" s="8">
        <v>0.49</v>
      </c>
      <c r="AZ74" s="8"/>
      <c r="BA74">
        <f t="shared" si="77"/>
        <v>3.7282644283600057E-3</v>
      </c>
      <c r="BB74">
        <f t="shared" si="75"/>
        <v>8.4224246472963844E-4</v>
      </c>
      <c r="BC74">
        <f t="shared" si="78"/>
        <v>3.6784920204720124E-4</v>
      </c>
      <c r="BD74">
        <f t="shared" si="78"/>
        <v>4.5961707909068908E-4</v>
      </c>
      <c r="BE74">
        <f t="shared" si="78"/>
        <v>8.6479558705388556E-4</v>
      </c>
      <c r="BF74">
        <f t="shared" si="78"/>
        <v>4.9072483402068498E-4</v>
      </c>
      <c r="BG74">
        <f t="shared" si="78"/>
        <v>8.1813395465889162E-4</v>
      </c>
      <c r="BH74">
        <f t="shared" si="78"/>
        <v>2.1238819678454685E-3</v>
      </c>
      <c r="BI74">
        <f t="shared" si="78"/>
        <v>1.2388663400870858E-3</v>
      </c>
      <c r="BJ74">
        <f t="shared" si="78"/>
        <v>4.215100793014442E-4</v>
      </c>
      <c r="BK74">
        <f t="shared" si="78"/>
        <v>2.6052744753871549E-4</v>
      </c>
      <c r="BL74">
        <f t="shared" si="78"/>
        <v>6.5326285352991349E-5</v>
      </c>
      <c r="BM74">
        <f t="shared" si="78"/>
        <v>3.8106999789244949E-4</v>
      </c>
      <c r="BO74">
        <f t="shared" si="54"/>
        <v>1.206280966797915E-2</v>
      </c>
      <c r="BP74">
        <f t="shared" si="55"/>
        <v>9.5520529745784523E-4</v>
      </c>
      <c r="BR74" s="11">
        <f t="shared" si="56"/>
        <v>1.2062809667979151</v>
      </c>
      <c r="BS74">
        <f t="shared" si="56"/>
        <v>9.5520529745784524E-2</v>
      </c>
      <c r="BU74">
        <f t="shared" si="79"/>
        <v>4.6621225397189704E-3</v>
      </c>
      <c r="BV74">
        <f t="shared" si="76"/>
        <v>1.0532079079089789E-3</v>
      </c>
      <c r="BW74">
        <f t="shared" si="76"/>
        <v>4.5998831065646078E-4</v>
      </c>
      <c r="BX74">
        <f t="shared" si="76"/>
        <v>5.7474226553481673E-4</v>
      </c>
      <c r="BY74">
        <f t="shared" si="76"/>
        <v>1.0814101510570496E-3</v>
      </c>
      <c r="BZ74">
        <f t="shared" si="76"/>
        <v>6.1364191125629335E-4</v>
      </c>
      <c r="CA74">
        <f t="shared" si="76"/>
        <v>1.0230606824748346E-3</v>
      </c>
      <c r="CB74">
        <f t="shared" si="76"/>
        <v>2.6558733116338147E-3</v>
      </c>
      <c r="CC74">
        <f t="shared" si="76"/>
        <v>1.5491783908578056E-3</v>
      </c>
      <c r="CD74">
        <f t="shared" si="76"/>
        <v>5.2709019952600794E-4</v>
      </c>
      <c r="CE74">
        <f t="shared" si="76"/>
        <v>3.2578453291736651E-4</v>
      </c>
      <c r="CF74">
        <f t="shared" si="76"/>
        <v>8.1689256015100866E-5</v>
      </c>
      <c r="CG74">
        <f t="shared" si="76"/>
        <v>4.7652066008808833E-4</v>
      </c>
      <c r="CI74">
        <f t="shared" si="58"/>
        <v>1.5084310119645589E-2</v>
      </c>
      <c r="CJ74">
        <f t="shared" si="59"/>
        <v>1.1944657448281102E-3</v>
      </c>
      <c r="CL74" s="11">
        <f t="shared" si="60"/>
        <v>1.508431011964559</v>
      </c>
      <c r="CM74">
        <f t="shared" si="60"/>
        <v>0.11944657448281103</v>
      </c>
    </row>
    <row r="75" spans="1:91" x14ac:dyDescent="0.25">
      <c r="U75" s="8"/>
      <c r="V75" s="8"/>
      <c r="W75" s="8"/>
      <c r="X75" s="8"/>
      <c r="Y75" s="8"/>
      <c r="Z75" s="8"/>
      <c r="AA75" s="8"/>
      <c r="AB75" s="8"/>
      <c r="AL75" t="s">
        <v>27</v>
      </c>
      <c r="AM75" s="8">
        <v>40.104999999999997</v>
      </c>
      <c r="AN75" s="8">
        <v>14.275</v>
      </c>
      <c r="AO75" s="8">
        <v>20.721</v>
      </c>
      <c r="AP75" s="8">
        <v>12.173</v>
      </c>
      <c r="AQ75" s="8">
        <v>12.233000000000001</v>
      </c>
      <c r="AR75" s="8">
        <v>30.475999999999999</v>
      </c>
      <c r="AS75" s="8">
        <v>26.908999999999999</v>
      </c>
      <c r="AT75" s="8">
        <v>27.187999999999999</v>
      </c>
      <c r="AU75" s="8">
        <v>15.701000000000001</v>
      </c>
      <c r="AV75" s="8">
        <v>2.0830000000000002</v>
      </c>
      <c r="AW75" s="8">
        <v>4.2320000000000002</v>
      </c>
      <c r="AX75" s="8">
        <v>5.4119999999999999</v>
      </c>
      <c r="AY75" s="8">
        <v>2.2999999999999998</v>
      </c>
      <c r="AZ75" s="8"/>
      <c r="BA75">
        <f t="shared" si="77"/>
        <v>3.1189412786687114E-2</v>
      </c>
      <c r="BB75">
        <f t="shared" si="75"/>
        <v>1.1101580040642279E-2</v>
      </c>
      <c r="BC75">
        <f t="shared" si="78"/>
        <v>1.6114594747611115E-2</v>
      </c>
      <c r="BD75">
        <f t="shared" si="78"/>
        <v>9.4668675190709966E-3</v>
      </c>
      <c r="BE75">
        <f t="shared" si="78"/>
        <v>9.5135291514659905E-3</v>
      </c>
      <c r="BF75">
        <f t="shared" si="78"/>
        <v>2.370099848116386E-2</v>
      </c>
      <c r="BG75">
        <f t="shared" si="78"/>
        <v>2.0926964435281477E-2</v>
      </c>
      <c r="BH75">
        <f t="shared" si="78"/>
        <v>2.1143941025918198E-2</v>
      </c>
      <c r="BI75">
        <f t="shared" si="78"/>
        <v>1.2210571503896633E-2</v>
      </c>
      <c r="BJ75">
        <f t="shared" si="78"/>
        <v>1.6199363379795356E-3</v>
      </c>
      <c r="BK75">
        <f t="shared" si="78"/>
        <v>3.2912004715935643E-3</v>
      </c>
      <c r="BL75">
        <f t="shared" si="78"/>
        <v>4.208879242028442E-3</v>
      </c>
      <c r="BM75">
        <f t="shared" si="78"/>
        <v>1.788695908474763E-3</v>
      </c>
      <c r="BO75">
        <f t="shared" si="54"/>
        <v>0.16627717165181399</v>
      </c>
      <c r="BP75">
        <f t="shared" si="55"/>
        <v>8.9411173619228044E-3</v>
      </c>
      <c r="BR75" s="11">
        <f t="shared" si="56"/>
        <v>16.627717165181398</v>
      </c>
      <c r="BS75">
        <f t="shared" si="56"/>
        <v>0.89411173619228046</v>
      </c>
      <c r="BU75">
        <f t="shared" si="79"/>
        <v>3.9001757291495472E-2</v>
      </c>
      <c r="BV75">
        <f t="shared" si="76"/>
        <v>1.3882311066851961E-2</v>
      </c>
      <c r="BW75">
        <f t="shared" si="76"/>
        <v>2.0150988974867914E-2</v>
      </c>
      <c r="BX75">
        <f t="shared" si="76"/>
        <v>1.1838134684188366E-2</v>
      </c>
      <c r="BY75">
        <f t="shared" si="76"/>
        <v>1.1896484152770581E-2</v>
      </c>
      <c r="BZ75">
        <f t="shared" si="76"/>
        <v>2.9637640075193018E-2</v>
      </c>
      <c r="CA75">
        <f t="shared" si="76"/>
        <v>2.6168764167980346E-2</v>
      </c>
      <c r="CB75">
        <f t="shared" si="76"/>
        <v>2.6440089196887642E-2</v>
      </c>
      <c r="CC75">
        <f t="shared" si="76"/>
        <v>1.5269083436822602E-2</v>
      </c>
      <c r="CD75">
        <f t="shared" si="76"/>
        <v>2.0256990509458939E-3</v>
      </c>
      <c r="CE75">
        <f t="shared" si="76"/>
        <v>4.1155825173322244E-3</v>
      </c>
      <c r="CF75">
        <f t="shared" si="76"/>
        <v>5.2631220661157841E-3</v>
      </c>
      <c r="CG75">
        <f t="shared" si="76"/>
        <v>2.2367296289849043E-3</v>
      </c>
      <c r="CI75">
        <f t="shared" si="58"/>
        <v>0.20792638631043669</v>
      </c>
      <c r="CJ75">
        <f t="shared" si="59"/>
        <v>1.1180694283969887E-2</v>
      </c>
      <c r="CL75" s="11">
        <f t="shared" si="60"/>
        <v>20.792638631043669</v>
      </c>
      <c r="CM75">
        <f t="shared" si="60"/>
        <v>1.1180694283969888</v>
      </c>
    </row>
    <row r="76" spans="1:91" x14ac:dyDescent="0.25">
      <c r="U76" s="8"/>
      <c r="V76" s="8"/>
      <c r="W76" s="8"/>
      <c r="X76" s="8"/>
      <c r="Y76" s="8"/>
      <c r="Z76" s="8"/>
      <c r="AA76" s="8"/>
      <c r="AB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R76" s="11"/>
      <c r="CL76" s="9" t="s">
        <v>184</v>
      </c>
    </row>
    <row r="77" spans="1:91" x14ac:dyDescent="0.25">
      <c r="A77" t="s">
        <v>209</v>
      </c>
      <c r="U77" s="8"/>
      <c r="V77" s="8"/>
      <c r="W77" s="8"/>
      <c r="X77" s="8"/>
      <c r="Y77" s="8"/>
      <c r="Z77" s="8"/>
      <c r="AA77" s="8"/>
      <c r="AB77" s="8"/>
      <c r="AL77" t="s">
        <v>185</v>
      </c>
      <c r="AM77" s="8">
        <v>28.707000000000001</v>
      </c>
      <c r="AN77" s="8">
        <v>18.503</v>
      </c>
      <c r="AO77" s="8">
        <v>23.97</v>
      </c>
      <c r="AP77" s="8">
        <v>22.335000000000001</v>
      </c>
      <c r="AQ77" s="8">
        <v>18.419</v>
      </c>
      <c r="AR77" s="8">
        <v>3.8780000000000001</v>
      </c>
      <c r="AS77" s="8">
        <v>3.0830000000000002</v>
      </c>
      <c r="AT77" s="8">
        <v>5.7960000000000003</v>
      </c>
      <c r="AU77" s="8">
        <v>7.3360000000000003</v>
      </c>
      <c r="AV77" s="8">
        <v>9.0340000000000007</v>
      </c>
      <c r="AW77" s="8">
        <v>6.4580000000000002</v>
      </c>
      <c r="AX77" s="8">
        <v>6.6369999999999996</v>
      </c>
      <c r="AY77" s="8">
        <v>10.694000000000001</v>
      </c>
      <c r="AZ77" s="8"/>
      <c r="BA77">
        <f>AM77/SUM($AM$48:$AY$79)</f>
        <v>2.2325258019384793E-2</v>
      </c>
      <c r="BB77">
        <f t="shared" ref="BB77:BM79" si="82">AN77/SUM($AM$48:$AY$79)</f>
        <v>1.4389669736742845E-2</v>
      </c>
      <c r="BC77">
        <f t="shared" si="82"/>
        <v>1.8641322141800028E-2</v>
      </c>
      <c r="BD77">
        <f t="shared" si="82"/>
        <v>1.7369792659036449E-2</v>
      </c>
      <c r="BE77">
        <f t="shared" si="82"/>
        <v>1.4324343451389852E-2</v>
      </c>
      <c r="BF77">
        <f t="shared" si="82"/>
        <v>3.0158968404631007E-3</v>
      </c>
      <c r="BG77">
        <f t="shared" si="82"/>
        <v>2.3976302112294324E-3</v>
      </c>
      <c r="BH77">
        <f t="shared" si="82"/>
        <v>4.507513689356403E-3</v>
      </c>
      <c r="BI77">
        <f t="shared" si="82"/>
        <v>5.7051622541612447E-3</v>
      </c>
      <c r="BJ77">
        <f t="shared" si="82"/>
        <v>7.0256864509395701E-3</v>
      </c>
      <c r="BK77">
        <f t="shared" si="82"/>
        <v>5.0223470334478347E-3</v>
      </c>
      <c r="BL77">
        <f t="shared" si="82"/>
        <v>5.1615542367595656E-3</v>
      </c>
      <c r="BM77">
        <f t="shared" si="82"/>
        <v>8.3166582805343989E-3</v>
      </c>
      <c r="BO77">
        <f t="shared" si="54"/>
        <v>0.12820283500524551</v>
      </c>
      <c r="BP77">
        <f t="shared" si="55"/>
        <v>6.4071684925193521E-3</v>
      </c>
      <c r="BR77" s="11">
        <f t="shared" si="56"/>
        <v>12.820283500524551</v>
      </c>
      <c r="BS77">
        <f t="shared" si="56"/>
        <v>0.64071684925193517</v>
      </c>
      <c r="BU77">
        <f>AM77/SUM($AM$59:$AY$61,$AM$77:$AY$79)</f>
        <v>0.11145492805727461</v>
      </c>
      <c r="BV77">
        <f t="shared" ref="BV77:CG79" si="83">AN77/SUM($AM$59:$AY$61,$AM$77:$AY$79)</f>
        <v>7.1837897859189467E-2</v>
      </c>
      <c r="BW77">
        <f t="shared" si="83"/>
        <v>9.3063525465317598E-2</v>
      </c>
      <c r="BX77">
        <f t="shared" si="83"/>
        <v>8.6715637933578157E-2</v>
      </c>
      <c r="BY77">
        <f t="shared" si="83"/>
        <v>7.1511767857558819E-2</v>
      </c>
      <c r="BZ77">
        <f t="shared" si="83"/>
        <v>1.505633507528167E-2</v>
      </c>
      <c r="CA77">
        <f t="shared" si="83"/>
        <v>1.1969747559848734E-2</v>
      </c>
      <c r="CB77">
        <f t="shared" si="83"/>
        <v>2.2502970112514845E-2</v>
      </c>
      <c r="CC77">
        <f t="shared" si="83"/>
        <v>2.8482020142410091E-2</v>
      </c>
      <c r="CD77">
        <f t="shared" si="83"/>
        <v>3.5074505175372514E-2</v>
      </c>
      <c r="CE77">
        <f t="shared" si="83"/>
        <v>2.5073185125365917E-2</v>
      </c>
      <c r="CF77">
        <f t="shared" si="83"/>
        <v>2.5768152628840753E-2</v>
      </c>
      <c r="CG77">
        <f t="shared" si="83"/>
        <v>4.1519455207597263E-2</v>
      </c>
      <c r="CI77">
        <f t="shared" si="58"/>
        <v>0.64003012820015048</v>
      </c>
      <c r="CJ77">
        <f t="shared" si="59"/>
        <v>3.1986662943134896E-2</v>
      </c>
      <c r="CL77" s="11">
        <f t="shared" si="60"/>
        <v>64.003012820015044</v>
      </c>
      <c r="CM77">
        <f t="shared" si="60"/>
        <v>3.1986662943134894</v>
      </c>
    </row>
    <row r="78" spans="1:91" x14ac:dyDescent="0.25">
      <c r="U78" s="8"/>
      <c r="V78" s="8"/>
      <c r="W78" s="8"/>
      <c r="X78" s="8"/>
      <c r="Y78" s="8"/>
      <c r="Z78" s="8"/>
      <c r="AA78" s="8"/>
      <c r="AB78" s="8"/>
      <c r="AL78" t="s">
        <v>186</v>
      </c>
      <c r="AM78" s="8">
        <v>8.7970000000000006</v>
      </c>
      <c r="AN78" s="8">
        <v>2.621</v>
      </c>
      <c r="AO78" s="8">
        <v>2.9239999999999999</v>
      </c>
      <c r="AP78" s="8">
        <v>3.7959999999999998</v>
      </c>
      <c r="AQ78" s="8">
        <v>2.3330000000000002</v>
      </c>
      <c r="AR78" s="8">
        <v>1.3660000000000001</v>
      </c>
      <c r="AS78" s="8">
        <v>2.645</v>
      </c>
      <c r="AT78" s="8">
        <v>0.84599999999999997</v>
      </c>
      <c r="AU78" s="8">
        <v>0.78800000000000003</v>
      </c>
      <c r="AV78" s="8">
        <v>1.196</v>
      </c>
      <c r="AW78" s="8">
        <v>1.855</v>
      </c>
      <c r="AX78" s="8">
        <v>1.752</v>
      </c>
      <c r="AY78" s="8">
        <v>1.0980000000000001</v>
      </c>
      <c r="AZ78" s="8"/>
      <c r="BA78">
        <f t="shared" ref="BA78:BA79" si="84">AM78/SUM($AM$48:$AY$79)</f>
        <v>6.8413730029793438E-3</v>
      </c>
      <c r="BB78">
        <f t="shared" si="82"/>
        <v>2.03833564178798E-3</v>
      </c>
      <c r="BC78">
        <f t="shared" ref="BC78:BM79" si="85">AO78/SUM($AM$48:$AY$79)</f>
        <v>2.2739768853826986E-3</v>
      </c>
      <c r="BD78">
        <f t="shared" si="85"/>
        <v>2.9521259428566086E-3</v>
      </c>
      <c r="BE78">
        <f t="shared" si="85"/>
        <v>1.8143598062920097E-3</v>
      </c>
      <c r="BF78">
        <f t="shared" si="85"/>
        <v>1.0623298308593593E-3</v>
      </c>
      <c r="BG78">
        <f t="shared" si="85"/>
        <v>2.0570002947459774E-3</v>
      </c>
      <c r="BH78">
        <f t="shared" si="85"/>
        <v>6.5792901676941281E-4</v>
      </c>
      <c r="BI78">
        <f t="shared" si="85"/>
        <v>6.1282277212091881E-4</v>
      </c>
      <c r="BJ78">
        <f t="shared" si="85"/>
        <v>9.3012187240687678E-4</v>
      </c>
      <c r="BK78">
        <f t="shared" si="85"/>
        <v>1.4426221348785588E-3</v>
      </c>
      <c r="BL78">
        <f t="shared" si="85"/>
        <v>1.3625196659338196E-3</v>
      </c>
      <c r="BM78">
        <f t="shared" si="85"/>
        <v>8.5390787282838693E-4</v>
      </c>
      <c r="BO78">
        <f t="shared" si="54"/>
        <v>2.4899424739841948E-2</v>
      </c>
      <c r="BP78">
        <f t="shared" si="55"/>
        <v>1.5725130426131465E-3</v>
      </c>
      <c r="BR78" s="11">
        <f t="shared" si="56"/>
        <v>2.4899424739841947</v>
      </c>
      <c r="BS78">
        <f t="shared" si="56"/>
        <v>0.15725130426131465</v>
      </c>
      <c r="BU78">
        <f t="shared" ref="BU78:BU79" si="86">AM78/SUM($AM$59:$AY$61,$AM$77:$AY$79)</f>
        <v>3.4154352670771757E-2</v>
      </c>
      <c r="BV78">
        <f t="shared" si="83"/>
        <v>1.0176032550880159E-2</v>
      </c>
      <c r="BW78">
        <f t="shared" si="83"/>
        <v>1.1352430056762145E-2</v>
      </c>
      <c r="BX78">
        <f t="shared" si="83"/>
        <v>1.4737970073689845E-2</v>
      </c>
      <c r="BY78">
        <f t="shared" si="83"/>
        <v>9.0578725452893603E-3</v>
      </c>
      <c r="BZ78">
        <f t="shared" si="83"/>
        <v>5.3034950265174741E-3</v>
      </c>
      <c r="CA78">
        <f t="shared" si="83"/>
        <v>1.0269212551346059E-2</v>
      </c>
      <c r="CB78">
        <f t="shared" si="83"/>
        <v>3.2845950164229741E-3</v>
      </c>
      <c r="CC78">
        <f t="shared" si="83"/>
        <v>3.059410015297049E-3</v>
      </c>
      <c r="CD78">
        <f t="shared" si="83"/>
        <v>4.6434700232173484E-3</v>
      </c>
      <c r="CE78">
        <f t="shared" si="83"/>
        <v>7.2020375360101856E-3</v>
      </c>
      <c r="CF78">
        <f t="shared" si="83"/>
        <v>6.8021400340106978E-3</v>
      </c>
      <c r="CG78">
        <f t="shared" si="83"/>
        <v>4.2629850213149242E-3</v>
      </c>
      <c r="CI78">
        <f t="shared" si="58"/>
        <v>0.12430600312152999</v>
      </c>
      <c r="CJ78">
        <f t="shared" si="59"/>
        <v>7.8504950707129102E-3</v>
      </c>
      <c r="CL78" s="11">
        <f t="shared" si="60"/>
        <v>12.430600312152999</v>
      </c>
      <c r="CM78">
        <f t="shared" si="60"/>
        <v>0.78504950707129106</v>
      </c>
    </row>
    <row r="79" spans="1:91" x14ac:dyDescent="0.25">
      <c r="A79" t="s">
        <v>210</v>
      </c>
      <c r="U79" s="8"/>
      <c r="V79" s="8"/>
      <c r="W79" s="8"/>
      <c r="X79" s="8"/>
      <c r="Y79" s="8"/>
      <c r="Z79" s="8"/>
      <c r="AA79" s="8"/>
      <c r="AB79" s="8"/>
      <c r="AL79" t="s">
        <v>187</v>
      </c>
      <c r="AM79" s="8">
        <v>0.08</v>
      </c>
      <c r="AN79" s="8">
        <v>4.5999999999999999E-2</v>
      </c>
      <c r="AO79" s="8">
        <v>0.104</v>
      </c>
      <c r="AP79" s="8">
        <v>0.154</v>
      </c>
      <c r="AQ79" s="8">
        <v>0.152</v>
      </c>
      <c r="AR79" s="8">
        <v>0.214</v>
      </c>
      <c r="AS79" s="8">
        <v>0.28599999999999998</v>
      </c>
      <c r="AT79" s="8">
        <v>0.34100000000000003</v>
      </c>
      <c r="AU79" s="8">
        <v>0.53300000000000003</v>
      </c>
      <c r="AV79" s="8">
        <v>0.189</v>
      </c>
      <c r="AW79" s="8">
        <v>0.124</v>
      </c>
      <c r="AX79" s="8">
        <v>6.4000000000000001E-2</v>
      </c>
      <c r="AY79" s="8">
        <v>9.9000000000000005E-2</v>
      </c>
      <c r="AZ79" s="8"/>
      <c r="BA79">
        <f t="shared" si="84"/>
        <v>6.2215509859991764E-5</v>
      </c>
      <c r="BB79">
        <f t="shared" si="82"/>
        <v>3.5773918169495259E-5</v>
      </c>
      <c r="BC79">
        <f t="shared" si="85"/>
        <v>8.0880162817989287E-5</v>
      </c>
      <c r="BD79">
        <f t="shared" si="85"/>
        <v>1.1976485648048414E-4</v>
      </c>
      <c r="BE79">
        <f t="shared" si="85"/>
        <v>1.1820946873398433E-4</v>
      </c>
      <c r="BF79">
        <f t="shared" si="85"/>
        <v>1.6642648887547795E-4</v>
      </c>
      <c r="BG79">
        <f t="shared" si="85"/>
        <v>2.224204477494705E-4</v>
      </c>
      <c r="BH79">
        <f t="shared" si="85"/>
        <v>2.6519361077821489E-4</v>
      </c>
      <c r="BI79">
        <f t="shared" si="85"/>
        <v>4.1451083444219512E-4</v>
      </c>
      <c r="BJ79">
        <f t="shared" si="85"/>
        <v>1.4698414204423053E-4</v>
      </c>
      <c r="BK79">
        <f t="shared" si="85"/>
        <v>9.6434040282987224E-5</v>
      </c>
      <c r="BL79">
        <f t="shared" si="85"/>
        <v>4.9772407887993405E-5</v>
      </c>
      <c r="BM79">
        <f t="shared" si="85"/>
        <v>7.6991693451739806E-5</v>
      </c>
      <c r="BO79">
        <f t="shared" si="54"/>
        <v>1.8555775815742542E-3</v>
      </c>
      <c r="BP79">
        <f t="shared" si="55"/>
        <v>1.0144136012612514E-4</v>
      </c>
      <c r="BR79" s="11">
        <f t="shared" si="56"/>
        <v>0.18555775815742542</v>
      </c>
      <c r="BS79">
        <f t="shared" si="56"/>
        <v>1.0144136012612513E-2</v>
      </c>
      <c r="BU79">
        <f t="shared" si="86"/>
        <v>3.1060000155299993E-4</v>
      </c>
      <c r="BV79">
        <f t="shared" si="83"/>
        <v>1.7859500089297494E-4</v>
      </c>
      <c r="BW79">
        <f t="shared" si="83"/>
        <v>4.0378000201889987E-4</v>
      </c>
      <c r="BX79">
        <f t="shared" si="83"/>
        <v>5.9790500298952478E-4</v>
      </c>
      <c r="BY79">
        <f t="shared" si="83"/>
        <v>5.9014000295069975E-4</v>
      </c>
      <c r="BZ79">
        <f t="shared" si="83"/>
        <v>8.3085500415427472E-4</v>
      </c>
      <c r="CA79">
        <f t="shared" si="83"/>
        <v>1.1103950055519746E-3</v>
      </c>
      <c r="CB79">
        <f t="shared" si="83"/>
        <v>1.3239325066196621E-3</v>
      </c>
      <c r="CC79">
        <f t="shared" si="83"/>
        <v>2.0693725103468619E-3</v>
      </c>
      <c r="CD79">
        <f t="shared" si="83"/>
        <v>7.3379250366896226E-4</v>
      </c>
      <c r="CE79">
        <f t="shared" si="83"/>
        <v>4.8143000240714987E-4</v>
      </c>
      <c r="CF79">
        <f t="shared" si="83"/>
        <v>2.4848000124239993E-4</v>
      </c>
      <c r="CG79">
        <f t="shared" si="83"/>
        <v>3.8436750192183741E-4</v>
      </c>
      <c r="CI79">
        <f t="shared" si="58"/>
        <v>9.2636450463182227E-3</v>
      </c>
      <c r="CJ79">
        <f t="shared" si="59"/>
        <v>5.0642816692520885E-4</v>
      </c>
      <c r="CL79" s="11">
        <f t="shared" si="60"/>
        <v>0.92636450463182229</v>
      </c>
      <c r="CM79">
        <f t="shared" si="60"/>
        <v>5.0642816692520888E-2</v>
      </c>
    </row>
    <row r="80" spans="1:91" x14ac:dyDescent="0.25">
      <c r="B80" t="s">
        <v>211</v>
      </c>
      <c r="C80" t="s">
        <v>212</v>
      </c>
      <c r="D80" t="s">
        <v>213</v>
      </c>
      <c r="E80" t="s">
        <v>212</v>
      </c>
      <c r="F80" t="s">
        <v>214</v>
      </c>
      <c r="G80" t="s">
        <v>212</v>
      </c>
      <c r="U80" s="8"/>
      <c r="V80" s="8"/>
      <c r="W80" s="8"/>
      <c r="X80" s="8"/>
      <c r="Y80" s="8"/>
      <c r="Z80" s="8"/>
      <c r="AA80" s="8"/>
      <c r="AB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spans="1:70" x14ac:dyDescent="0.25">
      <c r="A81" t="s">
        <v>114</v>
      </c>
      <c r="B81" s="11">
        <v>5.04</v>
      </c>
      <c r="C81">
        <v>1.46</v>
      </c>
      <c r="D81">
        <v>0</v>
      </c>
      <c r="E81">
        <v>0</v>
      </c>
      <c r="F81">
        <v>1.28</v>
      </c>
      <c r="G81">
        <v>0.77</v>
      </c>
      <c r="U81" s="8"/>
      <c r="V81" s="8"/>
      <c r="W81" s="8"/>
      <c r="X81" s="8"/>
      <c r="Y81" s="8"/>
      <c r="Z81" s="8"/>
      <c r="AA81" s="8"/>
      <c r="AB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</row>
    <row r="82" spans="1:70" x14ac:dyDescent="0.25">
      <c r="A82" t="s">
        <v>34</v>
      </c>
      <c r="B82" s="11">
        <v>17.579999999999998</v>
      </c>
      <c r="C82">
        <v>2.42</v>
      </c>
      <c r="D82">
        <v>0.45</v>
      </c>
      <c r="E82">
        <v>0.02</v>
      </c>
      <c r="F82">
        <v>15.54</v>
      </c>
      <c r="G82">
        <v>6.04</v>
      </c>
      <c r="U82" s="8"/>
      <c r="V82" s="8"/>
      <c r="W82" s="8"/>
      <c r="X82" s="8"/>
      <c r="Y82" s="8"/>
      <c r="Z82" s="8"/>
      <c r="AA82" s="8"/>
      <c r="AB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spans="1:70" x14ac:dyDescent="0.25">
      <c r="A83" t="s">
        <v>33</v>
      </c>
      <c r="B83" s="11">
        <v>22.84</v>
      </c>
      <c r="C83">
        <v>1.5</v>
      </c>
      <c r="D83">
        <v>3.84</v>
      </c>
      <c r="E83">
        <v>1.25</v>
      </c>
      <c r="F83">
        <v>39.26</v>
      </c>
      <c r="G83">
        <v>6.38</v>
      </c>
      <c r="U83" s="8"/>
      <c r="V83" s="8"/>
      <c r="W83" s="8"/>
      <c r="X83" s="8"/>
      <c r="Y83" s="8"/>
      <c r="Z83" s="8"/>
      <c r="AA83" s="8"/>
      <c r="AB83" s="8"/>
    </row>
    <row r="84" spans="1:70" x14ac:dyDescent="0.25">
      <c r="A84" t="s">
        <v>32</v>
      </c>
      <c r="B84" s="11">
        <v>21.97</v>
      </c>
      <c r="C84">
        <v>2.13</v>
      </c>
      <c r="D84">
        <v>21.98</v>
      </c>
      <c r="E84">
        <v>2.31</v>
      </c>
      <c r="F84">
        <v>37.770000000000003</v>
      </c>
      <c r="G84">
        <v>10.1</v>
      </c>
      <c r="AK84" s="3" t="s">
        <v>215</v>
      </c>
    </row>
    <row r="85" spans="1:70" x14ac:dyDescent="0.25">
      <c r="A85" t="s">
        <v>31</v>
      </c>
      <c r="B85" s="11">
        <v>8.09</v>
      </c>
      <c r="C85">
        <v>1</v>
      </c>
      <c r="D85">
        <v>15.59</v>
      </c>
      <c r="E85">
        <v>0.57999999999999996</v>
      </c>
      <c r="F85">
        <v>5.14</v>
      </c>
      <c r="G85">
        <v>1.63</v>
      </c>
      <c r="AT85" t="s">
        <v>168</v>
      </c>
      <c r="BD85" s="7" t="s">
        <v>194</v>
      </c>
      <c r="BG85" t="s">
        <v>170</v>
      </c>
      <c r="BQ85" s="7" t="s">
        <v>171</v>
      </c>
    </row>
    <row r="86" spans="1:70" x14ac:dyDescent="0.25">
      <c r="A86" t="s">
        <v>30</v>
      </c>
      <c r="B86" s="11">
        <v>10.73</v>
      </c>
      <c r="C86">
        <v>1.54</v>
      </c>
      <c r="D86">
        <v>35.729999999999997</v>
      </c>
      <c r="E86">
        <v>1.96</v>
      </c>
      <c r="F86">
        <v>0.5</v>
      </c>
      <c r="G86">
        <v>0.15</v>
      </c>
      <c r="AK86" t="s">
        <v>172</v>
      </c>
      <c r="AM86" t="s">
        <v>216</v>
      </c>
      <c r="AN86" t="s">
        <v>217</v>
      </c>
      <c r="AO86" t="s">
        <v>218</v>
      </c>
      <c r="AP86" t="s">
        <v>219</v>
      </c>
      <c r="AQ86" t="s">
        <v>220</v>
      </c>
      <c r="AR86" t="s">
        <v>221</v>
      </c>
      <c r="AT86" t="s">
        <v>216</v>
      </c>
      <c r="AU86" t="s">
        <v>217</v>
      </c>
      <c r="AV86" t="s">
        <v>218</v>
      </c>
      <c r="AW86" t="s">
        <v>219</v>
      </c>
      <c r="AX86" t="s">
        <v>220</v>
      </c>
      <c r="AY86" t="s">
        <v>221</v>
      </c>
      <c r="BA86" t="s">
        <v>1</v>
      </c>
      <c r="BB86" t="s">
        <v>3</v>
      </c>
      <c r="BD86" t="s">
        <v>177</v>
      </c>
      <c r="BE86" t="s">
        <v>178</v>
      </c>
      <c r="BG86" t="s">
        <v>216</v>
      </c>
      <c r="BH86" t="s">
        <v>217</v>
      </c>
      <c r="BI86" t="s">
        <v>218</v>
      </c>
      <c r="BJ86" t="s">
        <v>219</v>
      </c>
      <c r="BK86" t="s">
        <v>220</v>
      </c>
      <c r="BL86" t="s">
        <v>221</v>
      </c>
      <c r="BN86" t="s">
        <v>1</v>
      </c>
      <c r="BO86" t="s">
        <v>3</v>
      </c>
      <c r="BQ86" t="s">
        <v>177</v>
      </c>
      <c r="BR86" t="s">
        <v>178</v>
      </c>
    </row>
    <row r="87" spans="1:70" x14ac:dyDescent="0.25">
      <c r="A87" t="s">
        <v>29</v>
      </c>
      <c r="B87" s="11">
        <v>6.99</v>
      </c>
      <c r="C87">
        <v>3</v>
      </c>
      <c r="D87">
        <v>10.119999999999999</v>
      </c>
      <c r="E87">
        <v>2.25</v>
      </c>
      <c r="F87">
        <v>0</v>
      </c>
      <c r="G87">
        <v>0</v>
      </c>
      <c r="AL87" t="s">
        <v>36</v>
      </c>
      <c r="AM87" s="8">
        <v>0</v>
      </c>
      <c r="AN87" s="8">
        <v>0</v>
      </c>
      <c r="AO87" s="8">
        <v>0.11899999999999999</v>
      </c>
      <c r="AP87" s="8">
        <v>0</v>
      </c>
      <c r="AQ87" s="8">
        <v>0</v>
      </c>
      <c r="AR87" s="8">
        <v>0</v>
      </c>
      <c r="AS87" s="8"/>
      <c r="AT87">
        <f>AM87/SUM($AM$87:$AR$119)</f>
        <v>0</v>
      </c>
      <c r="AU87">
        <f t="shared" ref="AU87:AY100" si="87">AN87/SUM($AM$87:$AR$119)</f>
        <v>0</v>
      </c>
      <c r="AV87">
        <f t="shared" si="87"/>
        <v>5.9581095829533588E-4</v>
      </c>
      <c r="AW87">
        <f t="shared" si="87"/>
        <v>0</v>
      </c>
      <c r="AX87">
        <f t="shared" si="87"/>
        <v>0</v>
      </c>
      <c r="AY87">
        <f t="shared" si="87"/>
        <v>0</v>
      </c>
      <c r="BA87">
        <f>SUM(AT87:AY87)</f>
        <v>5.9581095829533588E-4</v>
      </c>
      <c r="BB87">
        <f>_xlfn.STDEV.P(AT87:AY87)</f>
        <v>2.2204563408127721E-4</v>
      </c>
      <c r="BD87" s="3">
        <f>BA87*100</f>
        <v>5.9581095829533588E-2</v>
      </c>
      <c r="BE87">
        <f>BB87*100</f>
        <v>2.2204563408127723E-2</v>
      </c>
      <c r="BG87">
        <f>AM87/SUM($AM$87:$AR$96,$AM$106:$AR$115)</f>
        <v>0</v>
      </c>
      <c r="BH87">
        <f t="shared" ref="BH87:BL96" si="88">AN87/SUM($AM$87:$AR$96,$AM$106:$AR$115)</f>
        <v>0</v>
      </c>
      <c r="BI87">
        <f t="shared" si="88"/>
        <v>9.4315696033985355E-4</v>
      </c>
      <c r="BJ87">
        <f t="shared" si="88"/>
        <v>0</v>
      </c>
      <c r="BK87">
        <f t="shared" si="88"/>
        <v>0</v>
      </c>
      <c r="BL87">
        <f t="shared" si="88"/>
        <v>0</v>
      </c>
      <c r="BN87">
        <f>SUM(BG87:BL87)</f>
        <v>9.4315696033985355E-4</v>
      </c>
      <c r="BO87">
        <f>_xlfn.STDEV.P(BG87:BL87)</f>
        <v>3.5149384612866424E-4</v>
      </c>
      <c r="BQ87" s="3">
        <f>BN87*100</f>
        <v>9.4315696033985361E-2</v>
      </c>
      <c r="BR87">
        <f>BO87*100</f>
        <v>3.5149384612866423E-2</v>
      </c>
    </row>
    <row r="88" spans="1:70" x14ac:dyDescent="0.25">
      <c r="A88" t="s">
        <v>28</v>
      </c>
      <c r="B88" s="11">
        <v>1.54</v>
      </c>
      <c r="C88">
        <v>0.35</v>
      </c>
      <c r="D88">
        <v>2.52</v>
      </c>
      <c r="E88">
        <v>0.52</v>
      </c>
      <c r="F88">
        <v>0</v>
      </c>
      <c r="G88">
        <v>0</v>
      </c>
      <c r="AL88" t="s">
        <v>35</v>
      </c>
      <c r="AM88" s="8">
        <v>0</v>
      </c>
      <c r="AN88" s="8">
        <v>0.02</v>
      </c>
      <c r="AO88" s="8">
        <v>0.109</v>
      </c>
      <c r="AP88" s="8">
        <v>1.7000000000000001E-2</v>
      </c>
      <c r="AQ88" s="8">
        <v>0</v>
      </c>
      <c r="AR88" s="8">
        <v>4.4999999999999998E-2</v>
      </c>
      <c r="AS88" s="8"/>
      <c r="AT88">
        <f t="shared" ref="AT88:AT119" si="89">AM88/SUM($AM$87:$AR$119)</f>
        <v>0</v>
      </c>
      <c r="AU88">
        <f t="shared" si="87"/>
        <v>1.0013629551182115E-4</v>
      </c>
      <c r="AV88">
        <f t="shared" ref="AV88:AY119" si="90">AO88/SUM($AM$87:$AR$119)</f>
        <v>5.4574281053942528E-4</v>
      </c>
      <c r="AW88">
        <f t="shared" si="90"/>
        <v>8.5115851185047983E-5</v>
      </c>
      <c r="AX88">
        <f t="shared" si="90"/>
        <v>0</v>
      </c>
      <c r="AY88">
        <f t="shared" si="90"/>
        <v>2.2530666490159758E-4</v>
      </c>
      <c r="BA88">
        <f t="shared" ref="BA88:BA119" si="91">SUM(AT88:AY88)</f>
        <v>9.563016221378921E-4</v>
      </c>
      <c r="BB88">
        <f t="shared" ref="BB88:BB119" si="92">_xlfn.STDEV.P(AT88:AY88)</f>
        <v>1.8861402190529383E-4</v>
      </c>
      <c r="BD88" s="3">
        <f t="shared" ref="BD88:BE119" si="93">BA88*100</f>
        <v>9.5630162213789213E-2</v>
      </c>
      <c r="BE88">
        <f t="shared" si="93"/>
        <v>1.8861402190529383E-2</v>
      </c>
      <c r="BG88">
        <f t="shared" ref="BG88:BG96" si="94">AM88/SUM($AM$87:$AR$96,$AM$106:$AR$115)</f>
        <v>0</v>
      </c>
      <c r="BH88">
        <f t="shared" si="88"/>
        <v>1.5851377484703421E-4</v>
      </c>
      <c r="BI88">
        <f t="shared" si="88"/>
        <v>8.639000729163364E-4</v>
      </c>
      <c r="BJ88">
        <f t="shared" si="88"/>
        <v>1.3473670861997909E-4</v>
      </c>
      <c r="BK88">
        <f t="shared" si="88"/>
        <v>0</v>
      </c>
      <c r="BL88">
        <f t="shared" si="88"/>
        <v>3.5665599340582694E-4</v>
      </c>
      <c r="BN88">
        <f t="shared" ref="BN88:BN119" si="95">SUM(BG88:BL88)</f>
        <v>1.5138065497891766E-3</v>
      </c>
      <c r="BO88">
        <f t="shared" ref="BO88:BO119" si="96">_xlfn.STDEV.P(BG88:BL88)</f>
        <v>2.9857226541558902E-4</v>
      </c>
      <c r="BQ88" s="3">
        <f t="shared" ref="BQ88:BR119" si="97">BN88*100</f>
        <v>0.15138065497891764</v>
      </c>
      <c r="BR88">
        <f t="shared" si="97"/>
        <v>2.9857226541558902E-2</v>
      </c>
    </row>
    <row r="89" spans="1:70" x14ac:dyDescent="0.25">
      <c r="A89" t="s">
        <v>27</v>
      </c>
      <c r="B89" s="11">
        <v>4.53</v>
      </c>
      <c r="C89">
        <v>1.38</v>
      </c>
      <c r="D89">
        <v>9.5299999999999994</v>
      </c>
      <c r="E89">
        <v>0.79</v>
      </c>
      <c r="F89">
        <v>0.1</v>
      </c>
      <c r="G89">
        <v>0</v>
      </c>
      <c r="AL89" t="s">
        <v>34</v>
      </c>
      <c r="AM89" s="8">
        <v>0</v>
      </c>
      <c r="AN89" s="8">
        <v>3.2000000000000001E-2</v>
      </c>
      <c r="AO89" s="8">
        <v>7.0000000000000001E-3</v>
      </c>
      <c r="AP89" s="8">
        <v>5.1999999999999998E-2</v>
      </c>
      <c r="AQ89" s="8">
        <v>3.0000000000000001E-3</v>
      </c>
      <c r="AR89" s="8">
        <v>4.4999999999999998E-2</v>
      </c>
      <c r="AS89" s="8"/>
      <c r="AT89">
        <f t="shared" si="89"/>
        <v>0</v>
      </c>
      <c r="AU89">
        <f t="shared" si="87"/>
        <v>1.6021807281891385E-4</v>
      </c>
      <c r="AV89">
        <f t="shared" si="90"/>
        <v>3.5047703429137406E-5</v>
      </c>
      <c r="AW89">
        <f t="shared" si="90"/>
        <v>2.6035436833073502E-4</v>
      </c>
      <c r="AX89">
        <f t="shared" si="90"/>
        <v>1.5020444326773175E-5</v>
      </c>
      <c r="AY89">
        <f t="shared" si="90"/>
        <v>2.2530666490159758E-4</v>
      </c>
      <c r="BA89">
        <f t="shared" si="91"/>
        <v>6.9594725380715708E-4</v>
      </c>
      <c r="BB89">
        <f t="shared" si="92"/>
        <v>1.0404126836041245E-4</v>
      </c>
      <c r="BD89" s="3">
        <f t="shared" si="93"/>
        <v>6.9594725380715705E-2</v>
      </c>
      <c r="BE89">
        <f t="shared" si="93"/>
        <v>1.0404126836041245E-2</v>
      </c>
      <c r="BG89">
        <f t="shared" si="94"/>
        <v>0</v>
      </c>
      <c r="BH89">
        <f t="shared" si="88"/>
        <v>2.5362203975525476E-4</v>
      </c>
      <c r="BI89">
        <f t="shared" si="88"/>
        <v>5.5479821196461975E-5</v>
      </c>
      <c r="BJ89">
        <f t="shared" si="88"/>
        <v>4.1213581460228894E-4</v>
      </c>
      <c r="BK89">
        <f t="shared" si="88"/>
        <v>2.3777066227055134E-5</v>
      </c>
      <c r="BL89">
        <f t="shared" si="88"/>
        <v>3.5665599340582694E-4</v>
      </c>
      <c r="BN89">
        <f t="shared" si="95"/>
        <v>1.1016707351868876E-3</v>
      </c>
      <c r="BO89">
        <f t="shared" si="96"/>
        <v>1.6469526961615427E-4</v>
      </c>
      <c r="BQ89" s="3">
        <f t="shared" si="97"/>
        <v>0.11016707351868876</v>
      </c>
      <c r="BR89">
        <f t="shared" si="97"/>
        <v>1.6469526961615428E-2</v>
      </c>
    </row>
    <row r="90" spans="1:70" x14ac:dyDescent="0.25">
      <c r="AL90" t="s">
        <v>33</v>
      </c>
      <c r="AM90" s="8">
        <v>0.13100000000000001</v>
      </c>
      <c r="AN90" s="8">
        <v>6.5000000000000002E-2</v>
      </c>
      <c r="AO90" s="8">
        <v>0.61</v>
      </c>
      <c r="AP90" s="8">
        <v>0.39100000000000001</v>
      </c>
      <c r="AQ90" s="8">
        <v>0.434</v>
      </c>
      <c r="AR90" s="8">
        <v>2.4E-2</v>
      </c>
      <c r="AS90" s="8"/>
      <c r="AT90">
        <f t="shared" si="89"/>
        <v>6.5589273560242862E-4</v>
      </c>
      <c r="AU90">
        <f t="shared" si="87"/>
        <v>3.2544296041341878E-4</v>
      </c>
      <c r="AV90">
        <f t="shared" si="90"/>
        <v>3.0541570131105453E-3</v>
      </c>
      <c r="AW90">
        <f t="shared" si="90"/>
        <v>1.9576645772561036E-3</v>
      </c>
      <c r="AX90">
        <f t="shared" si="90"/>
        <v>2.172957612606519E-3</v>
      </c>
      <c r="AY90">
        <f t="shared" si="90"/>
        <v>1.201635546141854E-4</v>
      </c>
      <c r="BA90">
        <f t="shared" si="91"/>
        <v>8.2862784536032012E-3</v>
      </c>
      <c r="BB90">
        <f t="shared" si="92"/>
        <v>1.0792654155444262E-3</v>
      </c>
      <c r="BD90" s="3">
        <f t="shared" si="93"/>
        <v>0.82862784536032008</v>
      </c>
      <c r="BE90">
        <f t="shared" si="93"/>
        <v>0.10792654155444262</v>
      </c>
      <c r="BG90">
        <f t="shared" si="94"/>
        <v>1.0382652252480741E-3</v>
      </c>
      <c r="BH90">
        <f t="shared" si="88"/>
        <v>5.1516976825286118E-4</v>
      </c>
      <c r="BI90">
        <f t="shared" si="88"/>
        <v>4.834670132834543E-3</v>
      </c>
      <c r="BJ90">
        <f t="shared" si="88"/>
        <v>3.0989442982595188E-3</v>
      </c>
      <c r="BK90">
        <f t="shared" si="88"/>
        <v>3.4397489141806425E-3</v>
      </c>
      <c r="BL90">
        <f t="shared" si="88"/>
        <v>1.9021652981644107E-4</v>
      </c>
      <c r="BN90">
        <f t="shared" si="95"/>
        <v>1.311701486859208E-2</v>
      </c>
      <c r="BO90">
        <f t="shared" si="96"/>
        <v>1.7084558022181285E-3</v>
      </c>
      <c r="BQ90" s="3">
        <f t="shared" si="97"/>
        <v>1.3117014868592081</v>
      </c>
      <c r="BR90">
        <f t="shared" si="97"/>
        <v>0.17084558022181284</v>
      </c>
    </row>
    <row r="91" spans="1:70" x14ac:dyDescent="0.25">
      <c r="AL91" t="s">
        <v>32</v>
      </c>
      <c r="AM91" s="8">
        <v>1.7000000000000001E-2</v>
      </c>
      <c r="AN91" s="8">
        <v>7.0999999999999994E-2</v>
      </c>
      <c r="AO91" s="8">
        <v>3.6999999999999998E-2</v>
      </c>
      <c r="AP91" s="8">
        <v>0.371</v>
      </c>
      <c r="AQ91" s="8">
        <v>0.08</v>
      </c>
      <c r="AR91" s="8">
        <v>0.67200000000000004</v>
      </c>
      <c r="AS91" s="8"/>
      <c r="AT91">
        <f t="shared" si="89"/>
        <v>8.5115851185047983E-5</v>
      </c>
      <c r="AU91">
        <f t="shared" si="87"/>
        <v>3.5548384906696509E-4</v>
      </c>
      <c r="AV91">
        <f t="shared" si="90"/>
        <v>1.8525214669686912E-4</v>
      </c>
      <c r="AW91">
        <f t="shared" si="90"/>
        <v>1.8575282817442824E-3</v>
      </c>
      <c r="AX91">
        <f t="shared" si="90"/>
        <v>4.0054518204728462E-4</v>
      </c>
      <c r="AY91">
        <f t="shared" si="90"/>
        <v>3.3645795291971912E-3</v>
      </c>
      <c r="BA91">
        <f t="shared" si="91"/>
        <v>6.2485048399376405E-3</v>
      </c>
      <c r="BB91">
        <f t="shared" si="92"/>
        <v>1.1966531716351059E-3</v>
      </c>
      <c r="BD91" s="3">
        <f t="shared" si="93"/>
        <v>0.62485048399376408</v>
      </c>
      <c r="BE91">
        <f t="shared" si="93"/>
        <v>0.11966531716351059</v>
      </c>
      <c r="BG91">
        <f t="shared" si="94"/>
        <v>1.3473670861997909E-4</v>
      </c>
      <c r="BH91">
        <f t="shared" si="88"/>
        <v>5.6272390070697135E-4</v>
      </c>
      <c r="BI91">
        <f t="shared" si="88"/>
        <v>2.9325048346701328E-4</v>
      </c>
      <c r="BJ91">
        <f t="shared" si="88"/>
        <v>2.9404305234124847E-3</v>
      </c>
      <c r="BK91">
        <f t="shared" si="88"/>
        <v>6.3405509938813684E-4</v>
      </c>
      <c r="BL91">
        <f t="shared" si="88"/>
        <v>5.3260628348603496E-3</v>
      </c>
      <c r="BN91">
        <f t="shared" si="95"/>
        <v>9.8912595504549346E-3</v>
      </c>
      <c r="BO91">
        <f t="shared" si="96"/>
        <v>1.8942782978841476E-3</v>
      </c>
      <c r="BQ91" s="3">
        <f t="shared" si="97"/>
        <v>0.9891259550454935</v>
      </c>
      <c r="BR91">
        <f t="shared" si="97"/>
        <v>0.18942782978841477</v>
      </c>
    </row>
    <row r="92" spans="1:70" x14ac:dyDescent="0.25">
      <c r="AL92" t="s">
        <v>31</v>
      </c>
      <c r="AM92" s="8">
        <v>0</v>
      </c>
      <c r="AN92" s="8">
        <v>0</v>
      </c>
      <c r="AO92" s="8">
        <v>0.10299999999999999</v>
      </c>
      <c r="AP92" s="8">
        <v>0.17799999999999999</v>
      </c>
      <c r="AQ92" s="8">
        <v>0.13</v>
      </c>
      <c r="AR92" s="8">
        <v>0.17399999999999999</v>
      </c>
      <c r="AS92" s="8"/>
      <c r="AT92">
        <f t="shared" si="89"/>
        <v>0</v>
      </c>
      <c r="AU92">
        <f t="shared" si="87"/>
        <v>0</v>
      </c>
      <c r="AV92">
        <f t="shared" si="90"/>
        <v>5.1570192188587897E-4</v>
      </c>
      <c r="AW92">
        <f t="shared" si="90"/>
        <v>8.9121303005520829E-4</v>
      </c>
      <c r="AX92">
        <f t="shared" si="90"/>
        <v>6.5088592082683755E-4</v>
      </c>
      <c r="AY92">
        <f t="shared" si="90"/>
        <v>8.7118577095284401E-4</v>
      </c>
      <c r="BA92">
        <f t="shared" si="91"/>
        <v>2.9289866437207687E-3</v>
      </c>
      <c r="BB92">
        <f t="shared" si="92"/>
        <v>3.681030517175185E-4</v>
      </c>
      <c r="BD92" s="3">
        <f t="shared" si="93"/>
        <v>0.29289866437207684</v>
      </c>
      <c r="BE92">
        <f t="shared" si="93"/>
        <v>3.681030517175185E-2</v>
      </c>
      <c r="BG92">
        <f t="shared" si="94"/>
        <v>0</v>
      </c>
      <c r="BH92">
        <f t="shared" si="88"/>
        <v>0</v>
      </c>
      <c r="BI92">
        <f t="shared" si="88"/>
        <v>8.1634594046222611E-4</v>
      </c>
      <c r="BJ92">
        <f t="shared" si="88"/>
        <v>1.4107725961386044E-3</v>
      </c>
      <c r="BK92">
        <f t="shared" si="88"/>
        <v>1.0303395365057224E-3</v>
      </c>
      <c r="BL92">
        <f t="shared" si="88"/>
        <v>1.3790698411691976E-3</v>
      </c>
      <c r="BN92">
        <f t="shared" si="95"/>
        <v>4.6365279142757511E-3</v>
      </c>
      <c r="BO92">
        <f t="shared" si="96"/>
        <v>5.8269984886317994E-4</v>
      </c>
      <c r="BQ92" s="3">
        <f t="shared" si="97"/>
        <v>0.4636527914275751</v>
      </c>
      <c r="BR92">
        <f t="shared" si="97"/>
        <v>5.8269984886317995E-2</v>
      </c>
    </row>
    <row r="93" spans="1:70" x14ac:dyDescent="0.25">
      <c r="AL93" t="s">
        <v>30</v>
      </c>
      <c r="AM93" s="8">
        <v>0.17699999999999999</v>
      </c>
      <c r="AN93" s="8">
        <v>0.24099999999999999</v>
      </c>
      <c r="AO93" s="8">
        <v>0.16200000000000001</v>
      </c>
      <c r="AP93" s="8">
        <v>0.17299999999999999</v>
      </c>
      <c r="AQ93" s="8">
        <v>9.8000000000000004E-2</v>
      </c>
      <c r="AR93" s="8">
        <v>0.23300000000000001</v>
      </c>
      <c r="AS93" s="8"/>
      <c r="AT93">
        <f t="shared" si="89"/>
        <v>8.8620621527961722E-4</v>
      </c>
      <c r="AU93">
        <f t="shared" si="87"/>
        <v>1.206642360917445E-3</v>
      </c>
      <c r="AV93">
        <f t="shared" si="90"/>
        <v>8.1110399364575138E-4</v>
      </c>
      <c r="AW93">
        <f t="shared" si="90"/>
        <v>8.6617895617725294E-4</v>
      </c>
      <c r="AX93">
        <f t="shared" si="90"/>
        <v>4.9066784800792373E-4</v>
      </c>
      <c r="AY93">
        <f t="shared" si="90"/>
        <v>1.1665878427127166E-3</v>
      </c>
      <c r="BA93">
        <f t="shared" si="91"/>
        <v>5.4273872167407066E-3</v>
      </c>
      <c r="BB93">
        <f t="shared" si="92"/>
        <v>2.3866400634695712E-4</v>
      </c>
      <c r="BD93" s="3">
        <f t="shared" si="93"/>
        <v>0.54273872167407067</v>
      </c>
      <c r="BE93">
        <f t="shared" si="93"/>
        <v>2.3866400634695712E-2</v>
      </c>
      <c r="BG93">
        <f t="shared" si="94"/>
        <v>1.4028469073962527E-3</v>
      </c>
      <c r="BH93">
        <f t="shared" si="88"/>
        <v>1.9100909869067622E-3</v>
      </c>
      <c r="BI93">
        <f t="shared" si="88"/>
        <v>1.2839615762609772E-3</v>
      </c>
      <c r="BJ93">
        <f t="shared" si="88"/>
        <v>1.3711441524268458E-3</v>
      </c>
      <c r="BK93">
        <f t="shared" si="88"/>
        <v>7.767174967504677E-4</v>
      </c>
      <c r="BL93">
        <f t="shared" si="88"/>
        <v>1.8466854769679487E-3</v>
      </c>
      <c r="BN93">
        <f t="shared" si="95"/>
        <v>8.591446596709254E-3</v>
      </c>
      <c r="BO93">
        <f t="shared" si="96"/>
        <v>3.7780040067196877E-4</v>
      </c>
      <c r="BQ93" s="3">
        <f t="shared" si="97"/>
        <v>0.85914465967092535</v>
      </c>
      <c r="BR93">
        <f t="shared" si="97"/>
        <v>3.7780040067196874E-2</v>
      </c>
    </row>
    <row r="94" spans="1:70" x14ac:dyDescent="0.25">
      <c r="AL94" t="s">
        <v>29</v>
      </c>
      <c r="AM94" s="8">
        <v>7.2999999999999995E-2</v>
      </c>
      <c r="AN94" s="8">
        <v>6.5000000000000002E-2</v>
      </c>
      <c r="AO94" s="8">
        <v>0.10199999999999999</v>
      </c>
      <c r="AP94" s="8">
        <v>0.17299999999999999</v>
      </c>
      <c r="AQ94" s="8">
        <v>9.2999999999999999E-2</v>
      </c>
      <c r="AR94" s="8">
        <v>0.14099999999999999</v>
      </c>
      <c r="AS94" s="8"/>
      <c r="AT94">
        <f t="shared" si="89"/>
        <v>3.6549747861814718E-4</v>
      </c>
      <c r="AU94">
        <f t="shared" si="87"/>
        <v>3.2544296041341878E-4</v>
      </c>
      <c r="AV94">
        <f t="shared" si="90"/>
        <v>5.106951071102879E-4</v>
      </c>
      <c r="AW94">
        <f t="shared" si="90"/>
        <v>8.6617895617725294E-4</v>
      </c>
      <c r="AX94">
        <f t="shared" si="90"/>
        <v>4.6563377412996837E-4</v>
      </c>
      <c r="AY94">
        <f t="shared" si="90"/>
        <v>7.0596088335833911E-4</v>
      </c>
      <c r="BA94">
        <f t="shared" si="91"/>
        <v>3.2394091598074142E-3</v>
      </c>
      <c r="BB94">
        <f t="shared" si="92"/>
        <v>1.9009236069963121E-4</v>
      </c>
      <c r="BD94" s="3">
        <f t="shared" si="93"/>
        <v>0.32394091598074143</v>
      </c>
      <c r="BE94">
        <f t="shared" si="93"/>
        <v>1.9009236069963121E-2</v>
      </c>
      <c r="BG94">
        <f t="shared" si="94"/>
        <v>5.7857527819167478E-4</v>
      </c>
      <c r="BH94">
        <f t="shared" si="88"/>
        <v>5.1516976825286118E-4</v>
      </c>
      <c r="BI94">
        <f t="shared" si="88"/>
        <v>8.0842025171987445E-4</v>
      </c>
      <c r="BJ94">
        <f t="shared" si="88"/>
        <v>1.3711441524268458E-3</v>
      </c>
      <c r="BK94">
        <f t="shared" si="88"/>
        <v>7.3708905303870908E-4</v>
      </c>
      <c r="BL94">
        <f t="shared" si="88"/>
        <v>1.1175221126715912E-3</v>
      </c>
      <c r="BN94">
        <f t="shared" si="95"/>
        <v>5.127920616301556E-3</v>
      </c>
      <c r="BO94">
        <f t="shared" si="96"/>
        <v>3.0091244648175968E-4</v>
      </c>
      <c r="BQ94" s="3">
        <f t="shared" si="97"/>
        <v>0.51279206163015556</v>
      </c>
      <c r="BR94">
        <f t="shared" si="97"/>
        <v>3.0091244648175967E-2</v>
      </c>
    </row>
    <row r="95" spans="1:70" x14ac:dyDescent="0.25">
      <c r="AL95" t="s">
        <v>28</v>
      </c>
      <c r="AM95" s="8">
        <v>1.4999999999999999E-2</v>
      </c>
      <c r="AN95" s="8">
        <v>5.2999999999999999E-2</v>
      </c>
      <c r="AO95" s="8">
        <v>3.7999999999999999E-2</v>
      </c>
      <c r="AP95" s="8">
        <v>0.01</v>
      </c>
      <c r="AQ95" s="8">
        <v>1.0999999999999999E-2</v>
      </c>
      <c r="AR95" s="8">
        <v>4.7E-2</v>
      </c>
      <c r="AS95" s="8"/>
      <c r="AT95">
        <f t="shared" si="89"/>
        <v>7.5102221633865869E-5</v>
      </c>
      <c r="AU95">
        <f t="shared" si="87"/>
        <v>2.6536118310632604E-4</v>
      </c>
      <c r="AV95">
        <f t="shared" si="90"/>
        <v>1.9025896147246019E-4</v>
      </c>
      <c r="AW95">
        <f t="shared" si="90"/>
        <v>5.0068147755910577E-5</v>
      </c>
      <c r="AX95">
        <f t="shared" si="90"/>
        <v>5.5074962531501634E-5</v>
      </c>
      <c r="AY95">
        <f t="shared" si="90"/>
        <v>2.3532029445277972E-4</v>
      </c>
      <c r="BA95">
        <f t="shared" si="91"/>
        <v>8.7118577095284411E-4</v>
      </c>
      <c r="BB95">
        <f t="shared" si="92"/>
        <v>8.820145274215276E-5</v>
      </c>
      <c r="BD95" s="3">
        <f t="shared" si="93"/>
        <v>8.7118577095284408E-2</v>
      </c>
      <c r="BE95">
        <f t="shared" si="93"/>
        <v>8.8201452742152752E-3</v>
      </c>
      <c r="BG95">
        <f t="shared" si="94"/>
        <v>1.1888533113527565E-4</v>
      </c>
      <c r="BH95">
        <f t="shared" si="88"/>
        <v>4.2006150334464066E-4</v>
      </c>
      <c r="BI95">
        <f t="shared" si="88"/>
        <v>3.0117617220936499E-4</v>
      </c>
      <c r="BJ95">
        <f t="shared" si="88"/>
        <v>7.9256887423517105E-5</v>
      </c>
      <c r="BK95">
        <f t="shared" si="88"/>
        <v>8.7182576165868806E-5</v>
      </c>
      <c r="BL95">
        <f t="shared" si="88"/>
        <v>3.7250737089053042E-4</v>
      </c>
      <c r="BN95">
        <f t="shared" si="95"/>
        <v>1.3790698411691974E-3</v>
      </c>
      <c r="BO95">
        <f t="shared" si="96"/>
        <v>1.3962115484390423E-4</v>
      </c>
      <c r="BQ95" s="3">
        <f t="shared" si="97"/>
        <v>0.13790698411691973</v>
      </c>
      <c r="BR95">
        <f t="shared" si="97"/>
        <v>1.3962115484390423E-2</v>
      </c>
    </row>
    <row r="96" spans="1:70" x14ac:dyDescent="0.25">
      <c r="AL96" t="s">
        <v>27</v>
      </c>
      <c r="AM96" s="8">
        <v>8.2000000000000003E-2</v>
      </c>
      <c r="AN96" s="8">
        <v>0.23799999999999999</v>
      </c>
      <c r="AO96" s="8">
        <v>0.94099999999999995</v>
      </c>
      <c r="AP96" s="8">
        <v>1.0489999999999999</v>
      </c>
      <c r="AQ96" s="8">
        <v>0.81</v>
      </c>
      <c r="AR96" s="8">
        <v>1.6859999999999999</v>
      </c>
      <c r="AS96" s="8"/>
      <c r="AT96">
        <f t="shared" si="89"/>
        <v>4.1055881159846676E-4</v>
      </c>
      <c r="AU96">
        <f t="shared" si="87"/>
        <v>1.1916219165906718E-3</v>
      </c>
      <c r="AV96">
        <f t="shared" si="90"/>
        <v>4.7114127038311851E-3</v>
      </c>
      <c r="AW96">
        <f t="shared" si="90"/>
        <v>5.252148699595019E-3</v>
      </c>
      <c r="AX96">
        <f t="shared" si="90"/>
        <v>4.0555199682287572E-3</v>
      </c>
      <c r="AY96">
        <f t="shared" si="90"/>
        <v>8.4414897116465229E-3</v>
      </c>
      <c r="BA96">
        <f t="shared" si="91"/>
        <v>2.4062751811490622E-2</v>
      </c>
      <c r="BB96">
        <f t="shared" si="92"/>
        <v>2.6637791741766573E-3</v>
      </c>
      <c r="BD96" s="3">
        <f t="shared" si="93"/>
        <v>2.4062751811490624</v>
      </c>
      <c r="BE96">
        <f t="shared" si="93"/>
        <v>0.2663779174176657</v>
      </c>
      <c r="BG96">
        <f t="shared" si="94"/>
        <v>6.4990647687284027E-4</v>
      </c>
      <c r="BH96">
        <f t="shared" si="88"/>
        <v>1.8863139206797071E-3</v>
      </c>
      <c r="BI96">
        <f t="shared" si="88"/>
        <v>7.4580731065529591E-3</v>
      </c>
      <c r="BJ96">
        <f t="shared" si="88"/>
        <v>8.3140474907269432E-3</v>
      </c>
      <c r="BK96">
        <f t="shared" si="88"/>
        <v>6.4198078813048863E-3</v>
      </c>
      <c r="BL96">
        <f t="shared" si="88"/>
        <v>1.3362711219604983E-2</v>
      </c>
      <c r="BN96">
        <f t="shared" si="95"/>
        <v>3.8090860095742321E-2</v>
      </c>
      <c r="BO96">
        <f t="shared" si="96"/>
        <v>4.2167097364592529E-3</v>
      </c>
      <c r="BQ96" s="3">
        <f t="shared" si="97"/>
        <v>3.8090860095742323</v>
      </c>
      <c r="BR96">
        <f t="shared" si="97"/>
        <v>0.42167097364592526</v>
      </c>
    </row>
    <row r="97" spans="1:70" x14ac:dyDescent="0.25">
      <c r="AM97" s="8"/>
      <c r="AN97" s="8"/>
      <c r="AO97" s="8"/>
      <c r="AP97" s="8"/>
      <c r="AQ97" s="8"/>
      <c r="AR97" s="8"/>
      <c r="AS97" s="8"/>
      <c r="BD97" s="3"/>
      <c r="BQ97" s="9" t="s">
        <v>184</v>
      </c>
    </row>
    <row r="98" spans="1:70" x14ac:dyDescent="0.25">
      <c r="AL98" t="s">
        <v>185</v>
      </c>
      <c r="AM98" s="8">
        <v>2.1970000000000001</v>
      </c>
      <c r="AN98" s="8">
        <v>0.96599999999999997</v>
      </c>
      <c r="AO98" s="8">
        <v>1.804</v>
      </c>
      <c r="AP98" s="8">
        <v>1.883</v>
      </c>
      <c r="AQ98" s="8">
        <v>0.85</v>
      </c>
      <c r="AR98" s="8">
        <v>0</v>
      </c>
      <c r="AS98" s="8"/>
      <c r="AT98">
        <f>AM98/SUM($AM$87:$AR$119)</f>
        <v>1.0999972061973555E-2</v>
      </c>
      <c r="AU98">
        <f t="shared" si="87"/>
        <v>4.8365830732209616E-3</v>
      </c>
      <c r="AV98">
        <f t="shared" si="90"/>
        <v>9.0322938551662679E-3</v>
      </c>
      <c r="AW98">
        <f t="shared" si="90"/>
        <v>9.4278322224379627E-3</v>
      </c>
      <c r="AX98">
        <f t="shared" si="90"/>
        <v>4.2557925592523992E-3</v>
      </c>
      <c r="AY98">
        <f t="shared" si="90"/>
        <v>0</v>
      </c>
      <c r="BA98">
        <f t="shared" si="91"/>
        <v>3.8552473772051149E-2</v>
      </c>
      <c r="BB98">
        <f t="shared" si="92"/>
        <v>3.7694938918791695E-3</v>
      </c>
      <c r="BD98" s="3">
        <f t="shared" si="93"/>
        <v>3.855247377205115</v>
      </c>
      <c r="BE98">
        <f t="shared" si="93"/>
        <v>0.37694938918791693</v>
      </c>
      <c r="BG98">
        <f>AM98/SUM($AM$98:$AR$100,$AM$117:$AR$119)</f>
        <v>2.9868488920925054E-2</v>
      </c>
      <c r="BH98">
        <f t="shared" ref="BH98:BL100" si="98">AN98/SUM($AM$98:$AR$100,$AM$117:$AR$119)</f>
        <v>1.3132890440424943E-2</v>
      </c>
      <c r="BI98">
        <f t="shared" si="98"/>
        <v>2.4525604921870184E-2</v>
      </c>
      <c r="BJ98">
        <f t="shared" si="98"/>
        <v>2.5599619771552968E-2</v>
      </c>
      <c r="BK98">
        <f t="shared" si="98"/>
        <v>1.1555855977599587E-2</v>
      </c>
      <c r="BL98">
        <f t="shared" si="98"/>
        <v>0</v>
      </c>
      <c r="BN98">
        <f t="shared" si="95"/>
        <v>0.10468246003237273</v>
      </c>
      <c r="BO98">
        <f t="shared" si="96"/>
        <v>1.0235397500353976E-2</v>
      </c>
      <c r="BQ98" s="3">
        <f t="shared" si="97"/>
        <v>10.468246003237274</v>
      </c>
      <c r="BR98">
        <f t="shared" si="97"/>
        <v>1.0235397500353975</v>
      </c>
    </row>
    <row r="99" spans="1:70" x14ac:dyDescent="0.25">
      <c r="A99" s="3" t="s">
        <v>222</v>
      </c>
      <c r="B99" t="s">
        <v>166</v>
      </c>
      <c r="H99" t="s">
        <v>168</v>
      </c>
      <c r="P99" s="7" t="s">
        <v>169</v>
      </c>
      <c r="V99" t="s">
        <v>170</v>
      </c>
      <c r="AD99" s="7" t="s">
        <v>171</v>
      </c>
      <c r="AL99" t="s">
        <v>186</v>
      </c>
      <c r="AM99" s="8">
        <v>3.5999999999999997E-2</v>
      </c>
      <c r="AN99" s="8">
        <v>8.1000000000000003E-2</v>
      </c>
      <c r="AO99" s="8">
        <v>7.1999999999999995E-2</v>
      </c>
      <c r="AP99" s="8">
        <v>0.14699999999999999</v>
      </c>
      <c r="AQ99" s="8">
        <v>0.13300000000000001</v>
      </c>
      <c r="AR99" s="8">
        <v>8.4000000000000005E-2</v>
      </c>
      <c r="AS99" s="8"/>
      <c r="AT99">
        <f t="shared" si="89"/>
        <v>1.8024533192127808E-4</v>
      </c>
      <c r="AU99">
        <f t="shared" si="87"/>
        <v>4.0555199682287569E-4</v>
      </c>
      <c r="AV99">
        <f t="shared" si="90"/>
        <v>3.6049066384255616E-4</v>
      </c>
      <c r="AW99">
        <f t="shared" si="90"/>
        <v>7.3600177201188543E-4</v>
      </c>
      <c r="AX99">
        <f t="shared" si="90"/>
        <v>6.6590636515361076E-4</v>
      </c>
      <c r="AY99">
        <f t="shared" si="90"/>
        <v>4.205724411496489E-4</v>
      </c>
      <c r="BA99">
        <f t="shared" si="91"/>
        <v>2.7687685709018553E-3</v>
      </c>
      <c r="BB99">
        <f t="shared" si="92"/>
        <v>1.8763683649823895E-4</v>
      </c>
      <c r="BD99" s="3">
        <f t="shared" si="93"/>
        <v>0.27687685709018556</v>
      </c>
      <c r="BE99">
        <f t="shared" si="93"/>
        <v>1.8763683649823896E-2</v>
      </c>
      <c r="BG99">
        <f t="shared" ref="BG99:BG100" si="99">AM99/SUM($AM$98:$AR$100,$AM$117:$AR$119)</f>
        <v>4.894244884630413E-4</v>
      </c>
      <c r="BH99">
        <f t="shared" si="98"/>
        <v>1.1012050990418432E-3</v>
      </c>
      <c r="BI99">
        <f t="shared" si="98"/>
        <v>9.7884897692608261E-4</v>
      </c>
      <c r="BJ99">
        <f t="shared" si="98"/>
        <v>1.998483327890752E-3</v>
      </c>
      <c r="BK99">
        <f t="shared" si="98"/>
        <v>1.8081515823773473E-3</v>
      </c>
      <c r="BL99">
        <f t="shared" si="98"/>
        <v>1.1419904730804299E-3</v>
      </c>
      <c r="BN99">
        <f t="shared" si="95"/>
        <v>7.5181039477794954E-3</v>
      </c>
      <c r="BO99">
        <f t="shared" si="96"/>
        <v>5.0949481876225416E-4</v>
      </c>
      <c r="BQ99" s="3">
        <f t="shared" si="97"/>
        <v>0.75181039477794953</v>
      </c>
      <c r="BR99">
        <f t="shared" si="97"/>
        <v>5.0949481876225416E-2</v>
      </c>
    </row>
    <row r="100" spans="1:70" x14ac:dyDescent="0.25">
      <c r="A100" t="s">
        <v>172</v>
      </c>
      <c r="C100" t="s">
        <v>173</v>
      </c>
      <c r="D100" t="s">
        <v>174</v>
      </c>
      <c r="E100" t="s">
        <v>175</v>
      </c>
      <c r="F100" t="s">
        <v>176</v>
      </c>
      <c r="H100" t="s">
        <v>173</v>
      </c>
      <c r="I100" t="s">
        <v>174</v>
      </c>
      <c r="J100" t="s">
        <v>175</v>
      </c>
      <c r="K100" t="s">
        <v>176</v>
      </c>
      <c r="M100" t="s">
        <v>1</v>
      </c>
      <c r="N100" t="s">
        <v>3</v>
      </c>
      <c r="P100" t="s">
        <v>177</v>
      </c>
      <c r="Q100" t="s">
        <v>178</v>
      </c>
      <c r="V100" t="s">
        <v>173</v>
      </c>
      <c r="W100" t="s">
        <v>174</v>
      </c>
      <c r="X100" t="s">
        <v>175</v>
      </c>
      <c r="Y100" t="s">
        <v>176</v>
      </c>
      <c r="AA100" t="s">
        <v>1</v>
      </c>
      <c r="AB100" t="s">
        <v>3</v>
      </c>
      <c r="AD100" t="s">
        <v>177</v>
      </c>
      <c r="AE100" t="s">
        <v>178</v>
      </c>
      <c r="AL100" t="s">
        <v>187</v>
      </c>
      <c r="AM100" s="8">
        <v>1.2E-2</v>
      </c>
      <c r="AN100" s="8">
        <v>1.2999999999999999E-2</v>
      </c>
      <c r="AO100" s="8">
        <v>1.7999999999999999E-2</v>
      </c>
      <c r="AP100" s="14">
        <v>7.7999999999999999E-4</v>
      </c>
      <c r="AQ100" s="8">
        <v>2.1000000000000001E-2</v>
      </c>
      <c r="AR100" s="8">
        <v>3.6999999999999998E-2</v>
      </c>
      <c r="AS100" s="8"/>
      <c r="AT100">
        <f t="shared" si="89"/>
        <v>6.0081777307092698E-5</v>
      </c>
      <c r="AU100">
        <f t="shared" si="87"/>
        <v>6.5088592082683755E-5</v>
      </c>
      <c r="AV100">
        <f t="shared" si="90"/>
        <v>9.012266596063904E-5</v>
      </c>
      <c r="AW100">
        <f t="shared" si="90"/>
        <v>3.9053155249610246E-6</v>
      </c>
      <c r="AX100">
        <f t="shared" si="90"/>
        <v>1.0514311028741222E-4</v>
      </c>
      <c r="AY100">
        <f t="shared" si="90"/>
        <v>1.8525214669686912E-4</v>
      </c>
      <c r="BA100">
        <f t="shared" si="91"/>
        <v>5.0959360785965782E-4</v>
      </c>
      <c r="BB100">
        <f t="shared" si="92"/>
        <v>5.488804033013167E-5</v>
      </c>
      <c r="BD100" s="3">
        <f t="shared" si="93"/>
        <v>5.0959360785965781E-2</v>
      </c>
      <c r="BE100">
        <f t="shared" si="93"/>
        <v>5.4888040330131668E-3</v>
      </c>
      <c r="BG100">
        <f t="shared" si="99"/>
        <v>1.6314149615434713E-4</v>
      </c>
      <c r="BH100">
        <f t="shared" si="98"/>
        <v>1.7673662083387604E-4</v>
      </c>
      <c r="BI100">
        <f t="shared" si="98"/>
        <v>2.4471224423152065E-4</v>
      </c>
      <c r="BJ100">
        <f t="shared" si="98"/>
        <v>1.0604197250032562E-5</v>
      </c>
      <c r="BK100">
        <f t="shared" si="98"/>
        <v>2.8549761827010748E-4</v>
      </c>
      <c r="BL100">
        <f t="shared" si="98"/>
        <v>5.030196131425703E-4</v>
      </c>
      <c r="BN100">
        <f t="shared" si="95"/>
        <v>1.3837117898824543E-3</v>
      </c>
      <c r="BO100">
        <f t="shared" si="96"/>
        <v>1.4903881712202178E-4</v>
      </c>
      <c r="BQ100" s="3">
        <f t="shared" si="97"/>
        <v>0.13837117898824544</v>
      </c>
      <c r="BR100">
        <f t="shared" si="97"/>
        <v>1.4903881712202178E-2</v>
      </c>
    </row>
    <row r="101" spans="1:70" x14ac:dyDescent="0.25">
      <c r="B101" t="s">
        <v>36</v>
      </c>
      <c r="C101" s="8">
        <v>0</v>
      </c>
      <c r="D101" s="8">
        <v>0</v>
      </c>
      <c r="E101" s="8">
        <v>0</v>
      </c>
      <c r="F101" s="8">
        <v>0</v>
      </c>
      <c r="G101" s="8"/>
      <c r="H101">
        <f>C101/SUM($C$101:$F$131)</f>
        <v>0</v>
      </c>
      <c r="I101">
        <f t="shared" ref="I101:K114" si="100">D101/SUM($C$101:$F$131)</f>
        <v>0</v>
      </c>
      <c r="J101">
        <f t="shared" si="100"/>
        <v>0</v>
      </c>
      <c r="K101">
        <f t="shared" si="100"/>
        <v>0</v>
      </c>
      <c r="M101">
        <f>SUM(H101:K101)</f>
        <v>0</v>
      </c>
      <c r="N101">
        <f>_xlfn.STDEV.P(H101:K101)</f>
        <v>0</v>
      </c>
      <c r="P101">
        <f>M101*100</f>
        <v>0</v>
      </c>
      <c r="Q101">
        <f>N101*100</f>
        <v>0</v>
      </c>
      <c r="V101">
        <f>C101/SUM($C$101:$F$110,$C$118:$F$127)</f>
        <v>0</v>
      </c>
      <c r="W101">
        <f t="shared" ref="W101:Y110" si="101">D101/SUM($C$101:$F$110,$C$118:$F$127)</f>
        <v>0</v>
      </c>
      <c r="X101">
        <f t="shared" si="101"/>
        <v>0</v>
      </c>
      <c r="Y101">
        <f t="shared" si="101"/>
        <v>0</v>
      </c>
      <c r="AA101">
        <f>SUM(V101:Y101)</f>
        <v>0</v>
      </c>
      <c r="AB101">
        <f>_xlfn.STDEV.P(V101:Y101)</f>
        <v>0</v>
      </c>
      <c r="AD101">
        <f>AA101*100</f>
        <v>0</v>
      </c>
      <c r="AE101">
        <f>AB101*100</f>
        <v>0</v>
      </c>
      <c r="AM101" s="8"/>
      <c r="AN101" s="8"/>
      <c r="AO101" s="8"/>
      <c r="AP101" s="8"/>
      <c r="AQ101" s="8"/>
      <c r="AR101" s="8"/>
      <c r="AS101" s="8"/>
      <c r="BD101" s="3"/>
      <c r="BQ101" s="3"/>
    </row>
    <row r="102" spans="1:70" x14ac:dyDescent="0.25">
      <c r="B102" t="s">
        <v>35</v>
      </c>
      <c r="C102" s="8">
        <v>0</v>
      </c>
      <c r="D102" s="8">
        <v>0</v>
      </c>
      <c r="E102" s="8">
        <v>0</v>
      </c>
      <c r="F102" s="8">
        <v>0</v>
      </c>
      <c r="G102" s="8"/>
      <c r="H102">
        <f t="shared" ref="H102:H131" si="102">C102/SUM($C$101:$F$131)</f>
        <v>0</v>
      </c>
      <c r="I102">
        <f t="shared" si="100"/>
        <v>0</v>
      </c>
      <c r="J102">
        <f t="shared" ref="J102:K131" si="103">E102/SUM($C$101:$F$131)</f>
        <v>0</v>
      </c>
      <c r="K102">
        <f t="shared" si="103"/>
        <v>0</v>
      </c>
      <c r="M102">
        <f t="shared" ref="M102:M110" si="104">SUM(H102:K102)</f>
        <v>0</v>
      </c>
      <c r="N102">
        <f t="shared" ref="N102:N110" si="105">_xlfn.STDEV.P(H102:K102)</f>
        <v>0</v>
      </c>
      <c r="P102">
        <f t="shared" ref="P102:Q110" si="106">M102*100</f>
        <v>0</v>
      </c>
      <c r="Q102">
        <f t="shared" si="106"/>
        <v>0</v>
      </c>
      <c r="V102">
        <f t="shared" ref="V102:V110" si="107">C102/SUM($C$101:$F$110,$C$118:$F$127)</f>
        <v>0</v>
      </c>
      <c r="W102">
        <f t="shared" si="101"/>
        <v>0</v>
      </c>
      <c r="X102">
        <f t="shared" si="101"/>
        <v>0</v>
      </c>
      <c r="Y102">
        <f t="shared" si="101"/>
        <v>0</v>
      </c>
      <c r="AA102">
        <f t="shared" ref="AA102:AA110" si="108">SUM(V102:Y102)</f>
        <v>0</v>
      </c>
      <c r="AB102">
        <f t="shared" ref="AB102:AB110" si="109">_xlfn.STDEV.P(V102:Y102)</f>
        <v>0</v>
      </c>
      <c r="AD102">
        <f t="shared" ref="AD102:AE110" si="110">AA102*100</f>
        <v>0</v>
      </c>
      <c r="AE102">
        <f t="shared" si="110"/>
        <v>0</v>
      </c>
      <c r="AM102" s="8"/>
      <c r="AN102" s="8"/>
      <c r="AO102" s="8"/>
      <c r="AP102" s="8"/>
      <c r="AQ102" s="8"/>
      <c r="AR102" s="8"/>
      <c r="AS102" s="8"/>
      <c r="BD102" s="3"/>
      <c r="BQ102" s="3"/>
    </row>
    <row r="103" spans="1:70" x14ac:dyDescent="0.25">
      <c r="B103" t="s">
        <v>34</v>
      </c>
      <c r="C103" s="8">
        <v>0</v>
      </c>
      <c r="D103" s="8">
        <v>0</v>
      </c>
      <c r="E103" s="8">
        <v>0</v>
      </c>
      <c r="F103" s="8">
        <v>0</v>
      </c>
      <c r="G103" s="8"/>
      <c r="H103">
        <f t="shared" si="102"/>
        <v>0</v>
      </c>
      <c r="I103">
        <f t="shared" si="100"/>
        <v>0</v>
      </c>
      <c r="J103">
        <f t="shared" si="103"/>
        <v>0</v>
      </c>
      <c r="K103">
        <f t="shared" si="103"/>
        <v>0</v>
      </c>
      <c r="M103">
        <f t="shared" si="104"/>
        <v>0</v>
      </c>
      <c r="N103">
        <f t="shared" si="105"/>
        <v>0</v>
      </c>
      <c r="P103">
        <f t="shared" si="106"/>
        <v>0</v>
      </c>
      <c r="Q103">
        <f t="shared" si="106"/>
        <v>0</v>
      </c>
      <c r="V103">
        <f t="shared" si="107"/>
        <v>0</v>
      </c>
      <c r="W103">
        <f t="shared" si="101"/>
        <v>0</v>
      </c>
      <c r="X103">
        <f t="shared" si="101"/>
        <v>0</v>
      </c>
      <c r="Y103">
        <f t="shared" si="101"/>
        <v>0</v>
      </c>
      <c r="AA103">
        <f t="shared" si="108"/>
        <v>0</v>
      </c>
      <c r="AB103">
        <f t="shared" si="109"/>
        <v>0</v>
      </c>
      <c r="AD103">
        <f t="shared" si="110"/>
        <v>0</v>
      </c>
      <c r="AE103">
        <f t="shared" si="110"/>
        <v>0</v>
      </c>
      <c r="AM103" s="8"/>
      <c r="AN103" s="8"/>
      <c r="AO103" s="8"/>
      <c r="AP103" s="8"/>
      <c r="AQ103" s="8"/>
      <c r="AR103" s="8"/>
      <c r="AS103" s="8"/>
      <c r="BD103" s="3"/>
      <c r="BQ103" s="3"/>
    </row>
    <row r="104" spans="1:70" x14ac:dyDescent="0.25">
      <c r="B104" t="s">
        <v>33</v>
      </c>
      <c r="C104" s="8">
        <v>0.159</v>
      </c>
      <c r="D104" s="8">
        <v>0.123</v>
      </c>
      <c r="E104" s="8">
        <v>0.11799999999999999</v>
      </c>
      <c r="F104" s="8">
        <v>4.4999999999999998E-2</v>
      </c>
      <c r="G104" s="8"/>
      <c r="H104">
        <f t="shared" si="102"/>
        <v>2.1954957816103064E-3</v>
      </c>
      <c r="I104">
        <f t="shared" si="100"/>
        <v>1.6984023970947652E-3</v>
      </c>
      <c r="J104">
        <f t="shared" si="103"/>
        <v>1.6293616492453844E-3</v>
      </c>
      <c r="K104">
        <f t="shared" si="103"/>
        <v>6.213667306444263E-4</v>
      </c>
      <c r="M104">
        <f t="shared" si="104"/>
        <v>6.1446265585948815E-3</v>
      </c>
      <c r="N104">
        <f t="shared" si="105"/>
        <v>5.7152855164065955E-4</v>
      </c>
      <c r="P104">
        <f t="shared" si="106"/>
        <v>0.61446265585948812</v>
      </c>
      <c r="Q104">
        <f t="shared" si="106"/>
        <v>5.7152855164065958E-2</v>
      </c>
      <c r="V104">
        <f t="shared" si="107"/>
        <v>5.4345968486174245E-3</v>
      </c>
      <c r="W104">
        <f t="shared" si="101"/>
        <v>4.2041220904398937E-3</v>
      </c>
      <c r="X104">
        <f t="shared" si="101"/>
        <v>4.0332228184707924E-3</v>
      </c>
      <c r="Y104">
        <f t="shared" si="101"/>
        <v>1.5380934477219124E-3</v>
      </c>
      <c r="AA104">
        <f t="shared" si="108"/>
        <v>1.5210035205250024E-2</v>
      </c>
      <c r="AB104">
        <f t="shared" si="109"/>
        <v>1.4147270478302013E-3</v>
      </c>
      <c r="AD104">
        <f t="shared" si="110"/>
        <v>1.5210035205250023</v>
      </c>
      <c r="AE104">
        <f t="shared" si="110"/>
        <v>0.14147270478302013</v>
      </c>
      <c r="AK104" t="s">
        <v>188</v>
      </c>
      <c r="AL104" t="s">
        <v>189</v>
      </c>
      <c r="AM104" s="8"/>
      <c r="AN104" s="8"/>
      <c r="AO104" s="8"/>
      <c r="AP104" s="8"/>
      <c r="AQ104" s="8"/>
      <c r="AR104" s="8"/>
      <c r="AS104" s="8"/>
      <c r="BD104" s="3"/>
      <c r="BQ104" s="3"/>
    </row>
    <row r="105" spans="1:70" x14ac:dyDescent="0.25">
      <c r="B105" t="s">
        <v>32</v>
      </c>
      <c r="C105" s="8">
        <v>0</v>
      </c>
      <c r="D105" s="8">
        <v>0.04</v>
      </c>
      <c r="E105" s="8">
        <v>0</v>
      </c>
      <c r="F105" s="8">
        <v>0</v>
      </c>
      <c r="G105" s="8"/>
      <c r="H105">
        <f t="shared" si="102"/>
        <v>0</v>
      </c>
      <c r="I105">
        <f t="shared" si="100"/>
        <v>5.5232598279504564E-4</v>
      </c>
      <c r="J105">
        <f t="shared" si="103"/>
        <v>0</v>
      </c>
      <c r="K105">
        <f t="shared" si="103"/>
        <v>0</v>
      </c>
      <c r="M105">
        <f t="shared" si="104"/>
        <v>5.5232598279504564E-4</v>
      </c>
      <c r="N105">
        <f t="shared" si="105"/>
        <v>2.3916416613535815E-4</v>
      </c>
      <c r="P105">
        <f t="shared" si="106"/>
        <v>5.5232598279504566E-2</v>
      </c>
      <c r="Q105">
        <f t="shared" si="106"/>
        <v>2.3916416613535815E-2</v>
      </c>
      <c r="V105">
        <f t="shared" si="107"/>
        <v>0</v>
      </c>
      <c r="W105">
        <f t="shared" si="101"/>
        <v>1.3671941757528111E-3</v>
      </c>
      <c r="X105">
        <f t="shared" si="101"/>
        <v>0</v>
      </c>
      <c r="Y105">
        <f t="shared" si="101"/>
        <v>0</v>
      </c>
      <c r="AA105">
        <f t="shared" si="108"/>
        <v>1.3671941757528111E-3</v>
      </c>
      <c r="AB105">
        <f t="shared" si="109"/>
        <v>5.9201244405403047E-4</v>
      </c>
      <c r="AD105">
        <f t="shared" si="110"/>
        <v>0.13671941757528111</v>
      </c>
      <c r="AE105">
        <f t="shared" si="110"/>
        <v>5.9201244405403045E-2</v>
      </c>
      <c r="AM105" s="8"/>
      <c r="AN105" s="8"/>
      <c r="AO105" s="8"/>
      <c r="AP105" s="8"/>
      <c r="AQ105" s="8"/>
      <c r="AR105" s="8"/>
      <c r="AS105" s="8"/>
      <c r="BD105" s="3"/>
      <c r="BQ105" s="7" t="s">
        <v>171</v>
      </c>
    </row>
    <row r="106" spans="1:70" x14ac:dyDescent="0.25">
      <c r="B106" t="s">
        <v>31</v>
      </c>
      <c r="C106" s="8">
        <v>0</v>
      </c>
      <c r="D106" s="8">
        <v>7.0000000000000001E-3</v>
      </c>
      <c r="E106" s="8">
        <v>0</v>
      </c>
      <c r="F106" s="8">
        <v>0</v>
      </c>
      <c r="G106" s="8"/>
      <c r="H106">
        <f t="shared" si="102"/>
        <v>0</v>
      </c>
      <c r="I106">
        <f t="shared" si="100"/>
        <v>9.6657046989132982E-5</v>
      </c>
      <c r="J106">
        <f t="shared" si="103"/>
        <v>0</v>
      </c>
      <c r="K106">
        <f t="shared" si="103"/>
        <v>0</v>
      </c>
      <c r="M106">
        <f t="shared" si="104"/>
        <v>9.6657046989132982E-5</v>
      </c>
      <c r="N106">
        <f t="shared" si="105"/>
        <v>4.185372907368768E-5</v>
      </c>
      <c r="P106">
        <f t="shared" si="106"/>
        <v>9.6657046989132977E-3</v>
      </c>
      <c r="Q106">
        <f t="shared" si="106"/>
        <v>4.1853729073687684E-3</v>
      </c>
      <c r="V106">
        <f t="shared" si="107"/>
        <v>0</v>
      </c>
      <c r="W106">
        <f t="shared" si="101"/>
        <v>2.3925898075674194E-4</v>
      </c>
      <c r="X106">
        <f t="shared" si="101"/>
        <v>0</v>
      </c>
      <c r="Y106">
        <f t="shared" si="101"/>
        <v>0</v>
      </c>
      <c r="AA106">
        <f t="shared" si="108"/>
        <v>2.3925898075674194E-4</v>
      </c>
      <c r="AB106">
        <f t="shared" si="109"/>
        <v>1.0360217770945535E-4</v>
      </c>
      <c r="AD106">
        <f t="shared" si="110"/>
        <v>2.3925898075674194E-2</v>
      </c>
      <c r="AE106">
        <f t="shared" si="110"/>
        <v>1.0360217770945535E-2</v>
      </c>
      <c r="AL106" t="s">
        <v>36</v>
      </c>
      <c r="AM106" s="8">
        <v>0</v>
      </c>
      <c r="AN106" s="8">
        <v>0</v>
      </c>
      <c r="AO106" s="8">
        <v>0</v>
      </c>
      <c r="AP106" s="8">
        <v>1.2E-2</v>
      </c>
      <c r="AQ106" s="8">
        <v>0.1</v>
      </c>
      <c r="AR106" s="8">
        <v>7.8E-2</v>
      </c>
      <c r="AS106" s="8"/>
      <c r="AT106">
        <f>AM106/SUM($AM$87:$AR$119)</f>
        <v>0</v>
      </c>
      <c r="AU106">
        <f t="shared" ref="AU106:AU137" si="111">AN106/SUM($AM$87:$AR$119)</f>
        <v>0</v>
      </c>
      <c r="AV106">
        <f t="shared" si="90"/>
        <v>0</v>
      </c>
      <c r="AW106">
        <f t="shared" si="90"/>
        <v>6.0081777307092698E-5</v>
      </c>
      <c r="AX106">
        <f t="shared" si="90"/>
        <v>5.0068147755910576E-4</v>
      </c>
      <c r="AY106">
        <f t="shared" si="90"/>
        <v>3.9053155249610253E-4</v>
      </c>
      <c r="BA106">
        <f t="shared" si="91"/>
        <v>9.5129480736230103E-4</v>
      </c>
      <c r="BB106">
        <f t="shared" si="92"/>
        <v>2.0655091664893227E-4</v>
      </c>
      <c r="BD106" s="3">
        <f t="shared" si="93"/>
        <v>9.5129480736230107E-2</v>
      </c>
      <c r="BE106">
        <f t="shared" si="93"/>
        <v>2.0655091664893228E-2</v>
      </c>
      <c r="BG106">
        <f>AM106/SUM($AM$87:$AR$96,$AM$106:$AR$115)</f>
        <v>0</v>
      </c>
      <c r="BH106">
        <f t="shared" ref="BH106:BL115" si="112">AN106/SUM($AM$87:$AR$96,$AM$106:$AR$115)</f>
        <v>0</v>
      </c>
      <c r="BI106">
        <f t="shared" si="112"/>
        <v>0</v>
      </c>
      <c r="BJ106">
        <f t="shared" si="112"/>
        <v>9.5108264908220534E-5</v>
      </c>
      <c r="BK106">
        <f t="shared" si="112"/>
        <v>7.9256887423517113E-4</v>
      </c>
      <c r="BL106">
        <f t="shared" si="112"/>
        <v>6.1820372190343341E-4</v>
      </c>
      <c r="BN106">
        <f t="shared" si="95"/>
        <v>1.5058808610468252E-3</v>
      </c>
      <c r="BO106">
        <f t="shared" si="96"/>
        <v>3.2696601495780581E-4</v>
      </c>
      <c r="BQ106" s="11">
        <f t="shared" si="97"/>
        <v>0.15058808610468252</v>
      </c>
      <c r="BR106">
        <f t="shared" si="97"/>
        <v>3.2696601495780582E-2</v>
      </c>
    </row>
    <row r="107" spans="1:70" x14ac:dyDescent="0.25">
      <c r="B107" t="s">
        <v>30</v>
      </c>
      <c r="C107" s="8">
        <v>0</v>
      </c>
      <c r="D107" s="8">
        <v>1.4E-2</v>
      </c>
      <c r="E107" s="8">
        <v>0</v>
      </c>
      <c r="F107" s="8">
        <v>0</v>
      </c>
      <c r="G107" s="8"/>
      <c r="H107">
        <f t="shared" si="102"/>
        <v>0</v>
      </c>
      <c r="I107">
        <f t="shared" si="100"/>
        <v>1.9331409397826596E-4</v>
      </c>
      <c r="J107">
        <f t="shared" si="103"/>
        <v>0</v>
      </c>
      <c r="K107">
        <f t="shared" si="103"/>
        <v>0</v>
      </c>
      <c r="M107">
        <f t="shared" si="104"/>
        <v>1.9331409397826596E-4</v>
      </c>
      <c r="N107">
        <f t="shared" si="105"/>
        <v>8.370745814737536E-5</v>
      </c>
      <c r="P107">
        <f t="shared" si="106"/>
        <v>1.9331409397826595E-2</v>
      </c>
      <c r="Q107">
        <f t="shared" si="106"/>
        <v>8.3707458147375367E-3</v>
      </c>
      <c r="V107">
        <f t="shared" si="107"/>
        <v>0</v>
      </c>
      <c r="W107">
        <f t="shared" si="101"/>
        <v>4.7851796151348388E-4</v>
      </c>
      <c r="X107">
        <f t="shared" si="101"/>
        <v>0</v>
      </c>
      <c r="Y107">
        <f t="shared" si="101"/>
        <v>0</v>
      </c>
      <c r="AA107">
        <f t="shared" si="108"/>
        <v>4.7851796151348388E-4</v>
      </c>
      <c r="AB107">
        <f t="shared" si="109"/>
        <v>2.072043554189107E-4</v>
      </c>
      <c r="AD107">
        <f t="shared" si="110"/>
        <v>4.7851796151348387E-2</v>
      </c>
      <c r="AE107">
        <f t="shared" si="110"/>
        <v>2.0720435541891069E-2</v>
      </c>
      <c r="AL107" t="s">
        <v>35</v>
      </c>
      <c r="AM107" s="8">
        <v>2.4E-2</v>
      </c>
      <c r="AN107" s="8">
        <v>9.6000000000000002E-2</v>
      </c>
      <c r="AO107" s="8">
        <v>0.03</v>
      </c>
      <c r="AP107" s="8">
        <v>0.10100000000000001</v>
      </c>
      <c r="AQ107" s="8">
        <v>0.22700000000000001</v>
      </c>
      <c r="AR107" s="8">
        <v>0.13200000000000001</v>
      </c>
      <c r="AS107" s="8"/>
      <c r="AT107">
        <f t="shared" si="89"/>
        <v>1.201635546141854E-4</v>
      </c>
      <c r="AU107">
        <f t="shared" si="111"/>
        <v>4.8065421845674158E-4</v>
      </c>
      <c r="AV107">
        <f t="shared" si="90"/>
        <v>1.5020444326773174E-4</v>
      </c>
      <c r="AW107">
        <f t="shared" si="90"/>
        <v>5.0568829233469683E-4</v>
      </c>
      <c r="AX107">
        <f t="shared" si="90"/>
        <v>1.1365469540591702E-3</v>
      </c>
      <c r="AY107">
        <f t="shared" si="90"/>
        <v>6.6089955037801969E-4</v>
      </c>
      <c r="BA107">
        <f t="shared" si="91"/>
        <v>3.0541570131105453E-3</v>
      </c>
      <c r="BB107">
        <f t="shared" si="92"/>
        <v>3.409865912259079E-4</v>
      </c>
      <c r="BD107" s="3">
        <f t="shared" si="93"/>
        <v>0.3054157013110545</v>
      </c>
      <c r="BE107">
        <f t="shared" si="93"/>
        <v>3.4098659122590788E-2</v>
      </c>
      <c r="BG107">
        <f t="shared" ref="BG107:BG115" si="113">AM107/SUM($AM$87:$AR$96,$AM$106:$AR$115)</f>
        <v>1.9021652981644107E-4</v>
      </c>
      <c r="BH107">
        <f t="shared" si="112"/>
        <v>7.6086611926576427E-4</v>
      </c>
      <c r="BI107">
        <f t="shared" si="112"/>
        <v>2.377706622705513E-4</v>
      </c>
      <c r="BJ107">
        <f t="shared" si="112"/>
        <v>8.0049456297752279E-4</v>
      </c>
      <c r="BK107">
        <f t="shared" si="112"/>
        <v>1.7991313445138383E-3</v>
      </c>
      <c r="BL107">
        <f t="shared" si="112"/>
        <v>1.0461909139904259E-3</v>
      </c>
      <c r="BN107">
        <f t="shared" si="95"/>
        <v>4.8346701328345438E-3</v>
      </c>
      <c r="BO107">
        <f t="shared" si="96"/>
        <v>5.3977502833685797E-4</v>
      </c>
      <c r="BQ107" s="11">
        <f t="shared" si="97"/>
        <v>0.48346701328345437</v>
      </c>
      <c r="BR107">
        <f t="shared" si="97"/>
        <v>5.3977502833685798E-2</v>
      </c>
    </row>
    <row r="108" spans="1:70" x14ac:dyDescent="0.25">
      <c r="B108" t="s">
        <v>29</v>
      </c>
      <c r="C108" s="8">
        <v>0</v>
      </c>
      <c r="D108" s="8">
        <v>0</v>
      </c>
      <c r="E108" s="8">
        <v>0</v>
      </c>
      <c r="F108" s="8">
        <v>0</v>
      </c>
      <c r="G108" s="8"/>
      <c r="H108">
        <f t="shared" si="102"/>
        <v>0</v>
      </c>
      <c r="I108">
        <f t="shared" si="100"/>
        <v>0</v>
      </c>
      <c r="J108">
        <f t="shared" si="103"/>
        <v>0</v>
      </c>
      <c r="K108">
        <f t="shared" si="103"/>
        <v>0</v>
      </c>
      <c r="M108">
        <f t="shared" si="104"/>
        <v>0</v>
      </c>
      <c r="N108">
        <f t="shared" si="105"/>
        <v>0</v>
      </c>
      <c r="P108">
        <f t="shared" si="106"/>
        <v>0</v>
      </c>
      <c r="Q108">
        <f t="shared" si="106"/>
        <v>0</v>
      </c>
      <c r="V108">
        <f t="shared" si="107"/>
        <v>0</v>
      </c>
      <c r="W108">
        <f t="shared" si="101"/>
        <v>0</v>
      </c>
      <c r="X108">
        <f t="shared" si="101"/>
        <v>0</v>
      </c>
      <c r="Y108">
        <f t="shared" si="101"/>
        <v>0</v>
      </c>
      <c r="AA108">
        <f t="shared" si="108"/>
        <v>0</v>
      </c>
      <c r="AB108">
        <f t="shared" si="109"/>
        <v>0</v>
      </c>
      <c r="AD108">
        <f t="shared" si="110"/>
        <v>0</v>
      </c>
      <c r="AE108">
        <f t="shared" si="110"/>
        <v>0</v>
      </c>
      <c r="AL108" t="s">
        <v>34</v>
      </c>
      <c r="AM108" s="8">
        <v>0.122</v>
      </c>
      <c r="AN108" s="8">
        <v>0.112</v>
      </c>
      <c r="AO108" s="8">
        <v>0.19400000000000001</v>
      </c>
      <c r="AP108" s="8">
        <v>0.44</v>
      </c>
      <c r="AQ108" s="8">
        <v>0.68700000000000006</v>
      </c>
      <c r="AR108" s="8">
        <v>0.24099999999999999</v>
      </c>
      <c r="AS108" s="8"/>
      <c r="AT108">
        <f t="shared" si="89"/>
        <v>6.1083140262210899E-4</v>
      </c>
      <c r="AU108">
        <f t="shared" si="111"/>
        <v>5.607632548661985E-4</v>
      </c>
      <c r="AV108">
        <f t="shared" si="90"/>
        <v>9.713220664646652E-4</v>
      </c>
      <c r="AW108">
        <f t="shared" si="90"/>
        <v>2.2029985012600654E-3</v>
      </c>
      <c r="AX108">
        <f t="shared" si="90"/>
        <v>3.439681750831057E-3</v>
      </c>
      <c r="AY108">
        <f t="shared" si="90"/>
        <v>1.206642360917445E-3</v>
      </c>
      <c r="BA108">
        <f t="shared" si="91"/>
        <v>8.9922393369615394E-3</v>
      </c>
      <c r="BB108">
        <f t="shared" si="92"/>
        <v>1.0242808590328891E-3</v>
      </c>
      <c r="BD108" s="3">
        <f t="shared" si="93"/>
        <v>0.89922393369615394</v>
      </c>
      <c r="BE108">
        <f t="shared" si="93"/>
        <v>0.10242808590328892</v>
      </c>
      <c r="BG108">
        <f t="shared" si="113"/>
        <v>9.6693402656690863E-4</v>
      </c>
      <c r="BH108">
        <f t="shared" si="112"/>
        <v>8.876771391433916E-4</v>
      </c>
      <c r="BI108">
        <f t="shared" si="112"/>
        <v>1.5375836160162319E-3</v>
      </c>
      <c r="BJ108">
        <f t="shared" si="112"/>
        <v>3.4873030466347527E-3</v>
      </c>
      <c r="BK108">
        <f t="shared" si="112"/>
        <v>5.4449481659956259E-3</v>
      </c>
      <c r="BL108">
        <f t="shared" si="112"/>
        <v>1.9100909869067622E-3</v>
      </c>
      <c r="BN108">
        <f t="shared" si="95"/>
        <v>1.4234536981263672E-2</v>
      </c>
      <c r="BO108">
        <f t="shared" si="96"/>
        <v>1.6214163369934051E-3</v>
      </c>
      <c r="BQ108" s="11">
        <f t="shared" si="97"/>
        <v>1.4234536981263672</v>
      </c>
      <c r="BR108">
        <f t="shared" si="97"/>
        <v>0.16214163369934051</v>
      </c>
    </row>
    <row r="109" spans="1:70" x14ac:dyDescent="0.25">
      <c r="B109" t="s">
        <v>28</v>
      </c>
      <c r="C109" s="8">
        <v>0</v>
      </c>
      <c r="D109" s="8">
        <v>0</v>
      </c>
      <c r="E109" s="8">
        <v>0</v>
      </c>
      <c r="F109" s="8">
        <v>0</v>
      </c>
      <c r="G109" s="8"/>
      <c r="H109">
        <f t="shared" si="102"/>
        <v>0</v>
      </c>
      <c r="I109">
        <f t="shared" si="100"/>
        <v>0</v>
      </c>
      <c r="J109">
        <f t="shared" si="103"/>
        <v>0</v>
      </c>
      <c r="K109">
        <f t="shared" si="103"/>
        <v>0</v>
      </c>
      <c r="M109">
        <f t="shared" si="104"/>
        <v>0</v>
      </c>
      <c r="N109">
        <f t="shared" si="105"/>
        <v>0</v>
      </c>
      <c r="P109">
        <f t="shared" si="106"/>
        <v>0</v>
      </c>
      <c r="Q109">
        <f t="shared" si="106"/>
        <v>0</v>
      </c>
      <c r="V109">
        <f t="shared" si="107"/>
        <v>0</v>
      </c>
      <c r="W109">
        <f t="shared" si="101"/>
        <v>0</v>
      </c>
      <c r="X109">
        <f t="shared" si="101"/>
        <v>0</v>
      </c>
      <c r="Y109">
        <f t="shared" si="101"/>
        <v>0</v>
      </c>
      <c r="AA109">
        <f t="shared" si="108"/>
        <v>0</v>
      </c>
      <c r="AB109">
        <f t="shared" si="109"/>
        <v>0</v>
      </c>
      <c r="AD109">
        <f t="shared" si="110"/>
        <v>0</v>
      </c>
      <c r="AE109">
        <f t="shared" si="110"/>
        <v>0</v>
      </c>
      <c r="AL109" t="s">
        <v>33</v>
      </c>
      <c r="AM109" s="8">
        <v>4.3659999999999997</v>
      </c>
      <c r="AN109" s="8">
        <v>7.7969999999999997</v>
      </c>
      <c r="AO109" s="8">
        <v>5.2679999999999998</v>
      </c>
      <c r="AP109" s="8">
        <v>7.4740000000000002</v>
      </c>
      <c r="AQ109" s="8">
        <v>6.74</v>
      </c>
      <c r="AR109" s="8">
        <v>1.196</v>
      </c>
      <c r="AS109" s="8"/>
      <c r="AT109">
        <f t="shared" si="89"/>
        <v>2.1859753310230556E-2</v>
      </c>
      <c r="AU109">
        <f t="shared" si="111"/>
        <v>3.9038134805283474E-2</v>
      </c>
      <c r="AV109">
        <f t="shared" si="90"/>
        <v>2.6375900237813693E-2</v>
      </c>
      <c r="AW109">
        <f t="shared" si="90"/>
        <v>3.7420933632767564E-2</v>
      </c>
      <c r="AX109">
        <f t="shared" si="90"/>
        <v>3.3745931587483728E-2</v>
      </c>
      <c r="AY109">
        <f t="shared" si="90"/>
        <v>5.9881504716069048E-3</v>
      </c>
      <c r="BA109">
        <f t="shared" si="91"/>
        <v>0.16442880404518592</v>
      </c>
      <c r="BB109">
        <f t="shared" si="92"/>
        <v>1.1301522139262391E-2</v>
      </c>
      <c r="BD109" s="3">
        <f t="shared" si="93"/>
        <v>16.442880404518593</v>
      </c>
      <c r="BE109">
        <f t="shared" si="93"/>
        <v>1.1301522139262392</v>
      </c>
      <c r="BG109">
        <f t="shared" si="113"/>
        <v>3.4603557049107565E-2</v>
      </c>
      <c r="BH109">
        <f t="shared" si="112"/>
        <v>6.1796595124116283E-2</v>
      </c>
      <c r="BI109">
        <f t="shared" si="112"/>
        <v>4.175252829470881E-2</v>
      </c>
      <c r="BJ109">
        <f t="shared" si="112"/>
        <v>5.9236597660336683E-2</v>
      </c>
      <c r="BK109">
        <f t="shared" si="112"/>
        <v>5.341914212345053E-2</v>
      </c>
      <c r="BL109">
        <f t="shared" si="112"/>
        <v>9.4791237358526452E-3</v>
      </c>
      <c r="BN109">
        <f t="shared" si="95"/>
        <v>0.26028754398757253</v>
      </c>
      <c r="BO109">
        <f t="shared" si="96"/>
        <v>1.7890085973874779E-2</v>
      </c>
      <c r="BQ109" s="11">
        <f t="shared" si="97"/>
        <v>26.028754398757254</v>
      </c>
      <c r="BR109">
        <f t="shared" si="97"/>
        <v>1.7890085973874779</v>
      </c>
    </row>
    <row r="110" spans="1:70" x14ac:dyDescent="0.25">
      <c r="B110" t="s">
        <v>27</v>
      </c>
      <c r="C110" s="8">
        <v>0.14799999999999999</v>
      </c>
      <c r="D110" s="8">
        <v>0.76200000000000001</v>
      </c>
      <c r="E110" s="8">
        <v>3.4000000000000002E-2</v>
      </c>
      <c r="F110" s="8">
        <v>7.1999999999999995E-2</v>
      </c>
      <c r="G110" s="8"/>
      <c r="H110">
        <f t="shared" si="102"/>
        <v>2.0436061363416688E-3</v>
      </c>
      <c r="I110">
        <f t="shared" si="100"/>
        <v>1.0521809972245619E-2</v>
      </c>
      <c r="J110">
        <f t="shared" si="103"/>
        <v>4.6947708537578879E-4</v>
      </c>
      <c r="K110">
        <f t="shared" si="103"/>
        <v>9.9418676903108207E-4</v>
      </c>
      <c r="M110">
        <f t="shared" si="104"/>
        <v>1.402907996299416E-2</v>
      </c>
      <c r="N110">
        <f t="shared" si="105"/>
        <v>4.0893109458052046E-3</v>
      </c>
      <c r="P110">
        <f t="shared" si="106"/>
        <v>1.402907996299416</v>
      </c>
      <c r="Q110">
        <f t="shared" si="106"/>
        <v>0.40893109458052046</v>
      </c>
      <c r="V110">
        <f t="shared" si="107"/>
        <v>5.0586184502854009E-3</v>
      </c>
      <c r="W110">
        <f t="shared" si="101"/>
        <v>2.6045049048091053E-2</v>
      </c>
      <c r="X110">
        <f t="shared" si="101"/>
        <v>1.1621150493898896E-3</v>
      </c>
      <c r="Y110">
        <f t="shared" si="101"/>
        <v>2.4609495163550599E-3</v>
      </c>
      <c r="AA110">
        <f t="shared" si="108"/>
        <v>3.4726732064121399E-2</v>
      </c>
      <c r="AB110">
        <f t="shared" si="109"/>
        <v>1.0122431828490916E-2</v>
      </c>
      <c r="AD110">
        <f t="shared" si="110"/>
        <v>3.4726732064121397</v>
      </c>
      <c r="AE110">
        <f t="shared" si="110"/>
        <v>1.0122431828490916</v>
      </c>
      <c r="AL110" t="s">
        <v>32</v>
      </c>
      <c r="AM110" s="8">
        <v>2.2890000000000001</v>
      </c>
      <c r="AN110" s="8">
        <v>4.5289999999999999</v>
      </c>
      <c r="AO110" s="8">
        <v>2.6880000000000002</v>
      </c>
      <c r="AP110" s="8">
        <v>3.3479999999999999</v>
      </c>
      <c r="AQ110" s="8">
        <v>2.298</v>
      </c>
      <c r="AR110" s="8">
        <v>3.2480000000000002</v>
      </c>
      <c r="AS110" s="8"/>
      <c r="AT110">
        <f t="shared" si="89"/>
        <v>1.1460599021327933E-2</v>
      </c>
      <c r="AU110">
        <f t="shared" si="111"/>
        <v>2.2675864118651901E-2</v>
      </c>
      <c r="AV110">
        <f t="shared" si="90"/>
        <v>1.3458318116788765E-2</v>
      </c>
      <c r="AW110">
        <f t="shared" si="90"/>
        <v>1.6762815868678862E-2</v>
      </c>
      <c r="AX110">
        <f t="shared" si="90"/>
        <v>1.150566035430825E-2</v>
      </c>
      <c r="AY110">
        <f t="shared" si="90"/>
        <v>1.6262134391119756E-2</v>
      </c>
      <c r="BA110">
        <f t="shared" si="91"/>
        <v>9.212539187087547E-2</v>
      </c>
      <c r="BB110">
        <f t="shared" si="92"/>
        <v>3.8725758672352424E-3</v>
      </c>
      <c r="BD110" s="3">
        <f t="shared" si="93"/>
        <v>9.2125391870875468</v>
      </c>
      <c r="BE110">
        <f t="shared" si="93"/>
        <v>0.38725758672352423</v>
      </c>
      <c r="BG110">
        <f t="shared" si="113"/>
        <v>1.8141901531243065E-2</v>
      </c>
      <c r="BH110">
        <f t="shared" si="112"/>
        <v>3.5895444314110896E-2</v>
      </c>
      <c r="BI110">
        <f t="shared" si="112"/>
        <v>2.1304251339441398E-2</v>
      </c>
      <c r="BJ110">
        <f t="shared" si="112"/>
        <v>2.6535205909393525E-2</v>
      </c>
      <c r="BK110">
        <f t="shared" si="112"/>
        <v>1.8213232729924232E-2</v>
      </c>
      <c r="BL110">
        <f t="shared" si="112"/>
        <v>2.5742637035158358E-2</v>
      </c>
      <c r="BN110">
        <f t="shared" si="95"/>
        <v>0.14583267285927146</v>
      </c>
      <c r="BO110">
        <f t="shared" si="96"/>
        <v>6.1302109885273395E-3</v>
      </c>
      <c r="BQ110" s="11">
        <f t="shared" si="97"/>
        <v>14.583267285927146</v>
      </c>
      <c r="BR110">
        <f t="shared" si="97"/>
        <v>0.61302109885273393</v>
      </c>
    </row>
    <row r="111" spans="1:70" x14ac:dyDescent="0.25">
      <c r="C111" s="8"/>
      <c r="D111" s="8"/>
      <c r="E111" s="8"/>
      <c r="F111" s="8"/>
      <c r="G111" s="8"/>
      <c r="AD111" s="7" t="s">
        <v>183</v>
      </c>
      <c r="AL111" t="s">
        <v>31</v>
      </c>
      <c r="AM111" s="8">
        <v>0</v>
      </c>
      <c r="AN111" s="8">
        <v>0</v>
      </c>
      <c r="AO111" s="8">
        <v>1.8580000000000001</v>
      </c>
      <c r="AP111" s="8">
        <v>3.8330000000000002</v>
      </c>
      <c r="AQ111" s="8">
        <v>2.343</v>
      </c>
      <c r="AR111" s="8">
        <v>2.2799999999999998</v>
      </c>
      <c r="AS111" s="8"/>
      <c r="AT111">
        <f t="shared" si="89"/>
        <v>0</v>
      </c>
      <c r="AU111">
        <f t="shared" si="111"/>
        <v>0</v>
      </c>
      <c r="AV111">
        <f t="shared" si="90"/>
        <v>9.3026618530481862E-3</v>
      </c>
      <c r="AW111">
        <f t="shared" si="90"/>
        <v>1.9191121034840525E-2</v>
      </c>
      <c r="AX111">
        <f t="shared" si="90"/>
        <v>1.1730967019209849E-2</v>
      </c>
      <c r="AY111">
        <f t="shared" si="90"/>
        <v>1.1415537688347611E-2</v>
      </c>
      <c r="BA111">
        <f t="shared" si="91"/>
        <v>5.1640287595446172E-2</v>
      </c>
      <c r="BB111">
        <f t="shared" si="92"/>
        <v>6.8107208978345109E-3</v>
      </c>
      <c r="BD111" s="3">
        <f t="shared" si="93"/>
        <v>5.1640287595446175</v>
      </c>
      <c r="BE111">
        <f t="shared" si="93"/>
        <v>0.68107208978345113</v>
      </c>
      <c r="BG111">
        <f t="shared" si="113"/>
        <v>0</v>
      </c>
      <c r="BH111">
        <f t="shared" si="112"/>
        <v>0</v>
      </c>
      <c r="BI111">
        <f t="shared" si="112"/>
        <v>1.4725929683289479E-2</v>
      </c>
      <c r="BJ111">
        <f t="shared" si="112"/>
        <v>3.0379164949434108E-2</v>
      </c>
      <c r="BK111">
        <f t="shared" si="112"/>
        <v>1.8569888723330059E-2</v>
      </c>
      <c r="BL111">
        <f t="shared" si="112"/>
        <v>1.8070570332561899E-2</v>
      </c>
      <c r="BN111">
        <f t="shared" si="95"/>
        <v>8.1745553688615552E-2</v>
      </c>
      <c r="BO111">
        <f t="shared" si="96"/>
        <v>1.0781236448055776E-2</v>
      </c>
      <c r="BQ111" s="11">
        <f t="shared" si="97"/>
        <v>8.1745553688615544</v>
      </c>
      <c r="BR111">
        <f t="shared" si="97"/>
        <v>1.0781236448055775</v>
      </c>
    </row>
    <row r="112" spans="1:70" x14ac:dyDescent="0.25">
      <c r="B112" t="s">
        <v>185</v>
      </c>
      <c r="C112" s="8">
        <v>1.5660000000000001</v>
      </c>
      <c r="D112" s="8">
        <v>0.34100000000000003</v>
      </c>
      <c r="E112" s="8">
        <v>1.2849999999999999</v>
      </c>
      <c r="F112" s="8">
        <v>0.77200000000000002</v>
      </c>
      <c r="G112" s="8"/>
      <c r="H112">
        <f>C112/SUM($C$101:$F$131)</f>
        <v>2.1623562226426037E-2</v>
      </c>
      <c r="I112">
        <f t="shared" si="100"/>
        <v>4.7085790033277643E-3</v>
      </c>
      <c r="J112">
        <f t="shared" si="103"/>
        <v>1.774347219729084E-2</v>
      </c>
      <c r="K112">
        <f t="shared" si="103"/>
        <v>1.0659891467944381E-2</v>
      </c>
      <c r="M112">
        <f t="shared" ref="M112:M114" si="114">SUM(H112:K112)</f>
        <v>5.4735504894989025E-2</v>
      </c>
      <c r="N112">
        <f t="shared" ref="N112:N114" si="115">_xlfn.STDEV.P(H112:K112)</f>
        <v>6.5042174257888734E-3</v>
      </c>
      <c r="P112">
        <f t="shared" ref="P112:Q114" si="116">M112*100</f>
        <v>5.4735504894989022</v>
      </c>
      <c r="Q112">
        <f t="shared" si="116"/>
        <v>0.6504217425788873</v>
      </c>
      <c r="V112">
        <f>C112/SUM($C$112:$F$114,$C$129:$F$131)</f>
        <v>3.6280233527939951E-2</v>
      </c>
      <c r="W112">
        <f t="shared" ref="W112:Y114" si="117">D112/SUM($C$112:$F$114,$C$129:$F$131)</f>
        <v>7.9001019367991848E-3</v>
      </c>
      <c r="X112">
        <f t="shared" si="117"/>
        <v>2.9770178852747659E-2</v>
      </c>
      <c r="Y112">
        <f t="shared" si="117"/>
        <v>1.7885274766008711E-2</v>
      </c>
      <c r="AA112">
        <f t="shared" ref="AA112:AA114" si="118">SUM(V112:Y112)</f>
        <v>9.1835789083495503E-2</v>
      </c>
      <c r="AB112">
        <f t="shared" ref="AB112:AB114" si="119">_xlfn.STDEV.P(V112:Y112)</f>
        <v>1.0912842419448066E-2</v>
      </c>
      <c r="AD112">
        <f t="shared" ref="AD112:AE114" si="120">AA112*100</f>
        <v>9.1835789083495509</v>
      </c>
      <c r="AE112">
        <f t="shared" si="120"/>
        <v>1.0912842419448066</v>
      </c>
      <c r="AL112" t="s">
        <v>30</v>
      </c>
      <c r="AM112" s="8">
        <v>3.09</v>
      </c>
      <c r="AN112" s="8">
        <v>3.6930000000000001</v>
      </c>
      <c r="AO112" s="8">
        <v>0.95899999999999996</v>
      </c>
      <c r="AP112" s="8">
        <v>1.6519999999999999</v>
      </c>
      <c r="AQ112" s="8">
        <v>1.1679999999999999</v>
      </c>
      <c r="AR112" s="8">
        <v>1.8919999999999999</v>
      </c>
      <c r="AS112" s="8"/>
      <c r="AT112">
        <f t="shared" si="89"/>
        <v>1.5471057656576368E-2</v>
      </c>
      <c r="AU112">
        <f t="shared" si="111"/>
        <v>1.8490166966257778E-2</v>
      </c>
      <c r="AV112">
        <f t="shared" si="90"/>
        <v>4.8015353697918239E-3</v>
      </c>
      <c r="AW112">
        <f t="shared" si="90"/>
        <v>8.2712580092764269E-3</v>
      </c>
      <c r="AX112">
        <f t="shared" si="90"/>
        <v>5.8479596578903548E-3</v>
      </c>
      <c r="AY112">
        <f t="shared" si="90"/>
        <v>9.4728935554182804E-3</v>
      </c>
      <c r="BA112">
        <f t="shared" si="91"/>
        <v>6.2354871215211022E-2</v>
      </c>
      <c r="BB112">
        <f t="shared" si="92"/>
        <v>4.9769641713641542E-3</v>
      </c>
      <c r="BD112" s="3">
        <f t="shared" si="93"/>
        <v>6.2354871215211025</v>
      </c>
      <c r="BE112">
        <f t="shared" si="93"/>
        <v>0.49769641713641544</v>
      </c>
      <c r="BG112">
        <f t="shared" si="113"/>
        <v>2.4490378213866786E-2</v>
      </c>
      <c r="BH112">
        <f t="shared" si="112"/>
        <v>2.9269568525504868E-2</v>
      </c>
      <c r="BI112">
        <f t="shared" si="112"/>
        <v>7.6007355039152905E-3</v>
      </c>
      <c r="BJ112">
        <f t="shared" si="112"/>
        <v>1.3093237802365026E-2</v>
      </c>
      <c r="BK112">
        <f t="shared" si="112"/>
        <v>9.2572044510667965E-3</v>
      </c>
      <c r="BL112">
        <f t="shared" si="112"/>
        <v>1.4995403100529436E-2</v>
      </c>
      <c r="BN112">
        <f t="shared" si="95"/>
        <v>9.8706527597248198E-2</v>
      </c>
      <c r="BO112">
        <f t="shared" si="96"/>
        <v>7.8784358263806684E-3</v>
      </c>
      <c r="BQ112" s="11">
        <f t="shared" si="97"/>
        <v>9.8706527597248197</v>
      </c>
      <c r="BR112">
        <f t="shared" si="97"/>
        <v>0.78784358263806686</v>
      </c>
    </row>
    <row r="113" spans="1:70" x14ac:dyDescent="0.25">
      <c r="B113" t="s">
        <v>186</v>
      </c>
      <c r="C113" s="8">
        <v>6.5000000000000002E-2</v>
      </c>
      <c r="D113" s="8">
        <v>2E-3</v>
      </c>
      <c r="E113" s="8">
        <v>8.0000000000000002E-3</v>
      </c>
      <c r="F113" s="8">
        <v>0.01</v>
      </c>
      <c r="G113" s="8"/>
      <c r="H113">
        <f t="shared" si="102"/>
        <v>8.9752972204194912E-4</v>
      </c>
      <c r="I113">
        <f t="shared" si="100"/>
        <v>2.761629913975228E-5</v>
      </c>
      <c r="J113">
        <f t="shared" si="103"/>
        <v>1.1046519655900912E-4</v>
      </c>
      <c r="K113">
        <f t="shared" si="103"/>
        <v>1.3808149569876141E-4</v>
      </c>
      <c r="M113">
        <f t="shared" si="114"/>
        <v>1.173692713439472E-3</v>
      </c>
      <c r="N113">
        <f t="shared" si="115"/>
        <v>3.511419494438377E-4</v>
      </c>
      <c r="P113">
        <f t="shared" si="116"/>
        <v>0.1173692713439472</v>
      </c>
      <c r="Q113">
        <f t="shared" si="116"/>
        <v>3.5114194944383767E-2</v>
      </c>
      <c r="V113">
        <f t="shared" ref="V113:V114" si="121">C113/SUM($C$112:$F$114,$C$129:$F$131)</f>
        <v>1.5058845334074691E-3</v>
      </c>
      <c r="W113">
        <f t="shared" si="117"/>
        <v>4.6334908720229822E-5</v>
      </c>
      <c r="X113">
        <f t="shared" si="117"/>
        <v>1.8533963488091929E-4</v>
      </c>
      <c r="Y113">
        <f t="shared" si="117"/>
        <v>2.3167454360114911E-4</v>
      </c>
      <c r="AA113">
        <f t="shared" si="118"/>
        <v>1.9692336206097675E-3</v>
      </c>
      <c r="AB113">
        <f t="shared" si="119"/>
        <v>5.8914954871356164E-4</v>
      </c>
      <c r="AD113">
        <f t="shared" si="120"/>
        <v>0.19692336206097674</v>
      </c>
      <c r="AE113">
        <f t="shared" si="120"/>
        <v>5.8914954871356166E-2</v>
      </c>
      <c r="AL113" t="s">
        <v>29</v>
      </c>
      <c r="AM113" s="8">
        <v>0.74</v>
      </c>
      <c r="AN113" s="8">
        <v>0.95799999999999996</v>
      </c>
      <c r="AO113" s="8">
        <v>0.60099999999999998</v>
      </c>
      <c r="AP113" s="8">
        <v>0.82399999999999995</v>
      </c>
      <c r="AQ113" s="8">
        <v>0.75900000000000001</v>
      </c>
      <c r="AR113" s="8">
        <v>1.1060000000000001</v>
      </c>
      <c r="AS113" s="8"/>
      <c r="AT113">
        <f t="shared" si="89"/>
        <v>3.7050429339373827E-3</v>
      </c>
      <c r="AU113">
        <f t="shared" si="111"/>
        <v>4.796528555016233E-3</v>
      </c>
      <c r="AV113">
        <f t="shared" si="90"/>
        <v>3.0090956801302258E-3</v>
      </c>
      <c r="AW113">
        <f t="shared" si="90"/>
        <v>4.1256153750870318E-3</v>
      </c>
      <c r="AX113">
        <f t="shared" si="90"/>
        <v>3.8001724146736128E-3</v>
      </c>
      <c r="AY113">
        <f t="shared" si="90"/>
        <v>5.5375371418037106E-3</v>
      </c>
      <c r="BA113">
        <f t="shared" si="91"/>
        <v>2.4973992100648199E-2</v>
      </c>
      <c r="BB113">
        <f t="shared" si="92"/>
        <v>8.1291342585724765E-4</v>
      </c>
      <c r="BD113" s="3">
        <f t="shared" si="93"/>
        <v>2.4973992100648199</v>
      </c>
      <c r="BE113">
        <f t="shared" si="93"/>
        <v>8.1291342585724763E-2</v>
      </c>
      <c r="BG113">
        <f t="shared" si="113"/>
        <v>5.8650096693402655E-3</v>
      </c>
      <c r="BH113">
        <f t="shared" si="112"/>
        <v>7.5928098151729385E-3</v>
      </c>
      <c r="BI113">
        <f t="shared" si="112"/>
        <v>4.7633389341533777E-3</v>
      </c>
      <c r="BJ113">
        <f t="shared" si="112"/>
        <v>6.5307675236978089E-3</v>
      </c>
      <c r="BK113">
        <f t="shared" si="112"/>
        <v>6.015597755444948E-3</v>
      </c>
      <c r="BL113">
        <f t="shared" si="112"/>
        <v>8.7658117490409925E-3</v>
      </c>
      <c r="BN113">
        <f t="shared" si="95"/>
        <v>3.953333544685033E-2</v>
      </c>
      <c r="BO113">
        <f t="shared" si="96"/>
        <v>1.2868258716566487E-3</v>
      </c>
      <c r="BQ113" s="11">
        <f t="shared" si="97"/>
        <v>3.9533335446850328</v>
      </c>
      <c r="BR113">
        <f t="shared" si="97"/>
        <v>0.12868258716566486</v>
      </c>
    </row>
    <row r="114" spans="1:70" x14ac:dyDescent="0.25">
      <c r="B114" t="s">
        <v>187</v>
      </c>
      <c r="C114" s="8">
        <v>0</v>
      </c>
      <c r="D114" s="8">
        <v>0</v>
      </c>
      <c r="E114" s="8">
        <v>0</v>
      </c>
      <c r="F114" s="8">
        <v>0</v>
      </c>
      <c r="G114" s="8"/>
      <c r="H114">
        <f t="shared" si="102"/>
        <v>0</v>
      </c>
      <c r="I114">
        <f t="shared" si="100"/>
        <v>0</v>
      </c>
      <c r="J114">
        <f t="shared" si="103"/>
        <v>0</v>
      </c>
      <c r="K114">
        <f t="shared" si="103"/>
        <v>0</v>
      </c>
      <c r="M114">
        <f t="shared" si="114"/>
        <v>0</v>
      </c>
      <c r="N114">
        <f t="shared" si="115"/>
        <v>0</v>
      </c>
      <c r="P114">
        <f t="shared" si="116"/>
        <v>0</v>
      </c>
      <c r="Q114">
        <f t="shared" si="116"/>
        <v>0</v>
      </c>
      <c r="V114">
        <f t="shared" si="121"/>
        <v>0</v>
      </c>
      <c r="W114">
        <f t="shared" si="117"/>
        <v>0</v>
      </c>
      <c r="X114">
        <f t="shared" si="117"/>
        <v>0</v>
      </c>
      <c r="Y114">
        <f t="shared" si="117"/>
        <v>0</v>
      </c>
      <c r="AA114">
        <f t="shared" si="118"/>
        <v>0</v>
      </c>
      <c r="AB114">
        <f t="shared" si="119"/>
        <v>0</v>
      </c>
      <c r="AD114">
        <f t="shared" si="120"/>
        <v>0</v>
      </c>
      <c r="AE114">
        <f t="shared" si="120"/>
        <v>0</v>
      </c>
      <c r="AL114" t="s">
        <v>28</v>
      </c>
      <c r="AM114" s="8">
        <v>0.16600000000000001</v>
      </c>
      <c r="AN114" s="8">
        <v>0.57399999999999995</v>
      </c>
      <c r="AO114" s="8">
        <v>0.16900000000000001</v>
      </c>
      <c r="AP114" s="8">
        <v>0.49299999999999999</v>
      </c>
      <c r="AQ114" s="8">
        <v>0.191</v>
      </c>
      <c r="AR114" s="8">
        <v>0.223</v>
      </c>
      <c r="AS114" s="8"/>
      <c r="AT114">
        <f t="shared" si="89"/>
        <v>8.3113125274811566E-4</v>
      </c>
      <c r="AU114">
        <f t="shared" si="111"/>
        <v>2.8739116811892671E-3</v>
      </c>
      <c r="AV114">
        <f t="shared" si="90"/>
        <v>8.4615169707488887E-4</v>
      </c>
      <c r="AW114">
        <f t="shared" si="90"/>
        <v>2.4683596843663915E-3</v>
      </c>
      <c r="AX114">
        <f t="shared" si="90"/>
        <v>9.563016221378921E-4</v>
      </c>
      <c r="AY114">
        <f t="shared" si="90"/>
        <v>1.1165196949568059E-3</v>
      </c>
      <c r="BA114">
        <f t="shared" si="91"/>
        <v>9.0923756324733599E-3</v>
      </c>
      <c r="BB114">
        <f t="shared" si="92"/>
        <v>8.3081281999112318E-4</v>
      </c>
      <c r="BD114" s="3">
        <f t="shared" si="93"/>
        <v>0.90923756324733596</v>
      </c>
      <c r="BE114">
        <f t="shared" si="93"/>
        <v>8.3081281999112314E-2</v>
      </c>
      <c r="BG114">
        <f t="shared" si="113"/>
        <v>1.3156643312303841E-3</v>
      </c>
      <c r="BH114">
        <f t="shared" si="112"/>
        <v>4.5493453381098819E-3</v>
      </c>
      <c r="BI114">
        <f t="shared" si="112"/>
        <v>1.3394413974574392E-3</v>
      </c>
      <c r="BJ114">
        <f t="shared" si="112"/>
        <v>3.9073645499793936E-3</v>
      </c>
      <c r="BK114">
        <f t="shared" si="112"/>
        <v>1.5138065497891768E-3</v>
      </c>
      <c r="BL114">
        <f t="shared" si="112"/>
        <v>1.7674285895444314E-3</v>
      </c>
      <c r="BN114">
        <f t="shared" si="95"/>
        <v>1.4393050756110708E-2</v>
      </c>
      <c r="BO114">
        <f t="shared" si="96"/>
        <v>1.3151602584754673E-3</v>
      </c>
      <c r="BQ114" s="11">
        <f t="shared" si="97"/>
        <v>1.4393050756110708</v>
      </c>
      <c r="BR114">
        <f t="shared" si="97"/>
        <v>0.13151602584754674</v>
      </c>
    </row>
    <row r="115" spans="1:70" x14ac:dyDescent="0.25">
      <c r="C115" s="8"/>
      <c r="D115" s="8"/>
      <c r="E115" s="8"/>
      <c r="F115" s="8"/>
      <c r="G115" s="8"/>
      <c r="AL115" t="s">
        <v>27</v>
      </c>
      <c r="AM115" s="8">
        <v>1.7050000000000001</v>
      </c>
      <c r="AN115" s="8">
        <v>3.1459999999999999</v>
      </c>
      <c r="AO115" s="8">
        <v>6.3630000000000004</v>
      </c>
      <c r="AP115" s="8">
        <v>9.91</v>
      </c>
      <c r="AQ115" s="8">
        <v>6.51</v>
      </c>
      <c r="AR115" s="8">
        <v>4.4809999999999999</v>
      </c>
      <c r="AS115" s="8"/>
      <c r="AT115">
        <f t="shared" si="89"/>
        <v>8.5366191923827543E-3</v>
      </c>
      <c r="AU115">
        <f t="shared" si="111"/>
        <v>1.5751439284009468E-2</v>
      </c>
      <c r="AV115">
        <f t="shared" si="90"/>
        <v>3.1858362417085902E-2</v>
      </c>
      <c r="AW115">
        <f t="shared" si="90"/>
        <v>4.9617534426107383E-2</v>
      </c>
      <c r="AX115">
        <f t="shared" si="90"/>
        <v>3.2594364189097787E-2</v>
      </c>
      <c r="AY115">
        <f t="shared" si="90"/>
        <v>2.243553700942353E-2</v>
      </c>
      <c r="BA115">
        <f t="shared" si="91"/>
        <v>0.16079385651810682</v>
      </c>
      <c r="BB115">
        <f t="shared" si="92"/>
        <v>1.3256896741632076E-2</v>
      </c>
      <c r="BD115" s="3">
        <f t="shared" si="93"/>
        <v>16.079385651810682</v>
      </c>
      <c r="BE115">
        <f t="shared" si="93"/>
        <v>1.3256896741632076</v>
      </c>
      <c r="BG115">
        <f t="shared" si="113"/>
        <v>1.3513299305709667E-2</v>
      </c>
      <c r="BH115">
        <f t="shared" si="112"/>
        <v>2.4934216783438479E-2</v>
      </c>
      <c r="BI115">
        <f t="shared" si="112"/>
        <v>5.0431157467583941E-2</v>
      </c>
      <c r="BJ115">
        <f t="shared" si="112"/>
        <v>7.8543575436705454E-2</v>
      </c>
      <c r="BK115">
        <f t="shared" si="112"/>
        <v>5.1596233712709633E-2</v>
      </c>
      <c r="BL115">
        <f t="shared" si="112"/>
        <v>3.5515011254478014E-2</v>
      </c>
      <c r="BN115">
        <f t="shared" si="95"/>
        <v>0.25453349396062519</v>
      </c>
      <c r="BO115">
        <f t="shared" si="96"/>
        <v>2.0985405287190551E-2</v>
      </c>
      <c r="BQ115" s="11">
        <f t="shared" si="97"/>
        <v>25.453349396062521</v>
      </c>
      <c r="BR115">
        <f t="shared" si="97"/>
        <v>2.0985405287190551</v>
      </c>
    </row>
    <row r="116" spans="1:70" x14ac:dyDescent="0.25">
      <c r="A116" t="s">
        <v>188</v>
      </c>
      <c r="B116" t="s">
        <v>189</v>
      </c>
      <c r="C116" s="8"/>
      <c r="D116" s="8"/>
      <c r="E116" s="8"/>
      <c r="F116" s="8"/>
      <c r="G116" s="8"/>
      <c r="AM116" s="8"/>
      <c r="AN116" s="8"/>
      <c r="AO116" s="8"/>
      <c r="AP116" s="8"/>
      <c r="AQ116" s="8"/>
      <c r="AR116" s="8"/>
      <c r="AS116" s="8"/>
      <c r="BD116" s="3"/>
      <c r="BQ116" s="13" t="s">
        <v>184</v>
      </c>
    </row>
    <row r="117" spans="1:70" x14ac:dyDescent="0.25">
      <c r="C117" s="8"/>
      <c r="D117" s="8"/>
      <c r="E117" s="8"/>
      <c r="F117" s="8"/>
      <c r="G117" s="8"/>
      <c r="P117" s="7" t="s">
        <v>169</v>
      </c>
      <c r="S117" s="7" t="s">
        <v>169</v>
      </c>
      <c r="AD117" s="7" t="s">
        <v>171</v>
      </c>
      <c r="AG117" s="7" t="s">
        <v>171</v>
      </c>
      <c r="AL117" t="s">
        <v>185</v>
      </c>
      <c r="AM117" s="8">
        <v>15.266</v>
      </c>
      <c r="AN117" s="8">
        <v>12.548</v>
      </c>
      <c r="AO117" s="8">
        <v>10.792</v>
      </c>
      <c r="AP117" s="8">
        <v>14.427</v>
      </c>
      <c r="AQ117" s="8">
        <v>7.3550000000000004</v>
      </c>
      <c r="AR117" s="8">
        <v>0.39700000000000002</v>
      </c>
      <c r="AS117" s="8"/>
      <c r="AT117">
        <f t="shared" si="89"/>
        <v>7.6434034364173092E-2</v>
      </c>
      <c r="AU117">
        <f t="shared" si="111"/>
        <v>6.2825511804116593E-2</v>
      </c>
      <c r="AV117">
        <f t="shared" si="90"/>
        <v>5.4033545058178693E-2</v>
      </c>
      <c r="AW117">
        <f t="shared" si="90"/>
        <v>7.2233316767452191E-2</v>
      </c>
      <c r="AX117">
        <f t="shared" si="90"/>
        <v>3.682512267447223E-2</v>
      </c>
      <c r="AY117">
        <f t="shared" si="90"/>
        <v>1.98770546590965E-3</v>
      </c>
      <c r="BA117">
        <f t="shared" si="91"/>
        <v>0.30433923613430247</v>
      </c>
      <c r="BB117">
        <f t="shared" si="92"/>
        <v>2.5329368472480459E-2</v>
      </c>
      <c r="BD117" s="3">
        <f t="shared" si="93"/>
        <v>30.433923613430245</v>
      </c>
      <c r="BE117">
        <f t="shared" si="93"/>
        <v>2.5329368472480458</v>
      </c>
      <c r="BG117">
        <f>AM117/SUM($AM$98:$AR$100,$AM$117:$AR$119)</f>
        <v>0.2075431733576886</v>
      </c>
      <c r="BH117">
        <f t="shared" ref="BH117:BL119" si="122">AN117/SUM($AM$98:$AR$100,$AM$117:$AR$119)</f>
        <v>0.17059162447872897</v>
      </c>
      <c r="BI117">
        <f t="shared" si="122"/>
        <v>0.14671858554147618</v>
      </c>
      <c r="BJ117">
        <f t="shared" si="122"/>
        <v>0.19613686375156381</v>
      </c>
      <c r="BK117">
        <f t="shared" si="122"/>
        <v>9.9992142017935257E-2</v>
      </c>
      <c r="BL117">
        <f t="shared" si="122"/>
        <v>5.397264497772984E-3</v>
      </c>
      <c r="BN117">
        <f t="shared" si="95"/>
        <v>0.82637965364516586</v>
      </c>
      <c r="BO117">
        <f t="shared" si="96"/>
        <v>6.8777443918214332E-2</v>
      </c>
      <c r="BQ117" s="11">
        <f t="shared" si="97"/>
        <v>82.637965364516589</v>
      </c>
      <c r="BR117">
        <f t="shared" si="97"/>
        <v>6.8777443918214329</v>
      </c>
    </row>
    <row r="118" spans="1:70" x14ac:dyDescent="0.25">
      <c r="B118" t="s">
        <v>36</v>
      </c>
      <c r="C118" s="8">
        <v>0</v>
      </c>
      <c r="D118" s="8">
        <v>0</v>
      </c>
      <c r="E118" s="8">
        <v>0</v>
      </c>
      <c r="F118" s="8">
        <v>0</v>
      </c>
      <c r="G118" s="8"/>
      <c r="H118">
        <f t="shared" si="102"/>
        <v>0</v>
      </c>
      <c r="I118">
        <f t="shared" ref="I118:I147" si="123">D118/SUM($C$101:$F$131)</f>
        <v>0</v>
      </c>
      <c r="J118">
        <f t="shared" si="103"/>
        <v>0</v>
      </c>
      <c r="K118">
        <f t="shared" si="103"/>
        <v>0</v>
      </c>
      <c r="M118">
        <f t="shared" ref="M118:M127" si="124">SUM(H118:K118)</f>
        <v>0</v>
      </c>
      <c r="N118">
        <f t="shared" ref="N118:N127" si="125">_xlfn.STDEV.P(H118:K118)</f>
        <v>0</v>
      </c>
      <c r="P118">
        <f t="shared" ref="P118:Q127" si="126">M118*100</f>
        <v>0</v>
      </c>
      <c r="Q118">
        <f t="shared" si="126"/>
        <v>0</v>
      </c>
      <c r="V118">
        <f>C118/SUM($C$101:$F$110,$C$118:$F$127)</f>
        <v>0</v>
      </c>
      <c r="W118">
        <f t="shared" ref="W118:Y127" si="127">D118/SUM($C$101:$F$110,$C$118:$F$127)</f>
        <v>0</v>
      </c>
      <c r="X118">
        <f t="shared" si="127"/>
        <v>0</v>
      </c>
      <c r="Y118">
        <f t="shared" si="127"/>
        <v>0</v>
      </c>
      <c r="AA118">
        <f t="shared" ref="AA118:AA127" si="128">SUM(V118:Y118)</f>
        <v>0</v>
      </c>
      <c r="AB118">
        <f t="shared" ref="AB118:AB127" si="129">_xlfn.STDEV.P(V118:Y118)</f>
        <v>0</v>
      </c>
      <c r="AD118">
        <f t="shared" ref="AD118:AE127" si="130">AA118*100</f>
        <v>0</v>
      </c>
      <c r="AE118">
        <f t="shared" si="130"/>
        <v>0</v>
      </c>
      <c r="AL118" t="s">
        <v>186</v>
      </c>
      <c r="AM118" s="8">
        <v>0.45400000000000001</v>
      </c>
      <c r="AN118" s="8">
        <v>0.82599999999999996</v>
      </c>
      <c r="AO118" s="8">
        <v>0.53100000000000003</v>
      </c>
      <c r="AP118" s="8">
        <v>0.96599999999999997</v>
      </c>
      <c r="AQ118" s="8">
        <v>0.58799999999999997</v>
      </c>
      <c r="AR118" s="8">
        <v>0.83199999999999996</v>
      </c>
      <c r="AS118" s="8"/>
      <c r="AT118">
        <f t="shared" si="89"/>
        <v>2.2730939081183404E-3</v>
      </c>
      <c r="AU118">
        <f t="shared" si="111"/>
        <v>4.1356290046382135E-3</v>
      </c>
      <c r="AV118">
        <f t="shared" si="90"/>
        <v>2.6586186458388518E-3</v>
      </c>
      <c r="AW118">
        <f t="shared" si="90"/>
        <v>4.8365830732209616E-3</v>
      </c>
      <c r="AX118">
        <f t="shared" si="90"/>
        <v>2.9440070880475417E-3</v>
      </c>
      <c r="AY118">
        <f t="shared" si="90"/>
        <v>4.1656698932917603E-3</v>
      </c>
      <c r="BA118">
        <f t="shared" si="91"/>
        <v>2.1013601613155668E-2</v>
      </c>
      <c r="BB118">
        <f t="shared" si="92"/>
        <v>9.2699455010811661E-4</v>
      </c>
      <c r="BD118" s="3">
        <f t="shared" si="93"/>
        <v>2.1013601613155668</v>
      </c>
      <c r="BE118">
        <f t="shared" si="93"/>
        <v>9.2699455010811657E-2</v>
      </c>
      <c r="BG118">
        <f t="shared" ref="BG118:BG119" si="131">AM118/SUM($AM$98:$AR$100,$AM$117:$AR$119)</f>
        <v>6.1721866045061332E-3</v>
      </c>
      <c r="BH118">
        <f t="shared" si="122"/>
        <v>1.1229572985290892E-2</v>
      </c>
      <c r="BI118">
        <f t="shared" si="122"/>
        <v>7.2190112048298605E-3</v>
      </c>
      <c r="BJ118">
        <f t="shared" si="122"/>
        <v>1.3132890440424943E-2</v>
      </c>
      <c r="BK118">
        <f t="shared" si="122"/>
        <v>7.993933311563008E-3</v>
      </c>
      <c r="BL118">
        <f t="shared" si="122"/>
        <v>1.1311143733368067E-2</v>
      </c>
      <c r="BN118">
        <f t="shared" si="95"/>
        <v>5.7058738279982896E-2</v>
      </c>
      <c r="BO118">
        <f t="shared" si="96"/>
        <v>2.5170906156551241E-3</v>
      </c>
      <c r="BQ118" s="11">
        <f t="shared" si="97"/>
        <v>5.7058738279982899</v>
      </c>
      <c r="BR118">
        <f t="shared" si="97"/>
        <v>0.25170906156551243</v>
      </c>
    </row>
    <row r="119" spans="1:70" x14ac:dyDescent="0.25">
      <c r="B119" t="s">
        <v>35</v>
      </c>
      <c r="C119" s="8">
        <v>0</v>
      </c>
      <c r="D119" s="8">
        <v>0</v>
      </c>
      <c r="E119" s="8">
        <v>0</v>
      </c>
      <c r="F119" s="8">
        <v>0</v>
      </c>
      <c r="G119" s="8"/>
      <c r="H119">
        <f t="shared" si="102"/>
        <v>0</v>
      </c>
      <c r="I119">
        <f t="shared" si="123"/>
        <v>0</v>
      </c>
      <c r="J119">
        <f t="shared" si="103"/>
        <v>0</v>
      </c>
      <c r="K119">
        <f t="shared" si="103"/>
        <v>0</v>
      </c>
      <c r="M119">
        <f t="shared" si="124"/>
        <v>0</v>
      </c>
      <c r="N119">
        <f t="shared" si="125"/>
        <v>0</v>
      </c>
      <c r="P119">
        <f t="shared" si="126"/>
        <v>0</v>
      </c>
      <c r="Q119">
        <f t="shared" si="126"/>
        <v>0</v>
      </c>
      <c r="R119" s="10" t="s">
        <v>114</v>
      </c>
      <c r="S119" s="11">
        <f>SUM(P118:P119)</f>
        <v>0</v>
      </c>
      <c r="T119">
        <f>SUM(Q118:Q119)</f>
        <v>0</v>
      </c>
      <c r="V119">
        <f t="shared" ref="V119:V127" si="132">C119/SUM($C$101:$F$110,$C$118:$F$127)</f>
        <v>0</v>
      </c>
      <c r="W119">
        <f t="shared" si="127"/>
        <v>0</v>
      </c>
      <c r="X119">
        <f t="shared" si="127"/>
        <v>0</v>
      </c>
      <c r="Y119">
        <f t="shared" si="127"/>
        <v>0</v>
      </c>
      <c r="AA119">
        <f t="shared" si="128"/>
        <v>0</v>
      </c>
      <c r="AB119">
        <f t="shared" si="129"/>
        <v>0</v>
      </c>
      <c r="AD119">
        <f t="shared" si="130"/>
        <v>0</v>
      </c>
      <c r="AE119">
        <f t="shared" si="130"/>
        <v>0</v>
      </c>
      <c r="AG119" s="11">
        <f>SUM(AD118:AD119)</f>
        <v>0</v>
      </c>
      <c r="AH119" s="12">
        <f>SUM(AE118:AE119)</f>
        <v>0</v>
      </c>
      <c r="AL119" t="s">
        <v>187</v>
      </c>
      <c r="AM119" s="8">
        <v>1.4E-2</v>
      </c>
      <c r="AN119" s="8">
        <v>1.2999999999999999E-2</v>
      </c>
      <c r="AO119" s="8">
        <v>3.5999999999999997E-2</v>
      </c>
      <c r="AP119" s="8">
        <v>1.7000000000000001E-2</v>
      </c>
      <c r="AQ119" s="8">
        <v>3.9E-2</v>
      </c>
      <c r="AR119" s="8">
        <v>0.1</v>
      </c>
      <c r="AS119" s="8"/>
      <c r="AT119">
        <f t="shared" si="89"/>
        <v>7.0095406858274812E-5</v>
      </c>
      <c r="AU119">
        <f t="shared" si="111"/>
        <v>6.5088592082683755E-5</v>
      </c>
      <c r="AV119">
        <f t="shared" si="90"/>
        <v>1.8024533192127808E-4</v>
      </c>
      <c r="AW119">
        <f t="shared" si="90"/>
        <v>8.5115851185047983E-5</v>
      </c>
      <c r="AX119">
        <f t="shared" si="90"/>
        <v>1.9526577624805127E-4</v>
      </c>
      <c r="AY119">
        <f t="shared" si="90"/>
        <v>5.0068147755910576E-4</v>
      </c>
      <c r="BA119">
        <f t="shared" si="91"/>
        <v>1.0964924358544416E-3</v>
      </c>
      <c r="BB119">
        <f t="shared" si="92"/>
        <v>1.5127845942416304E-4</v>
      </c>
      <c r="BD119" s="3">
        <f t="shared" si="93"/>
        <v>0.10964924358544416</v>
      </c>
      <c r="BE119">
        <f t="shared" si="93"/>
        <v>1.5127845942416304E-2</v>
      </c>
      <c r="BG119">
        <f t="shared" si="131"/>
        <v>1.9033174551340496E-4</v>
      </c>
      <c r="BH119">
        <f t="shared" si="122"/>
        <v>1.7673662083387604E-4</v>
      </c>
      <c r="BI119">
        <f t="shared" si="122"/>
        <v>4.894244884630413E-4</v>
      </c>
      <c r="BJ119">
        <f t="shared" si="122"/>
        <v>2.3111711955199176E-4</v>
      </c>
      <c r="BK119">
        <f t="shared" si="122"/>
        <v>5.3020986250162808E-4</v>
      </c>
      <c r="BL119">
        <f t="shared" si="122"/>
        <v>1.3595124679528928E-3</v>
      </c>
      <c r="BN119">
        <f t="shared" si="95"/>
        <v>2.977332304816835E-3</v>
      </c>
      <c r="BO119">
        <f t="shared" si="96"/>
        <v>4.1077004230813917E-4</v>
      </c>
      <c r="BQ119" s="11">
        <f t="shared" si="97"/>
        <v>0.29773323048168349</v>
      </c>
      <c r="BR119">
        <f t="shared" si="97"/>
        <v>4.1077004230813917E-2</v>
      </c>
    </row>
    <row r="120" spans="1:70" x14ac:dyDescent="0.25">
      <c r="B120" t="s">
        <v>34</v>
      </c>
      <c r="C120" s="8">
        <v>0</v>
      </c>
      <c r="D120" s="8">
        <v>0</v>
      </c>
      <c r="E120" s="8">
        <v>0</v>
      </c>
      <c r="F120" s="8">
        <v>0</v>
      </c>
      <c r="G120" s="8"/>
      <c r="H120">
        <f t="shared" si="102"/>
        <v>0</v>
      </c>
      <c r="I120">
        <f t="shared" si="123"/>
        <v>0</v>
      </c>
      <c r="J120">
        <f t="shared" si="103"/>
        <v>0</v>
      </c>
      <c r="K120">
        <f t="shared" si="103"/>
        <v>0</v>
      </c>
      <c r="M120">
        <f t="shared" si="124"/>
        <v>0</v>
      </c>
      <c r="N120">
        <f t="shared" si="125"/>
        <v>0</v>
      </c>
      <c r="P120">
        <f t="shared" si="126"/>
        <v>0</v>
      </c>
      <c r="Q120">
        <f t="shared" si="126"/>
        <v>0</v>
      </c>
      <c r="S120" s="11">
        <f>P120</f>
        <v>0</v>
      </c>
      <c r="T120">
        <f>Q120</f>
        <v>0</v>
      </c>
      <c r="V120">
        <f t="shared" si="132"/>
        <v>0</v>
      </c>
      <c r="W120">
        <f t="shared" si="127"/>
        <v>0</v>
      </c>
      <c r="X120">
        <f t="shared" si="127"/>
        <v>0</v>
      </c>
      <c r="Y120">
        <f t="shared" si="127"/>
        <v>0</v>
      </c>
      <c r="AA120">
        <f t="shared" si="128"/>
        <v>0</v>
      </c>
      <c r="AB120">
        <f t="shared" si="129"/>
        <v>0</v>
      </c>
      <c r="AD120">
        <f t="shared" si="130"/>
        <v>0</v>
      </c>
      <c r="AE120">
        <f t="shared" si="130"/>
        <v>0</v>
      </c>
      <c r="AG120" s="11">
        <f>AD120</f>
        <v>0</v>
      </c>
      <c r="AH120" s="12">
        <f>AE120</f>
        <v>0</v>
      </c>
      <c r="AM120" s="8"/>
      <c r="AN120" s="8"/>
      <c r="AO120" s="8"/>
      <c r="AP120" s="8"/>
      <c r="AQ120" s="8"/>
      <c r="AR120" s="8"/>
      <c r="AS120" s="8"/>
    </row>
    <row r="121" spans="1:70" x14ac:dyDescent="0.25">
      <c r="B121" t="s">
        <v>33</v>
      </c>
      <c r="C121" s="8">
        <v>5.8070000000000004</v>
      </c>
      <c r="D121" s="8">
        <v>4.74</v>
      </c>
      <c r="E121" s="8">
        <v>2.347</v>
      </c>
      <c r="F121" s="8">
        <v>3.056</v>
      </c>
      <c r="G121" s="8"/>
      <c r="H121">
        <f t="shared" si="102"/>
        <v>8.0183924552270747E-2</v>
      </c>
      <c r="I121">
        <f t="shared" si="123"/>
        <v>6.5450628961212912E-2</v>
      </c>
      <c r="J121">
        <f t="shared" si="103"/>
        <v>3.2407727040499303E-2</v>
      </c>
      <c r="K121">
        <f t="shared" si="103"/>
        <v>4.2197705085541486E-2</v>
      </c>
      <c r="M121">
        <f t="shared" si="124"/>
        <v>0.22023998563952443</v>
      </c>
      <c r="N121">
        <f t="shared" si="125"/>
        <v>1.8826449849984789E-2</v>
      </c>
      <c r="P121">
        <f t="shared" si="126"/>
        <v>22.023998563952443</v>
      </c>
      <c r="Q121">
        <f t="shared" si="126"/>
        <v>1.882644984998479</v>
      </c>
      <c r="S121" s="11">
        <f t="shared" ref="S121:T127" si="133">P121</f>
        <v>22.023998563952443</v>
      </c>
      <c r="T121">
        <f t="shared" si="133"/>
        <v>1.882644984998479</v>
      </c>
      <c r="V121">
        <f t="shared" si="132"/>
        <v>0.19848241446491435</v>
      </c>
      <c r="W121">
        <f t="shared" si="127"/>
        <v>0.16201250982670812</v>
      </c>
      <c r="X121">
        <f t="shared" si="127"/>
        <v>8.0220118262296192E-2</v>
      </c>
      <c r="Y121">
        <f t="shared" si="127"/>
        <v>0.10445363502751477</v>
      </c>
      <c r="AA121">
        <f t="shared" si="128"/>
        <v>0.54516867758143339</v>
      </c>
      <c r="AB121">
        <f t="shared" si="129"/>
        <v>4.6601849970459998E-2</v>
      </c>
      <c r="AD121">
        <f t="shared" si="130"/>
        <v>54.516867758143341</v>
      </c>
      <c r="AE121">
        <f t="shared" si="130"/>
        <v>4.6601849970459996</v>
      </c>
      <c r="AG121" s="11">
        <f t="shared" ref="AG121:AH131" si="134">AD121</f>
        <v>54.516867758143341</v>
      </c>
      <c r="AH121" s="12">
        <f t="shared" si="134"/>
        <v>4.6601849970459996</v>
      </c>
      <c r="AM121" s="8"/>
      <c r="AN121" s="8"/>
      <c r="AO121" s="8"/>
      <c r="AP121" s="8"/>
      <c r="AQ121" s="8"/>
      <c r="AR121" s="8"/>
      <c r="AS121" s="8"/>
    </row>
    <row r="122" spans="1:70" x14ac:dyDescent="0.25">
      <c r="B122" t="s">
        <v>32</v>
      </c>
      <c r="C122" s="8">
        <v>1.6910000000000001</v>
      </c>
      <c r="D122" s="8">
        <v>1.0589999999999999</v>
      </c>
      <c r="E122" s="8">
        <v>0.14199999999999999</v>
      </c>
      <c r="F122" s="8">
        <v>1.0880000000000001</v>
      </c>
      <c r="G122" s="8"/>
      <c r="H122">
        <f t="shared" si="102"/>
        <v>2.3349580922660554E-2</v>
      </c>
      <c r="I122">
        <f t="shared" si="123"/>
        <v>1.4622830394498831E-2</v>
      </c>
      <c r="J122">
        <f t="shared" si="103"/>
        <v>1.9607572389224118E-3</v>
      </c>
      <c r="K122">
        <f t="shared" si="103"/>
        <v>1.5023266732025241E-2</v>
      </c>
      <c r="M122">
        <f t="shared" si="124"/>
        <v>5.4956435288107036E-2</v>
      </c>
      <c r="N122">
        <f t="shared" si="125"/>
        <v>7.6406931192094987E-3</v>
      </c>
      <c r="P122">
        <f t="shared" si="126"/>
        <v>5.4956435288107039</v>
      </c>
      <c r="Q122">
        <f t="shared" si="126"/>
        <v>0.76406931192094985</v>
      </c>
      <c r="S122" s="11">
        <f t="shared" si="133"/>
        <v>5.4956435288107039</v>
      </c>
      <c r="T122">
        <f t="shared" si="133"/>
        <v>0.76406931192094985</v>
      </c>
      <c r="V122">
        <f t="shared" si="132"/>
        <v>5.7798133779950092E-2</v>
      </c>
      <c r="W122">
        <f t="shared" si="127"/>
        <v>3.6196465803055668E-2</v>
      </c>
      <c r="X122">
        <f t="shared" si="127"/>
        <v>4.8535393239224787E-3</v>
      </c>
      <c r="Y122">
        <f t="shared" si="127"/>
        <v>3.7187681580476466E-2</v>
      </c>
      <c r="AA122">
        <f t="shared" si="128"/>
        <v>0.1360358204874047</v>
      </c>
      <c r="AB122">
        <f t="shared" si="129"/>
        <v>1.891330746099296E-2</v>
      </c>
      <c r="AD122">
        <f t="shared" si="130"/>
        <v>13.603582048740471</v>
      </c>
      <c r="AE122">
        <f t="shared" si="130"/>
        <v>1.8913307460992961</v>
      </c>
      <c r="AG122" s="11">
        <f t="shared" si="134"/>
        <v>13.603582048740471</v>
      </c>
      <c r="AH122" s="12">
        <f t="shared" si="134"/>
        <v>1.8913307460992961</v>
      </c>
    </row>
    <row r="123" spans="1:70" x14ac:dyDescent="0.25">
      <c r="B123" t="s">
        <v>31</v>
      </c>
      <c r="C123" s="8">
        <v>0</v>
      </c>
      <c r="D123" s="8">
        <v>9.6000000000000002E-2</v>
      </c>
      <c r="E123" s="8">
        <v>0</v>
      </c>
      <c r="F123" s="8">
        <v>0</v>
      </c>
      <c r="G123" s="8"/>
      <c r="H123">
        <f t="shared" si="102"/>
        <v>0</v>
      </c>
      <c r="I123">
        <f t="shared" si="123"/>
        <v>1.3255823587081095E-3</v>
      </c>
      <c r="J123">
        <f t="shared" si="103"/>
        <v>0</v>
      </c>
      <c r="K123">
        <f t="shared" si="103"/>
        <v>0</v>
      </c>
      <c r="M123">
        <f t="shared" si="124"/>
        <v>1.3255823587081095E-3</v>
      </c>
      <c r="N123">
        <f t="shared" si="125"/>
        <v>5.739939987248595E-4</v>
      </c>
      <c r="P123">
        <f t="shared" si="126"/>
        <v>0.13255823587081095</v>
      </c>
      <c r="Q123">
        <f t="shared" si="126"/>
        <v>5.7399399872485948E-2</v>
      </c>
      <c r="S123" s="11">
        <f t="shared" si="133"/>
        <v>0.13255823587081095</v>
      </c>
      <c r="T123">
        <f t="shared" si="133"/>
        <v>5.7399399872485948E-2</v>
      </c>
      <c r="V123">
        <f t="shared" si="132"/>
        <v>0</v>
      </c>
      <c r="W123">
        <f t="shared" si="127"/>
        <v>3.2812660218067466E-3</v>
      </c>
      <c r="X123">
        <f t="shared" si="127"/>
        <v>0</v>
      </c>
      <c r="Y123">
        <f t="shared" si="127"/>
        <v>0</v>
      </c>
      <c r="AA123">
        <f t="shared" si="128"/>
        <v>3.2812660218067466E-3</v>
      </c>
      <c r="AB123">
        <f t="shared" si="129"/>
        <v>1.4208298657296733E-3</v>
      </c>
      <c r="AD123">
        <f t="shared" si="130"/>
        <v>0.32812660218067469</v>
      </c>
      <c r="AE123">
        <f t="shared" si="130"/>
        <v>0.14208298657296733</v>
      </c>
      <c r="AG123" s="11">
        <f t="shared" si="134"/>
        <v>0.32812660218067469</v>
      </c>
      <c r="AH123" s="12">
        <f t="shared" si="134"/>
        <v>0.14208298657296733</v>
      </c>
    </row>
    <row r="124" spans="1:70" x14ac:dyDescent="0.25">
      <c r="B124" t="s">
        <v>30</v>
      </c>
      <c r="C124" s="8">
        <v>0.439</v>
      </c>
      <c r="D124" s="8">
        <v>0.66400000000000003</v>
      </c>
      <c r="E124" s="8">
        <v>0</v>
      </c>
      <c r="F124" s="8">
        <v>5.7000000000000002E-2</v>
      </c>
      <c r="G124" s="8"/>
      <c r="H124">
        <f t="shared" si="102"/>
        <v>6.0617776611756255E-3</v>
      </c>
      <c r="I124">
        <f t="shared" si="123"/>
        <v>9.1686113143977579E-3</v>
      </c>
      <c r="J124">
        <f t="shared" si="103"/>
        <v>0</v>
      </c>
      <c r="K124">
        <f t="shared" si="103"/>
        <v>7.8706452548294001E-4</v>
      </c>
      <c r="M124">
        <f t="shared" si="124"/>
        <v>1.6017453501056322E-2</v>
      </c>
      <c r="N124">
        <f t="shared" si="125"/>
        <v>3.7844533373619081E-3</v>
      </c>
      <c r="P124">
        <f t="shared" si="126"/>
        <v>1.6017453501056322</v>
      </c>
      <c r="Q124">
        <f t="shared" si="126"/>
        <v>0.37844533373619083</v>
      </c>
      <c r="S124" s="11">
        <f t="shared" si="133"/>
        <v>1.6017453501056322</v>
      </c>
      <c r="T124">
        <f t="shared" si="133"/>
        <v>0.37844533373619083</v>
      </c>
      <c r="V124">
        <f t="shared" si="132"/>
        <v>1.5004956078887102E-2</v>
      </c>
      <c r="W124">
        <f t="shared" si="127"/>
        <v>2.2695423317496664E-2</v>
      </c>
      <c r="X124">
        <f t="shared" si="127"/>
        <v>0</v>
      </c>
      <c r="Y124">
        <f t="shared" si="127"/>
        <v>1.9482517004477558E-3</v>
      </c>
      <c r="AA124">
        <f t="shared" si="128"/>
        <v>3.9648631096831519E-2</v>
      </c>
      <c r="AB124">
        <f t="shared" si="129"/>
        <v>9.3678058292062331E-3</v>
      </c>
      <c r="AD124">
        <f t="shared" si="130"/>
        <v>3.9648631096831517</v>
      </c>
      <c r="AE124">
        <f t="shared" si="130"/>
        <v>0.93678058292062327</v>
      </c>
      <c r="AG124" s="11">
        <f t="shared" si="134"/>
        <v>3.9648631096831517</v>
      </c>
      <c r="AH124" s="12">
        <f t="shared" si="134"/>
        <v>0.93678058292062327</v>
      </c>
    </row>
    <row r="125" spans="1:70" x14ac:dyDescent="0.25">
      <c r="B125" t="s">
        <v>29</v>
      </c>
      <c r="C125" s="8">
        <v>0</v>
      </c>
      <c r="D125" s="8">
        <v>0</v>
      </c>
      <c r="E125" s="8">
        <v>0</v>
      </c>
      <c r="F125" s="8">
        <v>0</v>
      </c>
      <c r="G125" s="8"/>
      <c r="H125">
        <f t="shared" si="102"/>
        <v>0</v>
      </c>
      <c r="I125">
        <f t="shared" si="123"/>
        <v>0</v>
      </c>
      <c r="J125">
        <f t="shared" si="103"/>
        <v>0</v>
      </c>
      <c r="K125">
        <f t="shared" si="103"/>
        <v>0</v>
      </c>
      <c r="M125">
        <f t="shared" si="124"/>
        <v>0</v>
      </c>
      <c r="N125">
        <f t="shared" si="125"/>
        <v>0</v>
      </c>
      <c r="P125">
        <f t="shared" si="126"/>
        <v>0</v>
      </c>
      <c r="Q125">
        <f t="shared" si="126"/>
        <v>0</v>
      </c>
      <c r="S125" s="11">
        <f t="shared" si="133"/>
        <v>0</v>
      </c>
      <c r="T125">
        <f t="shared" si="133"/>
        <v>0</v>
      </c>
      <c r="V125">
        <f t="shared" si="132"/>
        <v>0</v>
      </c>
      <c r="W125">
        <f t="shared" si="127"/>
        <v>0</v>
      </c>
      <c r="X125">
        <f t="shared" si="127"/>
        <v>0</v>
      </c>
      <c r="Y125">
        <f t="shared" si="127"/>
        <v>0</v>
      </c>
      <c r="AA125">
        <f t="shared" si="128"/>
        <v>0</v>
      </c>
      <c r="AB125">
        <f t="shared" si="129"/>
        <v>0</v>
      </c>
      <c r="AD125">
        <f t="shared" si="130"/>
        <v>0</v>
      </c>
      <c r="AE125">
        <f t="shared" si="130"/>
        <v>0</v>
      </c>
      <c r="AG125" s="11">
        <f t="shared" si="134"/>
        <v>0</v>
      </c>
      <c r="AH125" s="12">
        <f t="shared" si="134"/>
        <v>0</v>
      </c>
    </row>
    <row r="126" spans="1:70" x14ac:dyDescent="0.25">
      <c r="B126" t="s">
        <v>28</v>
      </c>
      <c r="C126" s="8">
        <v>0</v>
      </c>
      <c r="D126" s="8">
        <v>0</v>
      </c>
      <c r="E126" s="8">
        <v>0</v>
      </c>
      <c r="F126" s="8">
        <v>0</v>
      </c>
      <c r="G126" s="8"/>
      <c r="H126">
        <f t="shared" si="102"/>
        <v>0</v>
      </c>
      <c r="I126">
        <f t="shared" si="123"/>
        <v>0</v>
      </c>
      <c r="J126">
        <f t="shared" si="103"/>
        <v>0</v>
      </c>
      <c r="K126">
        <f t="shared" si="103"/>
        <v>0</v>
      </c>
      <c r="M126">
        <f t="shared" si="124"/>
        <v>0</v>
      </c>
      <c r="N126">
        <f t="shared" si="125"/>
        <v>0</v>
      </c>
      <c r="P126">
        <f t="shared" si="126"/>
        <v>0</v>
      </c>
      <c r="Q126">
        <f t="shared" si="126"/>
        <v>0</v>
      </c>
      <c r="S126" s="11">
        <f t="shared" si="133"/>
        <v>0</v>
      </c>
      <c r="T126">
        <f t="shared" si="133"/>
        <v>0</v>
      </c>
      <c r="V126">
        <f t="shared" si="132"/>
        <v>0</v>
      </c>
      <c r="W126">
        <f t="shared" si="127"/>
        <v>0</v>
      </c>
      <c r="X126">
        <f t="shared" si="127"/>
        <v>0</v>
      </c>
      <c r="Y126">
        <f t="shared" si="127"/>
        <v>0</v>
      </c>
      <c r="AA126">
        <f t="shared" si="128"/>
        <v>0</v>
      </c>
      <c r="AB126">
        <f t="shared" si="129"/>
        <v>0</v>
      </c>
      <c r="AD126">
        <f t="shared" si="130"/>
        <v>0</v>
      </c>
      <c r="AE126">
        <f t="shared" si="130"/>
        <v>0</v>
      </c>
      <c r="AG126" s="11">
        <f t="shared" si="134"/>
        <v>0</v>
      </c>
      <c r="AH126" s="12">
        <f t="shared" si="134"/>
        <v>0</v>
      </c>
    </row>
    <row r="127" spans="1:70" x14ac:dyDescent="0.25">
      <c r="B127" t="s">
        <v>27</v>
      </c>
      <c r="C127" s="8">
        <v>2.742</v>
      </c>
      <c r="D127" s="8">
        <v>2.6160000000000001</v>
      </c>
      <c r="E127" s="8">
        <v>9.4E-2</v>
      </c>
      <c r="F127" s="8">
        <v>1.097</v>
      </c>
      <c r="G127" s="8"/>
      <c r="H127">
        <f t="shared" si="102"/>
        <v>3.7861946120600377E-2</v>
      </c>
      <c r="I127">
        <f t="shared" si="123"/>
        <v>3.6122119274795986E-2</v>
      </c>
      <c r="J127">
        <f t="shared" si="103"/>
        <v>1.2979660595683572E-3</v>
      </c>
      <c r="K127">
        <f t="shared" si="103"/>
        <v>1.5147540078154125E-2</v>
      </c>
      <c r="M127">
        <f t="shared" si="124"/>
        <v>9.0429571533118855E-2</v>
      </c>
      <c r="N127">
        <f t="shared" si="125"/>
        <v>1.5207648563609736E-2</v>
      </c>
      <c r="P127">
        <f t="shared" si="126"/>
        <v>9.0429571533118853</v>
      </c>
      <c r="Q127">
        <f t="shared" si="126"/>
        <v>1.5207648563609737</v>
      </c>
      <c r="S127" s="11">
        <f t="shared" si="133"/>
        <v>9.0429571533118853</v>
      </c>
      <c r="T127">
        <f t="shared" si="133"/>
        <v>1.5207648563609737</v>
      </c>
      <c r="V127">
        <f t="shared" si="132"/>
        <v>9.3721160747855192E-2</v>
      </c>
      <c r="W127">
        <f t="shared" si="127"/>
        <v>8.9414499094233851E-2</v>
      </c>
      <c r="X127">
        <f t="shared" si="127"/>
        <v>3.212906313019106E-3</v>
      </c>
      <c r="Y127">
        <f t="shared" si="127"/>
        <v>3.7495300270020841E-2</v>
      </c>
      <c r="AA127">
        <f t="shared" si="128"/>
        <v>0.22384386642512899</v>
      </c>
      <c r="AB127">
        <f t="shared" si="129"/>
        <v>3.7644089162428861E-2</v>
      </c>
      <c r="AD127">
        <f t="shared" si="130"/>
        <v>22.384386642512901</v>
      </c>
      <c r="AE127">
        <f t="shared" si="130"/>
        <v>3.764408916242886</v>
      </c>
      <c r="AG127" s="11">
        <f t="shared" si="134"/>
        <v>22.384386642512901</v>
      </c>
      <c r="AH127" s="12">
        <f t="shared" si="134"/>
        <v>3.764408916242886</v>
      </c>
    </row>
    <row r="128" spans="1:70" x14ac:dyDescent="0.25">
      <c r="C128" s="8"/>
      <c r="D128" s="8"/>
      <c r="E128" s="8"/>
      <c r="F128" s="8"/>
      <c r="G128" s="8"/>
      <c r="S128" s="11"/>
      <c r="AD128" s="7" t="s">
        <v>183</v>
      </c>
      <c r="AG128" s="13" t="str">
        <f t="shared" si="134"/>
        <v>% WM</v>
      </c>
      <c r="AH128" s="12">
        <f t="shared" si="134"/>
        <v>0</v>
      </c>
    </row>
    <row r="129" spans="1:91" x14ac:dyDescent="0.25">
      <c r="B129" t="s">
        <v>185</v>
      </c>
      <c r="C129" s="8">
        <v>11.702999999999999</v>
      </c>
      <c r="D129" s="8">
        <v>9.4079999999999995</v>
      </c>
      <c r="E129" s="8">
        <v>8.9480000000000004</v>
      </c>
      <c r="F129" s="8">
        <v>8.5619999999999994</v>
      </c>
      <c r="G129" s="8"/>
      <c r="H129">
        <f t="shared" si="102"/>
        <v>0.16159677441626044</v>
      </c>
      <c r="I129">
        <f t="shared" si="123"/>
        <v>0.12990707115339473</v>
      </c>
      <c r="J129">
        <f t="shared" si="103"/>
        <v>0.1235553223512517</v>
      </c>
      <c r="K129">
        <f t="shared" si="103"/>
        <v>0.1182253766172795</v>
      </c>
      <c r="M129">
        <f t="shared" ref="M129:M131" si="135">SUM(H129:K129)</f>
        <v>0.53328454453818641</v>
      </c>
      <c r="N129">
        <f t="shared" ref="N129:N131" si="136">_xlfn.STDEV.P(H129:K129)</f>
        <v>1.684058070693371E-2</v>
      </c>
      <c r="P129">
        <f t="shared" ref="P129:Q131" si="137">M129*100</f>
        <v>53.328454453818644</v>
      </c>
      <c r="Q129">
        <f t="shared" si="137"/>
        <v>1.684058070693371</v>
      </c>
      <c r="S129" s="11">
        <f t="shared" ref="S129:T131" si="138">P129</f>
        <v>53.328454453818644</v>
      </c>
      <c r="T129">
        <f t="shared" si="138"/>
        <v>1.684058070693371</v>
      </c>
      <c r="V129">
        <f>C129/SUM($C$112:$F$114,$C$129:$F$131)</f>
        <v>0.27112871837642477</v>
      </c>
      <c r="W129">
        <f t="shared" ref="W129:Y131" si="139">D129/SUM($C$112:$F$114,$C$129:$F$131)</f>
        <v>0.21795941061996105</v>
      </c>
      <c r="X129">
        <f t="shared" si="139"/>
        <v>0.20730238161430822</v>
      </c>
      <c r="Y129">
        <f t="shared" si="139"/>
        <v>0.19835974423130384</v>
      </c>
      <c r="AA129">
        <f t="shared" ref="AA129:AA131" si="140">SUM(V129:Y129)</f>
        <v>0.89475025484199788</v>
      </c>
      <c r="AB129">
        <f t="shared" ref="AB129:AB131" si="141">_xlfn.STDEV.P(V129:Y129)</f>
        <v>2.8255298289705556E-2</v>
      </c>
      <c r="AD129">
        <f t="shared" ref="AD129:AE131" si="142">AA129*100</f>
        <v>89.47502548419979</v>
      </c>
      <c r="AE129">
        <f t="shared" si="142"/>
        <v>2.8255298289705557</v>
      </c>
      <c r="AG129" s="11">
        <f t="shared" si="134"/>
        <v>89.47502548419979</v>
      </c>
      <c r="AH129" s="12">
        <f t="shared" si="134"/>
        <v>2.8255298289705557</v>
      </c>
    </row>
    <row r="130" spans="1:91" s="6" customFormat="1" x14ac:dyDescent="0.25">
      <c r="A130"/>
      <c r="B130" t="s">
        <v>186</v>
      </c>
      <c r="C130" s="8">
        <v>0.32</v>
      </c>
      <c r="D130" s="8">
        <v>1.0999999999999999E-2</v>
      </c>
      <c r="E130" s="8">
        <v>3.9E-2</v>
      </c>
      <c r="F130" s="8">
        <v>0.124</v>
      </c>
      <c r="G130" s="8"/>
      <c r="H130">
        <f t="shared" si="102"/>
        <v>4.4186078623603652E-3</v>
      </c>
      <c r="I130">
        <f t="shared" si="123"/>
        <v>1.5188964526863754E-4</v>
      </c>
      <c r="J130">
        <f t="shared" si="103"/>
        <v>5.3851783322516949E-4</v>
      </c>
      <c r="K130">
        <f t="shared" si="103"/>
        <v>1.7122105466646413E-3</v>
      </c>
      <c r="L130"/>
      <c r="M130">
        <f t="shared" si="135"/>
        <v>6.8212258875188139E-3</v>
      </c>
      <c r="N130">
        <f t="shared" si="136"/>
        <v>1.6685736173693854E-3</v>
      </c>
      <c r="O130"/>
      <c r="P130">
        <f t="shared" si="137"/>
        <v>0.68212258875188136</v>
      </c>
      <c r="Q130">
        <f t="shared" si="137"/>
        <v>0.16685736173693855</v>
      </c>
      <c r="R130"/>
      <c r="S130" s="11">
        <f t="shared" si="138"/>
        <v>0.68212258875188136</v>
      </c>
      <c r="T130">
        <f t="shared" si="138"/>
        <v>0.16685736173693855</v>
      </c>
      <c r="U130"/>
      <c r="V130">
        <f t="shared" ref="V130:V131" si="143">C130/SUM($C$112:$F$114,$C$129:$F$131)</f>
        <v>7.4135853952367716E-3</v>
      </c>
      <c r="W130">
        <f t="shared" si="139"/>
        <v>2.5484199796126398E-4</v>
      </c>
      <c r="X130">
        <f t="shared" si="139"/>
        <v>9.0353072004448144E-4</v>
      </c>
      <c r="Y130">
        <f t="shared" si="139"/>
        <v>2.8727643406542486E-3</v>
      </c>
      <c r="Z130"/>
      <c r="AA130">
        <f t="shared" si="140"/>
        <v>1.1444722453896765E-2</v>
      </c>
      <c r="AB130">
        <f t="shared" si="141"/>
        <v>2.7995498550530133E-3</v>
      </c>
      <c r="AC130"/>
      <c r="AD130">
        <f t="shared" si="142"/>
        <v>1.1444722453896765</v>
      </c>
      <c r="AE130">
        <f t="shared" si="142"/>
        <v>0.27995498550530135</v>
      </c>
      <c r="AF130"/>
      <c r="AG130" s="11">
        <f t="shared" si="134"/>
        <v>1.1444722453896765</v>
      </c>
      <c r="AH130" s="12">
        <f t="shared" si="134"/>
        <v>0.27995498550530135</v>
      </c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6" customFormat="1" x14ac:dyDescent="0.25">
      <c r="A131"/>
      <c r="B131" t="s">
        <v>187</v>
      </c>
      <c r="C131" s="8">
        <v>0</v>
      </c>
      <c r="D131" s="8">
        <v>0</v>
      </c>
      <c r="E131" s="8">
        <v>0</v>
      </c>
      <c r="F131" s="8">
        <v>0</v>
      </c>
      <c r="G131" s="8"/>
      <c r="H131">
        <f t="shared" si="102"/>
        <v>0</v>
      </c>
      <c r="I131">
        <f t="shared" si="123"/>
        <v>0</v>
      </c>
      <c r="J131">
        <f t="shared" si="103"/>
        <v>0</v>
      </c>
      <c r="K131">
        <f t="shared" si="103"/>
        <v>0</v>
      </c>
      <c r="L131"/>
      <c r="M131">
        <f t="shared" si="135"/>
        <v>0</v>
      </c>
      <c r="N131">
        <f t="shared" si="136"/>
        <v>0</v>
      </c>
      <c r="O131"/>
      <c r="P131">
        <f t="shared" si="137"/>
        <v>0</v>
      </c>
      <c r="Q131">
        <f t="shared" si="137"/>
        <v>0</v>
      </c>
      <c r="R131"/>
      <c r="S131" s="11">
        <f t="shared" si="138"/>
        <v>0</v>
      </c>
      <c r="T131">
        <f t="shared" si="138"/>
        <v>0</v>
      </c>
      <c r="U131"/>
      <c r="V131">
        <f t="shared" si="143"/>
        <v>0</v>
      </c>
      <c r="W131">
        <f t="shared" si="139"/>
        <v>0</v>
      </c>
      <c r="X131">
        <f t="shared" si="139"/>
        <v>0</v>
      </c>
      <c r="Y131">
        <f t="shared" si="139"/>
        <v>0</v>
      </c>
      <c r="Z131"/>
      <c r="AA131">
        <f t="shared" si="140"/>
        <v>0</v>
      </c>
      <c r="AB131">
        <f t="shared" si="141"/>
        <v>0</v>
      </c>
      <c r="AC131"/>
      <c r="AD131">
        <f t="shared" si="142"/>
        <v>0</v>
      </c>
      <c r="AE131">
        <f t="shared" si="142"/>
        <v>0</v>
      </c>
      <c r="AF131"/>
      <c r="AG131" s="11">
        <f t="shared" si="134"/>
        <v>0</v>
      </c>
      <c r="AH131" s="12">
        <f t="shared" si="134"/>
        <v>0</v>
      </c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6" customFormat="1" x14ac:dyDescent="0.25">
      <c r="A132"/>
      <c r="B132"/>
      <c r="C132" s="8"/>
      <c r="D132" s="8"/>
      <c r="E132" s="8"/>
      <c r="F132" s="8"/>
      <c r="G132" s="8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6" spans="1:91" s="6" customFormat="1" x14ac:dyDescent="0.25">
      <c r="A136" s="3" t="s">
        <v>223</v>
      </c>
      <c r="B136" t="s">
        <v>166</v>
      </c>
      <c r="C136"/>
      <c r="D136"/>
      <c r="E136"/>
      <c r="F136"/>
      <c r="G136"/>
      <c r="H136" t="s">
        <v>168</v>
      </c>
      <c r="I136"/>
      <c r="J136"/>
      <c r="K136"/>
      <c r="L136"/>
      <c r="M136"/>
      <c r="N136"/>
      <c r="O136"/>
      <c r="P136" s="7" t="s">
        <v>169</v>
      </c>
      <c r="Q136"/>
      <c r="R136"/>
      <c r="S136"/>
      <c r="T136"/>
      <c r="U136"/>
      <c r="V136" t="s">
        <v>170</v>
      </c>
      <c r="W136"/>
      <c r="X136"/>
      <c r="Y136"/>
      <c r="Z136"/>
      <c r="AA136"/>
      <c r="AB136"/>
      <c r="AC136"/>
      <c r="AD136" s="7" t="s">
        <v>171</v>
      </c>
      <c r="AE136"/>
      <c r="AF136"/>
      <c r="AG136"/>
      <c r="AH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6" customFormat="1" x14ac:dyDescent="0.25">
      <c r="A137" t="s">
        <v>172</v>
      </c>
      <c r="B137"/>
      <c r="C137" t="s">
        <v>173</v>
      </c>
      <c r="D137" t="s">
        <v>174</v>
      </c>
      <c r="E137" t="s">
        <v>175</v>
      </c>
      <c r="F137" t="s">
        <v>176</v>
      </c>
      <c r="G137"/>
      <c r="H137" t="s">
        <v>173</v>
      </c>
      <c r="I137" t="s">
        <v>174</v>
      </c>
      <c r="J137" t="s">
        <v>175</v>
      </c>
      <c r="K137" t="s">
        <v>176</v>
      </c>
      <c r="L137"/>
      <c r="M137" t="s">
        <v>1</v>
      </c>
      <c r="N137" t="s">
        <v>3</v>
      </c>
      <c r="O137"/>
      <c r="P137" t="s">
        <v>177</v>
      </c>
      <c r="Q137" t="s">
        <v>178</v>
      </c>
      <c r="R137"/>
      <c r="S137"/>
      <c r="T137"/>
      <c r="U137"/>
      <c r="V137" t="s">
        <v>173</v>
      </c>
      <c r="W137" t="s">
        <v>174</v>
      </c>
      <c r="X137" t="s">
        <v>175</v>
      </c>
      <c r="Y137" t="s">
        <v>176</v>
      </c>
      <c r="Z137"/>
      <c r="AA137" t="s">
        <v>1</v>
      </c>
      <c r="AB137" t="s">
        <v>3</v>
      </c>
      <c r="AC137"/>
      <c r="AD137" t="s">
        <v>177</v>
      </c>
      <c r="AE137" t="s">
        <v>178</v>
      </c>
      <c r="AF137"/>
      <c r="AG137"/>
      <c r="AH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6" customFormat="1" x14ac:dyDescent="0.25">
      <c r="A138"/>
      <c r="B138" t="s">
        <v>36</v>
      </c>
      <c r="C138" s="8">
        <v>0</v>
      </c>
      <c r="D138" s="8">
        <v>0</v>
      </c>
      <c r="E138" s="8">
        <v>1.7000000000000001E-2</v>
      </c>
      <c r="F138" s="8">
        <v>0</v>
      </c>
      <c r="G138" s="8"/>
      <c r="H138">
        <f>C138/SUM($C$138:$F$168)</f>
        <v>0</v>
      </c>
      <c r="I138">
        <f t="shared" ref="I138:K151" si="144">D138/SUM($C$138:$F$168)</f>
        <v>0</v>
      </c>
      <c r="J138">
        <f t="shared" si="144"/>
        <v>2.8879639853903008E-4</v>
      </c>
      <c r="K138">
        <f t="shared" si="144"/>
        <v>0</v>
      </c>
      <c r="L138"/>
      <c r="M138">
        <f>SUM(H138:K138)</f>
        <v>2.8879639853903008E-4</v>
      </c>
      <c r="N138">
        <f>_xlfn.STDEV.P(H138:K138)</f>
        <v>1.2505250882812759E-4</v>
      </c>
      <c r="O138"/>
      <c r="P138">
        <f>M138*100</f>
        <v>2.8879639853903009E-2</v>
      </c>
      <c r="Q138">
        <f>N138*100</f>
        <v>1.2505250882812759E-2</v>
      </c>
      <c r="R138"/>
      <c r="S138"/>
      <c r="T138"/>
      <c r="U138"/>
      <c r="V138">
        <f>C138/SUM($C$138:$F$147,$C$155:$F$164)</f>
        <v>0</v>
      </c>
      <c r="W138">
        <f t="shared" ref="W138:Y147" si="145">D138/SUM($C$138:$F$147,$C$155:$F$164)</f>
        <v>0</v>
      </c>
      <c r="X138">
        <f t="shared" si="145"/>
        <v>3.1711684823160729E-4</v>
      </c>
      <c r="Y138">
        <f t="shared" si="145"/>
        <v>0</v>
      </c>
      <c r="Z138"/>
      <c r="AA138">
        <f>SUM(V138:Y138)</f>
        <v>3.1711684823160729E-4</v>
      </c>
      <c r="AB138">
        <f>_xlfn.STDEV.P(V138:Y138)</f>
        <v>1.3731562326831312E-4</v>
      </c>
      <c r="AC138"/>
      <c r="AD138">
        <f>AA138*100</f>
        <v>3.1711684823160731E-2</v>
      </c>
      <c r="AE138">
        <f>AB138*100</f>
        <v>1.3731562326831313E-2</v>
      </c>
      <c r="AF138"/>
      <c r="AG138"/>
      <c r="AH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6" customFormat="1" x14ac:dyDescent="0.25">
      <c r="A139"/>
      <c r="B139" t="s">
        <v>35</v>
      </c>
      <c r="C139" s="8">
        <v>1.2999999999999999E-2</v>
      </c>
      <c r="D139" s="8">
        <v>0</v>
      </c>
      <c r="E139" s="8">
        <v>0</v>
      </c>
      <c r="F139" s="8">
        <v>0</v>
      </c>
      <c r="G139" s="8"/>
      <c r="H139">
        <f t="shared" ref="H139:H168" si="146">C139/SUM($C$138:$F$168)</f>
        <v>2.208443047651406E-4</v>
      </c>
      <c r="I139">
        <f t="shared" si="144"/>
        <v>0</v>
      </c>
      <c r="J139">
        <f t="shared" ref="J139:K168" si="147">E139/SUM($C$138:$F$168)</f>
        <v>0</v>
      </c>
      <c r="K139">
        <f t="shared" si="147"/>
        <v>0</v>
      </c>
      <c r="L139"/>
      <c r="M139">
        <f t="shared" ref="M139:M147" si="148">SUM(H139:K139)</f>
        <v>2.208443047651406E-4</v>
      </c>
      <c r="N139">
        <f t="shared" ref="N139:N147" si="149">_xlfn.STDEV.P(H139:K139)</f>
        <v>9.5628389103862262E-5</v>
      </c>
      <c r="O139"/>
      <c r="P139">
        <f t="shared" ref="P139:Q147" si="150">M139*100</f>
        <v>2.2084430476514059E-2</v>
      </c>
      <c r="Q139">
        <f t="shared" si="150"/>
        <v>9.5628389103862271E-3</v>
      </c>
      <c r="R139"/>
      <c r="S139"/>
      <c r="T139"/>
      <c r="U139"/>
      <c r="V139">
        <f t="shared" ref="V139:V147" si="151">C139/SUM($C$138:$F$147,$C$155:$F$164)</f>
        <v>2.4250111923593493E-4</v>
      </c>
      <c r="W139">
        <f t="shared" si="145"/>
        <v>0</v>
      </c>
      <c r="X139">
        <f t="shared" si="145"/>
        <v>0</v>
      </c>
      <c r="Y139">
        <f t="shared" si="145"/>
        <v>0</v>
      </c>
      <c r="Z139"/>
      <c r="AA139">
        <f t="shared" ref="AA139:AA147" si="152">SUM(V139:Y139)</f>
        <v>2.4250111923593493E-4</v>
      </c>
      <c r="AB139">
        <f t="shared" ref="AB139:AB147" si="153">_xlfn.STDEV.P(V139:Y139)</f>
        <v>1.0500606485223943E-4</v>
      </c>
      <c r="AC139"/>
      <c r="AD139">
        <f t="shared" ref="AD139:AE147" si="154">AA139*100</f>
        <v>2.4250111923593491E-2</v>
      </c>
      <c r="AE139">
        <f t="shared" si="154"/>
        <v>1.0500606485223943E-2</v>
      </c>
      <c r="AF139"/>
      <c r="AG139"/>
      <c r="AH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6" customFormat="1" x14ac:dyDescent="0.25">
      <c r="A140"/>
      <c r="B140" t="s">
        <v>34</v>
      </c>
      <c r="C140" s="8">
        <v>0</v>
      </c>
      <c r="D140" s="8">
        <v>8.2000000000000003E-2</v>
      </c>
      <c r="E140" s="8">
        <v>0</v>
      </c>
      <c r="F140" s="8">
        <v>1.0999999999999999E-2</v>
      </c>
      <c r="G140" s="8"/>
      <c r="H140">
        <f t="shared" si="146"/>
        <v>0</v>
      </c>
      <c r="I140">
        <f t="shared" si="144"/>
        <v>1.3930179223647333E-3</v>
      </c>
      <c r="J140">
        <f t="shared" si="147"/>
        <v>0</v>
      </c>
      <c r="K140">
        <f t="shared" si="147"/>
        <v>1.868682578781959E-4</v>
      </c>
      <c r="L140"/>
      <c r="M140">
        <f t="shared" si="148"/>
        <v>1.5798861802429293E-3</v>
      </c>
      <c r="N140">
        <f t="shared" si="149"/>
        <v>5.8125050369895207E-4</v>
      </c>
      <c r="O140"/>
      <c r="P140">
        <f t="shared" si="150"/>
        <v>0.15798861802429293</v>
      </c>
      <c r="Q140">
        <f t="shared" si="150"/>
        <v>5.8125050369895209E-2</v>
      </c>
      <c r="R140"/>
      <c r="S140"/>
      <c r="T140"/>
      <c r="U140"/>
      <c r="V140">
        <f t="shared" si="151"/>
        <v>0</v>
      </c>
      <c r="W140">
        <f t="shared" si="145"/>
        <v>1.5296224444112821E-3</v>
      </c>
      <c r="X140">
        <f t="shared" si="145"/>
        <v>0</v>
      </c>
      <c r="Y140">
        <f t="shared" si="145"/>
        <v>2.0519325473809878E-4</v>
      </c>
      <c r="Z140"/>
      <c r="AA140">
        <f t="shared" si="152"/>
        <v>1.734815699149381E-3</v>
      </c>
      <c r="AB140">
        <f t="shared" si="153"/>
        <v>6.3825009140872253E-4</v>
      </c>
      <c r="AC140"/>
      <c r="AD140">
        <f t="shared" si="154"/>
        <v>0.1734815699149381</v>
      </c>
      <c r="AE140">
        <f t="shared" si="154"/>
        <v>6.3825009140872246E-2</v>
      </c>
      <c r="AF140"/>
      <c r="AG140"/>
      <c r="AH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6" customFormat="1" x14ac:dyDescent="0.25">
      <c r="A141"/>
      <c r="B141" t="s">
        <v>33</v>
      </c>
      <c r="C141" s="8">
        <v>0.11</v>
      </c>
      <c r="D141" s="8">
        <v>0.112</v>
      </c>
      <c r="E141" s="8">
        <v>9.7000000000000003E-2</v>
      </c>
      <c r="F141" s="8">
        <v>9.4E-2</v>
      </c>
      <c r="G141" s="8"/>
      <c r="H141">
        <f t="shared" si="146"/>
        <v>1.8686825787819592E-3</v>
      </c>
      <c r="I141">
        <f t="shared" si="144"/>
        <v>1.9026586256689038E-3</v>
      </c>
      <c r="J141">
        <f t="shared" si="147"/>
        <v>1.6478382740168186E-3</v>
      </c>
      <c r="K141">
        <f t="shared" si="147"/>
        <v>1.5968742036864014E-3</v>
      </c>
      <c r="L141"/>
      <c r="M141">
        <f t="shared" si="148"/>
        <v>7.0160536821540827E-3</v>
      </c>
      <c r="N141">
        <f t="shared" si="149"/>
        <v>1.3342629807529954E-4</v>
      </c>
      <c r="O141"/>
      <c r="P141">
        <f t="shared" si="150"/>
        <v>0.70160536821540831</v>
      </c>
      <c r="Q141">
        <f t="shared" si="150"/>
        <v>1.3342629807529954E-2</v>
      </c>
      <c r="R141"/>
      <c r="S141"/>
      <c r="T141"/>
      <c r="U141"/>
      <c r="V141">
        <f t="shared" si="151"/>
        <v>2.051932547380988E-3</v>
      </c>
      <c r="W141">
        <f t="shared" si="145"/>
        <v>2.089240411878824E-3</v>
      </c>
      <c r="X141">
        <f t="shared" si="145"/>
        <v>1.8094314281450531E-3</v>
      </c>
      <c r="Y141">
        <f t="shared" si="145"/>
        <v>1.7534696313982988E-3</v>
      </c>
      <c r="Z141"/>
      <c r="AA141">
        <f t="shared" si="152"/>
        <v>7.7040740188031639E-3</v>
      </c>
      <c r="AB141">
        <f t="shared" si="153"/>
        <v>1.4651057745490418E-4</v>
      </c>
      <c r="AC141"/>
      <c r="AD141">
        <f t="shared" si="154"/>
        <v>0.77040740188031642</v>
      </c>
      <c r="AE141">
        <f t="shared" si="154"/>
        <v>1.4651057745490418E-2</v>
      </c>
      <c r="AF141"/>
      <c r="AG141"/>
      <c r="AH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6" customFormat="1" x14ac:dyDescent="0.25">
      <c r="A142"/>
      <c r="B142" t="s">
        <v>32</v>
      </c>
      <c r="C142" s="8">
        <v>0.20100000000000001</v>
      </c>
      <c r="D142" s="8">
        <v>0.182</v>
      </c>
      <c r="E142" s="8">
        <v>0.129</v>
      </c>
      <c r="F142" s="8">
        <v>0.15</v>
      </c>
      <c r="G142" s="8"/>
      <c r="H142">
        <f t="shared" si="146"/>
        <v>3.4145927121379438E-3</v>
      </c>
      <c r="I142">
        <f t="shared" si="144"/>
        <v>3.0918202667119688E-3</v>
      </c>
      <c r="J142">
        <f t="shared" si="147"/>
        <v>2.191455024207934E-3</v>
      </c>
      <c r="K142">
        <f t="shared" si="147"/>
        <v>2.5482035165208532E-3</v>
      </c>
      <c r="L142"/>
      <c r="M142">
        <f t="shared" si="148"/>
        <v>1.1246071519578699E-2</v>
      </c>
      <c r="N142">
        <f t="shared" si="149"/>
        <v>4.7330779633925215E-4</v>
      </c>
      <c r="O142"/>
      <c r="P142">
        <f t="shared" si="150"/>
        <v>1.12460715195787</v>
      </c>
      <c r="Q142">
        <f t="shared" si="150"/>
        <v>4.7330779633925214E-2</v>
      </c>
      <c r="R142"/>
      <c r="S142"/>
      <c r="T142"/>
      <c r="U142"/>
      <c r="V142">
        <f t="shared" si="151"/>
        <v>3.7494403820325329E-3</v>
      </c>
      <c r="W142">
        <f t="shared" si="145"/>
        <v>3.395015669303089E-3</v>
      </c>
      <c r="X142">
        <f t="shared" si="145"/>
        <v>2.4063572601104315E-3</v>
      </c>
      <c r="Y142">
        <f t="shared" si="145"/>
        <v>2.798089837337711E-3</v>
      </c>
      <c r="Z142"/>
      <c r="AA142">
        <f t="shared" si="152"/>
        <v>1.2348903148783764E-2</v>
      </c>
      <c r="AB142">
        <f t="shared" si="153"/>
        <v>5.1972212042064743E-4</v>
      </c>
      <c r="AC142"/>
      <c r="AD142">
        <f t="shared" si="154"/>
        <v>1.2348903148783765</v>
      </c>
      <c r="AE142">
        <f t="shared" si="154"/>
        <v>5.1972212042064744E-2</v>
      </c>
      <c r="AF142"/>
      <c r="AG142"/>
      <c r="AH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6" customFormat="1" x14ac:dyDescent="0.25">
      <c r="A143"/>
      <c r="B143" t="s">
        <v>31</v>
      </c>
      <c r="C143" s="8">
        <v>0.37</v>
      </c>
      <c r="D143" s="8">
        <v>0.13100000000000001</v>
      </c>
      <c r="E143" s="8">
        <v>0.155</v>
      </c>
      <c r="F143" s="8">
        <v>0.318</v>
      </c>
      <c r="G143" s="8"/>
      <c r="H143">
        <f t="shared" si="146"/>
        <v>6.2855686740847716E-3</v>
      </c>
      <c r="I143">
        <f t="shared" si="144"/>
        <v>2.2254310710948786E-3</v>
      </c>
      <c r="J143">
        <f t="shared" si="147"/>
        <v>2.6331436337382152E-3</v>
      </c>
      <c r="K143">
        <f t="shared" si="147"/>
        <v>5.402191455024209E-3</v>
      </c>
      <c r="L143"/>
      <c r="M143">
        <f t="shared" si="148"/>
        <v>1.6546334833942074E-2</v>
      </c>
      <c r="N143">
        <f t="shared" si="149"/>
        <v>1.741603845039949E-3</v>
      </c>
      <c r="O143"/>
      <c r="P143">
        <f t="shared" si="150"/>
        <v>1.6546334833942073</v>
      </c>
      <c r="Q143">
        <f t="shared" si="150"/>
        <v>0.1741603845039949</v>
      </c>
      <c r="R143"/>
      <c r="S143"/>
      <c r="T143"/>
      <c r="U143"/>
      <c r="V143">
        <f t="shared" si="151"/>
        <v>6.9019549320996866E-3</v>
      </c>
      <c r="W143">
        <f t="shared" si="145"/>
        <v>2.4436651246082675E-3</v>
      </c>
      <c r="X143">
        <f t="shared" si="145"/>
        <v>2.8913594985823013E-3</v>
      </c>
      <c r="Y143">
        <f t="shared" si="145"/>
        <v>5.9319504551559477E-3</v>
      </c>
      <c r="Z143"/>
      <c r="AA143">
        <f t="shared" si="152"/>
        <v>1.8168930010446203E-2</v>
      </c>
      <c r="AB143">
        <f t="shared" si="153"/>
        <v>1.9123920000424675E-3</v>
      </c>
      <c r="AC143"/>
      <c r="AD143">
        <f t="shared" si="154"/>
        <v>1.8168930010446203</v>
      </c>
      <c r="AE143">
        <f t="shared" si="154"/>
        <v>0.19123920000424674</v>
      </c>
      <c r="AF143"/>
      <c r="AG143"/>
      <c r="AH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6" customFormat="1" x14ac:dyDescent="0.25">
      <c r="A144"/>
      <c r="B144" t="s">
        <v>30</v>
      </c>
      <c r="C144" s="8">
        <v>0.33600000000000002</v>
      </c>
      <c r="D144" s="8">
        <v>0.28599999999999998</v>
      </c>
      <c r="E144" s="8">
        <v>0.27700000000000002</v>
      </c>
      <c r="F144" s="8">
        <v>0.25600000000000001</v>
      </c>
      <c r="G144" s="8"/>
      <c r="H144">
        <f t="shared" si="146"/>
        <v>5.7079758770067117E-3</v>
      </c>
      <c r="I144">
        <f t="shared" si="144"/>
        <v>4.858574704833093E-3</v>
      </c>
      <c r="J144">
        <f t="shared" si="147"/>
        <v>4.7056824938418425E-3</v>
      </c>
      <c r="K144">
        <f t="shared" si="147"/>
        <v>4.3489340015289233E-3</v>
      </c>
      <c r="L144"/>
      <c r="M144">
        <f t="shared" si="148"/>
        <v>1.9621167077210573E-2</v>
      </c>
      <c r="N144">
        <f t="shared" si="149"/>
        <v>4.9896445000758096E-4</v>
      </c>
      <c r="O144"/>
      <c r="P144">
        <f t="shared" si="150"/>
        <v>1.9621167077210573</v>
      </c>
      <c r="Q144">
        <f t="shared" si="150"/>
        <v>4.98964450007581E-2</v>
      </c>
      <c r="R144"/>
      <c r="S144"/>
      <c r="T144"/>
      <c r="U144"/>
      <c r="V144">
        <f t="shared" si="151"/>
        <v>6.2677212356364725E-3</v>
      </c>
      <c r="W144">
        <f t="shared" si="145"/>
        <v>5.3350246231905684E-3</v>
      </c>
      <c r="X144">
        <f t="shared" si="145"/>
        <v>5.1671392329503069E-3</v>
      </c>
      <c r="Y144">
        <f t="shared" si="145"/>
        <v>4.7754066557230265E-3</v>
      </c>
      <c r="Z144"/>
      <c r="AA144">
        <f t="shared" si="152"/>
        <v>2.1545291747500375E-2</v>
      </c>
      <c r="AB144">
        <f t="shared" si="153"/>
        <v>5.4789476103746172E-4</v>
      </c>
      <c r="AC144"/>
      <c r="AD144">
        <f t="shared" si="154"/>
        <v>2.1545291747500377</v>
      </c>
      <c r="AE144">
        <f t="shared" si="154"/>
        <v>5.4789476103746175E-2</v>
      </c>
      <c r="AF144"/>
      <c r="AG144"/>
      <c r="AH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6" customFormat="1" x14ac:dyDescent="0.25">
      <c r="A145"/>
      <c r="B145" t="s">
        <v>29</v>
      </c>
      <c r="C145" s="8">
        <v>0.161</v>
      </c>
      <c r="D145" s="8">
        <v>0.20399999999999999</v>
      </c>
      <c r="E145" s="8">
        <v>0.17399999999999999</v>
      </c>
      <c r="F145" s="8">
        <v>0.36799999999999999</v>
      </c>
      <c r="G145" s="8"/>
      <c r="H145">
        <f t="shared" si="146"/>
        <v>2.7350717743990492E-3</v>
      </c>
      <c r="I145">
        <f t="shared" si="144"/>
        <v>3.4655567824683603E-3</v>
      </c>
      <c r="J145">
        <f t="shared" si="147"/>
        <v>2.9559160791641898E-3</v>
      </c>
      <c r="K145">
        <f t="shared" si="147"/>
        <v>6.2515926271978269E-3</v>
      </c>
      <c r="L145"/>
      <c r="M145">
        <f t="shared" si="148"/>
        <v>1.5408137263229427E-2</v>
      </c>
      <c r="N145">
        <f t="shared" si="149"/>
        <v>1.4104855712211879E-3</v>
      </c>
      <c r="O145"/>
      <c r="P145">
        <f t="shared" si="150"/>
        <v>1.5408137263229427</v>
      </c>
      <c r="Q145">
        <f t="shared" si="150"/>
        <v>0.14104855712211878</v>
      </c>
      <c r="R145"/>
      <c r="S145"/>
      <c r="T145"/>
      <c r="U145"/>
      <c r="V145">
        <f t="shared" si="151"/>
        <v>3.0032830920758099E-3</v>
      </c>
      <c r="W145">
        <f t="shared" si="145"/>
        <v>3.8054021787792868E-3</v>
      </c>
      <c r="X145">
        <f t="shared" si="145"/>
        <v>3.2457842113117444E-3</v>
      </c>
      <c r="Y145">
        <f t="shared" si="145"/>
        <v>6.864647067601851E-3</v>
      </c>
      <c r="Z145"/>
      <c r="AA145">
        <f t="shared" si="152"/>
        <v>1.6919116549768694E-2</v>
      </c>
      <c r="AB145">
        <f t="shared" si="153"/>
        <v>1.5488030359262651E-3</v>
      </c>
      <c r="AC145"/>
      <c r="AD145">
        <f t="shared" si="154"/>
        <v>1.6919116549768694</v>
      </c>
      <c r="AE145">
        <f t="shared" si="154"/>
        <v>0.1548803035926265</v>
      </c>
      <c r="AF145"/>
      <c r="AG145"/>
      <c r="AH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6" customFormat="1" x14ac:dyDescent="0.25">
      <c r="A146"/>
      <c r="B146" t="s">
        <v>28</v>
      </c>
      <c r="C146" s="8">
        <v>8.2000000000000003E-2</v>
      </c>
      <c r="D146" s="8">
        <v>8.3000000000000004E-2</v>
      </c>
      <c r="E146" s="8">
        <v>1.4E-2</v>
      </c>
      <c r="F146" s="8">
        <v>6.3E-2</v>
      </c>
      <c r="G146" s="8"/>
      <c r="H146">
        <f t="shared" si="146"/>
        <v>1.3930179223647333E-3</v>
      </c>
      <c r="I146">
        <f t="shared" si="144"/>
        <v>1.4100059458082056E-3</v>
      </c>
      <c r="J146">
        <f t="shared" si="147"/>
        <v>2.3783232820861298E-4</v>
      </c>
      <c r="K146">
        <f t="shared" si="147"/>
        <v>1.0702454769387585E-3</v>
      </c>
      <c r="L146"/>
      <c r="M146">
        <f t="shared" si="148"/>
        <v>4.1111016733203099E-3</v>
      </c>
      <c r="N146">
        <f t="shared" si="149"/>
        <v>4.7574048976269269E-4</v>
      </c>
      <c r="O146"/>
      <c r="P146">
        <f t="shared" si="150"/>
        <v>0.41111016733203098</v>
      </c>
      <c r="Q146">
        <f t="shared" si="150"/>
        <v>4.7574048976269268E-2</v>
      </c>
      <c r="R146"/>
      <c r="S146"/>
      <c r="T146"/>
      <c r="U146"/>
      <c r="V146">
        <f t="shared" si="151"/>
        <v>1.5296224444112821E-3</v>
      </c>
      <c r="W146">
        <f t="shared" si="145"/>
        <v>1.5482763766602001E-3</v>
      </c>
      <c r="X146">
        <f t="shared" si="145"/>
        <v>2.61155051484853E-4</v>
      </c>
      <c r="Y146">
        <f t="shared" si="145"/>
        <v>1.1751977316818386E-3</v>
      </c>
      <c r="Z146"/>
      <c r="AA146">
        <f t="shared" si="152"/>
        <v>4.5142516042381738E-3</v>
      </c>
      <c r="AB146">
        <f t="shared" si="153"/>
        <v>5.2239337281526825E-4</v>
      </c>
      <c r="AC146"/>
      <c r="AD146">
        <f t="shared" si="154"/>
        <v>0.45142516042381736</v>
      </c>
      <c r="AE146">
        <f t="shared" si="154"/>
        <v>5.2239337281526826E-2</v>
      </c>
      <c r="AF146"/>
      <c r="AG146"/>
      <c r="AH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6" customFormat="1" x14ac:dyDescent="0.25">
      <c r="A147"/>
      <c r="B147" t="s">
        <v>27</v>
      </c>
      <c r="C147" s="8">
        <v>0.16700000000000001</v>
      </c>
      <c r="D147" s="8">
        <v>0.14299999999999999</v>
      </c>
      <c r="E147" s="8">
        <v>0.35799999999999998</v>
      </c>
      <c r="F147" s="8">
        <v>0.36699999999999999</v>
      </c>
      <c r="G147" s="8"/>
      <c r="H147">
        <f t="shared" si="146"/>
        <v>2.8369999150598835E-3</v>
      </c>
      <c r="I147">
        <f t="shared" si="144"/>
        <v>2.4292873524165465E-3</v>
      </c>
      <c r="J147">
        <f t="shared" si="147"/>
        <v>6.0817123927631028E-3</v>
      </c>
      <c r="K147">
        <f t="shared" si="147"/>
        <v>6.2346046037543542E-3</v>
      </c>
      <c r="L147"/>
      <c r="M147">
        <f t="shared" si="148"/>
        <v>1.7582604263993887E-2</v>
      </c>
      <c r="N147">
        <f t="shared" si="149"/>
        <v>1.7692182296179624E-3</v>
      </c>
      <c r="O147"/>
      <c r="P147">
        <f t="shared" si="150"/>
        <v>1.7582604263993888</v>
      </c>
      <c r="Q147">
        <f t="shared" si="150"/>
        <v>0.17692182296179623</v>
      </c>
      <c r="R147"/>
      <c r="S147"/>
      <c r="T147"/>
      <c r="U147"/>
      <c r="V147">
        <f t="shared" si="151"/>
        <v>3.1152066855693185E-3</v>
      </c>
      <c r="W147">
        <f t="shared" si="145"/>
        <v>2.6675123115952842E-3</v>
      </c>
      <c r="X147">
        <f t="shared" si="145"/>
        <v>6.6781077451126694E-3</v>
      </c>
      <c r="Y147">
        <f t="shared" si="145"/>
        <v>6.8459931353529327E-3</v>
      </c>
      <c r="Z147"/>
      <c r="AA147">
        <f t="shared" si="152"/>
        <v>1.9306819877630204E-2</v>
      </c>
      <c r="AB147">
        <f t="shared" si="153"/>
        <v>1.9427143539483163E-3</v>
      </c>
      <c r="AC147"/>
      <c r="AD147">
        <f t="shared" si="154"/>
        <v>1.9306819877630204</v>
      </c>
      <c r="AE147">
        <f t="shared" si="154"/>
        <v>0.19427143539483163</v>
      </c>
      <c r="AF147"/>
      <c r="AG147"/>
      <c r="AH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6" customFormat="1" x14ac:dyDescent="0.25">
      <c r="A148"/>
      <c r="B148"/>
      <c r="C148" s="8"/>
      <c r="D148" s="8"/>
      <c r="E148" s="8"/>
      <c r="F148" s="8"/>
      <c r="G148" s="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7" t="s">
        <v>183</v>
      </c>
      <c r="AE148"/>
      <c r="AF148"/>
      <c r="AG148"/>
      <c r="AH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6" customFormat="1" x14ac:dyDescent="0.25">
      <c r="A149"/>
      <c r="B149" t="s">
        <v>185</v>
      </c>
      <c r="C149" s="8">
        <v>6.8000000000000005E-2</v>
      </c>
      <c r="D149" s="8">
        <v>3.5999999999999997E-2</v>
      </c>
      <c r="E149" s="8">
        <v>5.8000000000000003E-2</v>
      </c>
      <c r="F149" s="8">
        <v>0.13300000000000001</v>
      </c>
      <c r="G149" s="8"/>
      <c r="H149">
        <f t="shared" si="146"/>
        <v>1.1551855941561203E-3</v>
      </c>
      <c r="I149">
        <f t="shared" si="144"/>
        <v>6.115688439650047E-4</v>
      </c>
      <c r="J149">
        <f t="shared" si="147"/>
        <v>9.8530535972139667E-4</v>
      </c>
      <c r="K149">
        <f t="shared" si="147"/>
        <v>2.2594071179818233E-3</v>
      </c>
      <c r="L149"/>
      <c r="M149">
        <f t="shared" ref="M149:M151" si="155">SUM(H149:K149)</f>
        <v>5.0114669158243443E-3</v>
      </c>
      <c r="N149">
        <f t="shared" ref="N149:N151" si="156">_xlfn.STDEV.P(H149:K149)</f>
        <v>6.1349760032877623E-4</v>
      </c>
      <c r="O149"/>
      <c r="P149">
        <f t="shared" ref="P149:Q151" si="157">M149*100</f>
        <v>0.50114669158243441</v>
      </c>
      <c r="Q149">
        <f t="shared" si="157"/>
        <v>6.134976003287762E-2</v>
      </c>
      <c r="R149"/>
      <c r="S149"/>
      <c r="T149"/>
      <c r="U149"/>
      <c r="V149">
        <f>C149/SUM($C$149:$F$151,$C$166:$F$168)</f>
        <v>1.2935134106905081E-2</v>
      </c>
      <c r="W149">
        <f t="shared" ref="W149:Y151" si="158">D149/SUM($C$149:$F$151,$C$166:$F$168)</f>
        <v>6.8480121742438655E-3</v>
      </c>
      <c r="X149">
        <f t="shared" si="158"/>
        <v>1.1032908502948451E-2</v>
      </c>
      <c r="Y149">
        <f t="shared" si="158"/>
        <v>2.5299600532623173E-2</v>
      </c>
      <c r="Z149"/>
      <c r="AA149">
        <f t="shared" ref="AA149:AA151" si="159">SUM(V149:Y149)</f>
        <v>5.6115655316720567E-2</v>
      </c>
      <c r="AB149">
        <f t="shared" ref="AB149:AB151" si="160">_xlfn.STDEV.P(V149:Y149)</f>
        <v>6.8696093291522589E-3</v>
      </c>
      <c r="AC149"/>
      <c r="AD149">
        <f t="shared" ref="AD149:AE151" si="161">AA149*100</f>
        <v>5.6115655316720563</v>
      </c>
      <c r="AE149">
        <f t="shared" si="161"/>
        <v>0.68696093291522586</v>
      </c>
      <c r="AF149"/>
      <c r="AG149"/>
      <c r="AH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6" customFormat="1" x14ac:dyDescent="0.25">
      <c r="A150"/>
      <c r="B150" t="s">
        <v>186</v>
      </c>
      <c r="C150" s="8">
        <v>7.9000000000000001E-2</v>
      </c>
      <c r="D150" s="8">
        <v>5.0999999999999997E-2</v>
      </c>
      <c r="E150" s="8">
        <v>4.1000000000000002E-2</v>
      </c>
      <c r="F150" s="8">
        <v>0.105</v>
      </c>
      <c r="G150" s="8"/>
      <c r="H150">
        <f t="shared" si="146"/>
        <v>1.3420538520343161E-3</v>
      </c>
      <c r="I150">
        <f t="shared" si="144"/>
        <v>8.6638919561709009E-4</v>
      </c>
      <c r="J150">
        <f t="shared" si="147"/>
        <v>6.9650896118236664E-4</v>
      </c>
      <c r="K150">
        <f t="shared" si="147"/>
        <v>1.7837424615645974E-3</v>
      </c>
      <c r="L150"/>
      <c r="M150">
        <f t="shared" si="155"/>
        <v>4.6886944703983698E-3</v>
      </c>
      <c r="N150">
        <f t="shared" si="156"/>
        <v>4.2504021076010556E-4</v>
      </c>
      <c r="O150"/>
      <c r="P150">
        <f t="shared" si="157"/>
        <v>0.46886944703983696</v>
      </c>
      <c r="Q150">
        <f t="shared" si="157"/>
        <v>4.2504021076010555E-2</v>
      </c>
      <c r="R150"/>
      <c r="S150"/>
      <c r="T150"/>
      <c r="U150"/>
      <c r="V150">
        <f t="shared" ref="V150:V151" si="162">C150/SUM($C$149:$F$151,$C$166:$F$168)</f>
        <v>1.5027582271257372E-2</v>
      </c>
      <c r="W150">
        <f t="shared" si="158"/>
        <v>9.7013505801788087E-3</v>
      </c>
      <c r="X150">
        <f t="shared" si="158"/>
        <v>7.7991249762221805E-3</v>
      </c>
      <c r="Y150">
        <f t="shared" si="158"/>
        <v>1.9973368841544607E-2</v>
      </c>
      <c r="Z150"/>
      <c r="AA150">
        <f t="shared" si="159"/>
        <v>5.2501426669202961E-2</v>
      </c>
      <c r="AB150">
        <f t="shared" si="160"/>
        <v>4.7593669405352149E-3</v>
      </c>
      <c r="AC150"/>
      <c r="AD150">
        <f t="shared" si="161"/>
        <v>5.2501426669202962</v>
      </c>
      <c r="AE150">
        <f t="shared" si="161"/>
        <v>0.47593669405352151</v>
      </c>
      <c r="AF150"/>
      <c r="AG150"/>
      <c r="AH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6" customFormat="1" x14ac:dyDescent="0.25">
      <c r="A151"/>
      <c r="B151" t="s">
        <v>187</v>
      </c>
      <c r="C151" s="8">
        <v>1.7999999999999999E-2</v>
      </c>
      <c r="D151" s="8">
        <v>7.0000000000000001E-3</v>
      </c>
      <c r="E151" s="8">
        <v>5.0000000000000001E-3</v>
      </c>
      <c r="F151" s="8">
        <v>2.1000000000000001E-2</v>
      </c>
      <c r="G151" s="8"/>
      <c r="H151">
        <f t="shared" si="146"/>
        <v>3.0578442198250235E-4</v>
      </c>
      <c r="I151">
        <f t="shared" si="144"/>
        <v>1.1891616410430649E-4</v>
      </c>
      <c r="J151">
        <f t="shared" si="147"/>
        <v>8.4940117217361776E-5</v>
      </c>
      <c r="K151">
        <f t="shared" si="147"/>
        <v>3.5674849231291948E-4</v>
      </c>
      <c r="L151"/>
      <c r="M151">
        <f t="shared" si="155"/>
        <v>8.6638919561708998E-4</v>
      </c>
      <c r="N151">
        <f t="shared" si="156"/>
        <v>1.1669609839492133E-4</v>
      </c>
      <c r="O151"/>
      <c r="P151">
        <f t="shared" si="157"/>
        <v>8.6638919561708994E-2</v>
      </c>
      <c r="Q151">
        <f t="shared" si="157"/>
        <v>1.1669609839492133E-2</v>
      </c>
      <c r="R151"/>
      <c r="S151"/>
      <c r="T151"/>
      <c r="U151"/>
      <c r="V151">
        <f t="shared" si="162"/>
        <v>3.4240060871219328E-3</v>
      </c>
      <c r="W151">
        <f t="shared" si="158"/>
        <v>1.3315579227696406E-3</v>
      </c>
      <c r="X151">
        <f t="shared" si="158"/>
        <v>9.5111280197831475E-4</v>
      </c>
      <c r="Y151">
        <f t="shared" si="158"/>
        <v>3.9946737683089224E-3</v>
      </c>
      <c r="Z151"/>
      <c r="AA151">
        <f t="shared" si="159"/>
        <v>9.7013505801788105E-3</v>
      </c>
      <c r="AB151">
        <f t="shared" si="160"/>
        <v>1.3066988457327458E-3</v>
      </c>
      <c r="AC151"/>
      <c r="AD151">
        <f t="shared" si="161"/>
        <v>0.97013505801788102</v>
      </c>
      <c r="AE151">
        <f t="shared" si="161"/>
        <v>0.13066988457327458</v>
      </c>
      <c r="AF151"/>
      <c r="AG151"/>
      <c r="AH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6" customFormat="1" x14ac:dyDescent="0.25">
      <c r="A152"/>
      <c r="B152"/>
      <c r="C152" s="8"/>
      <c r="D152" s="8"/>
      <c r="E152" s="8"/>
      <c r="F152" s="8"/>
      <c r="G152" s="8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6" customFormat="1" x14ac:dyDescent="0.25">
      <c r="A153" t="s">
        <v>188</v>
      </c>
      <c r="B153" t="s">
        <v>189</v>
      </c>
      <c r="C153" s="8"/>
      <c r="D153" s="8"/>
      <c r="E153" s="8"/>
      <c r="F153" s="8"/>
      <c r="G153" s="8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6" customFormat="1" x14ac:dyDescent="0.25">
      <c r="A154"/>
      <c r="B154"/>
      <c r="C154" s="8"/>
      <c r="D154" s="8"/>
      <c r="E154" s="8"/>
      <c r="F154" s="8"/>
      <c r="G154" s="8"/>
      <c r="H154"/>
      <c r="I154"/>
      <c r="J154"/>
      <c r="K154"/>
      <c r="L154"/>
      <c r="M154"/>
      <c r="N154"/>
      <c r="O154"/>
      <c r="P154" s="7" t="s">
        <v>169</v>
      </c>
      <c r="Q154"/>
      <c r="R154"/>
      <c r="S154" s="7" t="s">
        <v>169</v>
      </c>
      <c r="T154"/>
      <c r="U154"/>
      <c r="V154"/>
      <c r="W154"/>
      <c r="X154"/>
      <c r="Y154"/>
      <c r="Z154"/>
      <c r="AA154"/>
      <c r="AB154"/>
      <c r="AC154"/>
      <c r="AD154" s="7" t="s">
        <v>171</v>
      </c>
      <c r="AE154"/>
      <c r="AF154"/>
      <c r="AG154" s="7" t="s">
        <v>171</v>
      </c>
      <c r="AH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6" customFormat="1" x14ac:dyDescent="0.25">
      <c r="A155"/>
      <c r="B155" t="s">
        <v>36</v>
      </c>
      <c r="C155" s="8">
        <v>6.0999999999999999E-2</v>
      </c>
      <c r="D155" s="8">
        <v>0.152</v>
      </c>
      <c r="E155" s="8">
        <v>0</v>
      </c>
      <c r="F155" s="8">
        <v>0.20499999999999999</v>
      </c>
      <c r="G155" s="8"/>
      <c r="H155">
        <f t="shared" si="146"/>
        <v>1.0362694300518136E-3</v>
      </c>
      <c r="I155">
        <f t="shared" ref="I155:I184" si="163">D155/SUM($C$138:$F$168)</f>
        <v>2.5821795634077978E-3</v>
      </c>
      <c r="J155">
        <f t="shared" si="147"/>
        <v>0</v>
      </c>
      <c r="K155">
        <f t="shared" si="147"/>
        <v>3.4825448059118327E-3</v>
      </c>
      <c r="L155"/>
      <c r="M155">
        <f t="shared" ref="M155:M164" si="164">SUM(H155:K155)</f>
        <v>7.1009937993714439E-3</v>
      </c>
      <c r="N155">
        <f t="shared" ref="N155:N164" si="165">_xlfn.STDEV.P(H155:K155)</f>
        <v>1.3475529414318345E-3</v>
      </c>
      <c r="O155"/>
      <c r="P155">
        <f t="shared" ref="P155:Q164" si="166">M155*100</f>
        <v>0.71009937993714445</v>
      </c>
      <c r="Q155">
        <f t="shared" si="166"/>
        <v>0.13475529414318346</v>
      </c>
      <c r="R155"/>
      <c r="S155"/>
      <c r="T155"/>
      <c r="U155"/>
      <c r="V155">
        <f>C155/SUM($C$138:$F$147,$C$155:$F$164)</f>
        <v>1.1378898671840023E-3</v>
      </c>
      <c r="W155">
        <f t="shared" ref="W155:Y164" si="167">D155/SUM($C$138:$F$147,$C$155:$F$164)</f>
        <v>2.8353977018355471E-3</v>
      </c>
      <c r="X155">
        <f t="shared" si="167"/>
        <v>0</v>
      </c>
      <c r="Y155">
        <f t="shared" si="167"/>
        <v>3.8240561110282046E-3</v>
      </c>
      <c r="Z155"/>
      <c r="AA155">
        <f t="shared" ref="AA155:AA164" si="168">SUM(V155:Y155)</f>
        <v>7.7973436800477542E-3</v>
      </c>
      <c r="AB155">
        <f t="shared" ref="AB155:AB164" si="169">_xlfn.STDEV.P(V155:Y155)</f>
        <v>1.4796989982350567E-3</v>
      </c>
      <c r="AC155"/>
      <c r="AD155">
        <f t="shared" ref="AD155:AE164" si="170">AA155*100</f>
        <v>0.77973436800477547</v>
      </c>
      <c r="AE155">
        <f t="shared" si="170"/>
        <v>0.14796989982350567</v>
      </c>
      <c r="AF155"/>
      <c r="AG155"/>
      <c r="AH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6" customFormat="1" x14ac:dyDescent="0.25">
      <c r="A156"/>
      <c r="B156" t="s">
        <v>35</v>
      </c>
      <c r="C156" s="8">
        <v>0.11899999999999999</v>
      </c>
      <c r="D156" s="8">
        <v>0.309</v>
      </c>
      <c r="E156" s="8">
        <v>0.16200000000000001</v>
      </c>
      <c r="F156" s="8">
        <v>0.50700000000000001</v>
      </c>
      <c r="G156" s="8"/>
      <c r="H156">
        <f t="shared" si="146"/>
        <v>2.0215747897732103E-3</v>
      </c>
      <c r="I156">
        <f t="shared" si="163"/>
        <v>5.2492992440329577E-3</v>
      </c>
      <c r="J156">
        <f t="shared" si="147"/>
        <v>2.7520597978425215E-3</v>
      </c>
      <c r="K156">
        <f t="shared" si="147"/>
        <v>8.6129278858404837E-3</v>
      </c>
      <c r="L156"/>
      <c r="M156">
        <f t="shared" si="164"/>
        <v>1.8635861717489172E-2</v>
      </c>
      <c r="N156">
        <f t="shared" si="165"/>
        <v>2.5775197183191736E-3</v>
      </c>
      <c r="O156"/>
      <c r="P156">
        <f t="shared" si="166"/>
        <v>1.8635861717489173</v>
      </c>
      <c r="Q156">
        <f t="shared" si="166"/>
        <v>0.25775197183191734</v>
      </c>
      <c r="R156" s="10" t="s">
        <v>114</v>
      </c>
      <c r="S156" s="11">
        <f>SUM(P155:P156)</f>
        <v>2.5736855516860615</v>
      </c>
      <c r="T156">
        <f>SUM(Q155:Q156)</f>
        <v>0.39250726597510077</v>
      </c>
      <c r="U156"/>
      <c r="V156">
        <f t="shared" ref="V156:V164" si="171">C156/SUM($C$138:$F$147,$C$155:$F$164)</f>
        <v>2.2198179376212504E-3</v>
      </c>
      <c r="W156">
        <f t="shared" si="167"/>
        <v>5.7640650649156844E-3</v>
      </c>
      <c r="X156">
        <f t="shared" si="167"/>
        <v>3.0219370243247277E-3</v>
      </c>
      <c r="Y156">
        <f t="shared" si="167"/>
        <v>9.4575436502014627E-3</v>
      </c>
      <c r="Z156"/>
      <c r="AA156">
        <f t="shared" si="168"/>
        <v>2.0463363677063126E-2</v>
      </c>
      <c r="AB156">
        <f t="shared" si="169"/>
        <v>2.8302808949943678E-3</v>
      </c>
      <c r="AC156"/>
      <c r="AD156">
        <f t="shared" si="170"/>
        <v>2.0463363677063127</v>
      </c>
      <c r="AE156">
        <f t="shared" si="170"/>
        <v>0.28302808949943681</v>
      </c>
      <c r="AF156"/>
      <c r="AG156" s="11">
        <f>SUM(AD155:AD156)</f>
        <v>2.8260707357110881</v>
      </c>
      <c r="AH156" s="12">
        <f>SUM(AE155:AE156)</f>
        <v>0.43099798932294248</v>
      </c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6" customFormat="1" x14ac:dyDescent="0.25">
      <c r="A157"/>
      <c r="B157" t="s">
        <v>34</v>
      </c>
      <c r="C157" s="8">
        <v>0.39900000000000002</v>
      </c>
      <c r="D157" s="8">
        <v>0.77100000000000002</v>
      </c>
      <c r="E157" s="8">
        <v>0.36</v>
      </c>
      <c r="F157" s="8">
        <v>1.1579999999999999</v>
      </c>
      <c r="G157" s="8"/>
      <c r="H157">
        <f t="shared" si="146"/>
        <v>6.7782213539454702E-3</v>
      </c>
      <c r="I157">
        <f t="shared" si="163"/>
        <v>1.3097766074917186E-2</v>
      </c>
      <c r="J157">
        <f t="shared" si="147"/>
        <v>6.1156884396500475E-3</v>
      </c>
      <c r="K157">
        <f t="shared" si="147"/>
        <v>1.9672131147540985E-2</v>
      </c>
      <c r="L157"/>
      <c r="M157">
        <f t="shared" si="164"/>
        <v>4.5663807016053687E-2</v>
      </c>
      <c r="N157">
        <f t="shared" si="165"/>
        <v>5.4907725333828671E-3</v>
      </c>
      <c r="O157"/>
      <c r="P157">
        <f t="shared" si="166"/>
        <v>4.566380701605369</v>
      </c>
      <c r="Q157">
        <f t="shared" si="166"/>
        <v>0.54907725333828672</v>
      </c>
      <c r="R157"/>
      <c r="S157" s="11">
        <f>P157</f>
        <v>4.566380701605369</v>
      </c>
      <c r="T157">
        <f>Q157</f>
        <v>0.54907725333828672</v>
      </c>
      <c r="U157"/>
      <c r="V157">
        <f t="shared" si="171"/>
        <v>7.4429189673183111E-3</v>
      </c>
      <c r="W157">
        <f t="shared" si="167"/>
        <v>1.4382181763915834E-2</v>
      </c>
      <c r="X157">
        <f t="shared" si="167"/>
        <v>6.7154156096105059E-3</v>
      </c>
      <c r="Y157">
        <f t="shared" si="167"/>
        <v>2.1601253544247127E-2</v>
      </c>
      <c r="Z157"/>
      <c r="AA157">
        <f t="shared" si="168"/>
        <v>5.014176988509178E-2</v>
      </c>
      <c r="AB157">
        <f t="shared" si="169"/>
        <v>6.0292181237423968E-3</v>
      </c>
      <c r="AC157"/>
      <c r="AD157">
        <f t="shared" si="170"/>
        <v>5.0141769885091776</v>
      </c>
      <c r="AE157">
        <f t="shared" si="170"/>
        <v>0.6029218123742397</v>
      </c>
      <c r="AF157"/>
      <c r="AG157" s="11">
        <f>AD157</f>
        <v>5.0141769885091776</v>
      </c>
      <c r="AH157" s="12">
        <f>AE157</f>
        <v>0.6029218123742397</v>
      </c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6" customFormat="1" x14ac:dyDescent="0.25">
      <c r="A158"/>
      <c r="B158" t="s">
        <v>33</v>
      </c>
      <c r="C158" s="8">
        <v>1.534</v>
      </c>
      <c r="D158" s="8">
        <v>2.13</v>
      </c>
      <c r="E158" s="8">
        <v>2.36</v>
      </c>
      <c r="F158" s="8">
        <v>5.4029999999999996</v>
      </c>
      <c r="G158" s="8"/>
      <c r="H158">
        <f t="shared" si="146"/>
        <v>2.6059627962286593E-2</v>
      </c>
      <c r="I158">
        <f t="shared" si="163"/>
        <v>3.6184489934596116E-2</v>
      </c>
      <c r="J158">
        <f t="shared" si="147"/>
        <v>4.0091735326594755E-2</v>
      </c>
      <c r="K158">
        <f t="shared" si="147"/>
        <v>9.1786290665081136E-2</v>
      </c>
      <c r="L158"/>
      <c r="M158">
        <f t="shared" si="164"/>
        <v>0.19412214388855858</v>
      </c>
      <c r="N158">
        <f t="shared" si="165"/>
        <v>2.5493333589095418E-2</v>
      </c>
      <c r="O158"/>
      <c r="P158">
        <f t="shared" si="166"/>
        <v>19.412214388855858</v>
      </c>
      <c r="Q158">
        <f t="shared" si="166"/>
        <v>2.5493333589095419</v>
      </c>
      <c r="R158"/>
      <c r="S158" s="11">
        <f t="shared" ref="S158:T164" si="172">P158</f>
        <v>19.412214388855858</v>
      </c>
      <c r="T158">
        <f t="shared" si="172"/>
        <v>2.5493333589095419</v>
      </c>
      <c r="U158"/>
      <c r="V158">
        <f t="shared" si="171"/>
        <v>2.8615132069840326E-2</v>
      </c>
      <c r="W158">
        <f t="shared" si="167"/>
        <v>3.9732875690195492E-2</v>
      </c>
      <c r="X158">
        <f t="shared" si="167"/>
        <v>4.4023280107446647E-2</v>
      </c>
      <c r="Y158">
        <f t="shared" si="167"/>
        <v>0.10078719594090434</v>
      </c>
      <c r="Z158"/>
      <c r="AA158">
        <f t="shared" si="168"/>
        <v>0.21315848380838681</v>
      </c>
      <c r="AB158">
        <f t="shared" si="169"/>
        <v>2.7993304762761167E-2</v>
      </c>
      <c r="AC158"/>
      <c r="AD158">
        <f t="shared" si="170"/>
        <v>21.31584838083868</v>
      </c>
      <c r="AE158">
        <f t="shared" si="170"/>
        <v>2.7993304762761166</v>
      </c>
      <c r="AF158"/>
      <c r="AG158" s="11">
        <f t="shared" ref="AG158:AH168" si="173">AD158</f>
        <v>21.31584838083868</v>
      </c>
      <c r="AH158" s="12">
        <f t="shared" si="173"/>
        <v>2.7993304762761166</v>
      </c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6" customFormat="1" x14ac:dyDescent="0.25">
      <c r="A159"/>
      <c r="B159" t="s">
        <v>32</v>
      </c>
      <c r="C159" s="8">
        <v>2.794</v>
      </c>
      <c r="D159" s="8">
        <v>2.84</v>
      </c>
      <c r="E159" s="8">
        <v>2.57</v>
      </c>
      <c r="F159" s="8">
        <v>6.1449999999999996</v>
      </c>
      <c r="G159" s="8"/>
      <c r="H159">
        <f t="shared" si="146"/>
        <v>4.7464537501061763E-2</v>
      </c>
      <c r="I159">
        <f t="shared" si="163"/>
        <v>4.824598657946149E-2</v>
      </c>
      <c r="J159">
        <f t="shared" si="147"/>
        <v>4.3659220249723948E-2</v>
      </c>
      <c r="K159">
        <f t="shared" si="147"/>
        <v>0.10439140406013762</v>
      </c>
      <c r="L159"/>
      <c r="M159">
        <f t="shared" si="164"/>
        <v>0.24376114839038482</v>
      </c>
      <c r="N159">
        <f t="shared" si="165"/>
        <v>2.5146450691530486E-2</v>
      </c>
      <c r="O159"/>
      <c r="P159">
        <f t="shared" si="166"/>
        <v>24.376114839038483</v>
      </c>
      <c r="Q159">
        <f t="shared" si="166"/>
        <v>2.5146450691530484</v>
      </c>
      <c r="R159"/>
      <c r="S159" s="11">
        <f t="shared" si="172"/>
        <v>24.376114839038483</v>
      </c>
      <c r="T159">
        <f t="shared" si="172"/>
        <v>2.5146450691530484</v>
      </c>
      <c r="U159"/>
      <c r="V159">
        <f t="shared" si="171"/>
        <v>5.2119086703477098E-2</v>
      </c>
      <c r="W159">
        <f t="shared" si="167"/>
        <v>5.2977167586927325E-2</v>
      </c>
      <c r="X159">
        <f t="shared" si="167"/>
        <v>4.7940605879719447E-2</v>
      </c>
      <c r="Y159">
        <f t="shared" si="167"/>
        <v>0.11462841366960155</v>
      </c>
      <c r="Z159"/>
      <c r="AA159">
        <f t="shared" si="168"/>
        <v>0.26766527383972538</v>
      </c>
      <c r="AB159">
        <f t="shared" si="169"/>
        <v>2.7612405237220992E-2</v>
      </c>
      <c r="AC159"/>
      <c r="AD159">
        <f t="shared" si="170"/>
        <v>26.766527383972537</v>
      </c>
      <c r="AE159">
        <f t="shared" si="170"/>
        <v>2.7612405237220994</v>
      </c>
      <c r="AF159"/>
      <c r="AG159" s="11">
        <f t="shared" si="173"/>
        <v>26.766527383972537</v>
      </c>
      <c r="AH159" s="12">
        <f t="shared" si="173"/>
        <v>2.7612405237220994</v>
      </c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6" customFormat="1" x14ac:dyDescent="0.25">
      <c r="A160"/>
      <c r="B160" t="s">
        <v>31</v>
      </c>
      <c r="C160" s="8">
        <v>1.5629999999999999</v>
      </c>
      <c r="D160" s="8">
        <v>1.9019999999999999</v>
      </c>
      <c r="E160" s="8">
        <v>1.238</v>
      </c>
      <c r="F160" s="8">
        <v>2.4780000000000002</v>
      </c>
      <c r="G160" s="8"/>
      <c r="H160">
        <f t="shared" si="146"/>
        <v>2.6552280642147291E-2</v>
      </c>
      <c r="I160">
        <f t="shared" si="163"/>
        <v>3.2311220589484421E-2</v>
      </c>
      <c r="J160">
        <f t="shared" si="147"/>
        <v>2.1031173023018775E-2</v>
      </c>
      <c r="K160">
        <f t="shared" si="147"/>
        <v>4.20963220929245E-2</v>
      </c>
      <c r="L160"/>
      <c r="M160">
        <f t="shared" si="164"/>
        <v>0.12199099634757499</v>
      </c>
      <c r="N160">
        <f t="shared" si="165"/>
        <v>7.7942023050558955E-3</v>
      </c>
      <c r="O160"/>
      <c r="P160">
        <f t="shared" si="166"/>
        <v>12.199099634757498</v>
      </c>
      <c r="Q160">
        <f t="shared" si="166"/>
        <v>0.77942023050558951</v>
      </c>
      <c r="R160"/>
      <c r="S160" s="11">
        <f t="shared" si="172"/>
        <v>12.199099634757498</v>
      </c>
      <c r="T160">
        <f t="shared" si="172"/>
        <v>0.77942023050558951</v>
      </c>
      <c r="U160"/>
      <c r="V160">
        <f t="shared" si="171"/>
        <v>2.9156096105058947E-2</v>
      </c>
      <c r="W160">
        <f t="shared" si="167"/>
        <v>3.5479779137442172E-2</v>
      </c>
      <c r="X160">
        <f t="shared" si="167"/>
        <v>2.3093568124160573E-2</v>
      </c>
      <c r="Y160">
        <f t="shared" si="167"/>
        <v>4.6224444112818987E-2</v>
      </c>
      <c r="Z160"/>
      <c r="AA160">
        <f t="shared" si="168"/>
        <v>0.13395388747948067</v>
      </c>
      <c r="AB160">
        <f t="shared" si="169"/>
        <v>8.5585307918056071E-3</v>
      </c>
      <c r="AC160"/>
      <c r="AD160">
        <f t="shared" si="170"/>
        <v>13.395388747948067</v>
      </c>
      <c r="AE160">
        <f t="shared" si="170"/>
        <v>0.85585307918056075</v>
      </c>
      <c r="AF160"/>
      <c r="AG160" s="11">
        <f t="shared" si="173"/>
        <v>13.395388747948067</v>
      </c>
      <c r="AH160" s="12">
        <f t="shared" si="173"/>
        <v>0.85585307918056075</v>
      </c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6" customFormat="1" x14ac:dyDescent="0.25">
      <c r="A161"/>
      <c r="B161" t="s">
        <v>30</v>
      </c>
      <c r="C161" s="8">
        <v>1.0649999999999999</v>
      </c>
      <c r="D161" s="8">
        <v>0.88200000000000001</v>
      </c>
      <c r="E161" s="8">
        <v>0.749</v>
      </c>
      <c r="F161" s="8">
        <v>1.008</v>
      </c>
      <c r="G161" s="8"/>
      <c r="H161">
        <f t="shared" si="146"/>
        <v>1.8092244967298058E-2</v>
      </c>
      <c r="I161">
        <f t="shared" si="163"/>
        <v>1.4983436677142617E-2</v>
      </c>
      <c r="J161">
        <f t="shared" si="147"/>
        <v>1.2724029559160794E-2</v>
      </c>
      <c r="K161">
        <f t="shared" si="147"/>
        <v>1.7123927631020136E-2</v>
      </c>
      <c r="L161"/>
      <c r="M161">
        <f t="shared" si="164"/>
        <v>6.2923638834621598E-2</v>
      </c>
      <c r="N161">
        <f t="shared" si="165"/>
        <v>2.0686014177459353E-3</v>
      </c>
      <c r="O161"/>
      <c r="P161">
        <f t="shared" si="166"/>
        <v>6.2923638834621602</v>
      </c>
      <c r="Q161">
        <f t="shared" si="166"/>
        <v>0.20686014177459353</v>
      </c>
      <c r="R161"/>
      <c r="S161" s="11">
        <f t="shared" si="172"/>
        <v>6.2923638834621602</v>
      </c>
      <c r="T161">
        <f t="shared" si="172"/>
        <v>0.20686014177459353</v>
      </c>
      <c r="U161"/>
      <c r="V161">
        <f t="shared" si="171"/>
        <v>1.9866437845097746E-2</v>
      </c>
      <c r="W161">
        <f t="shared" si="167"/>
        <v>1.6452768243545742E-2</v>
      </c>
      <c r="X161">
        <f t="shared" si="167"/>
        <v>1.3971795254439636E-2</v>
      </c>
      <c r="Y161">
        <f t="shared" si="167"/>
        <v>1.8803163706909418E-2</v>
      </c>
      <c r="Z161"/>
      <c r="AA161">
        <f t="shared" si="168"/>
        <v>6.9094165049992551E-2</v>
      </c>
      <c r="AB161">
        <f t="shared" si="169"/>
        <v>2.2714561717582151E-3</v>
      </c>
      <c r="AC161"/>
      <c r="AD161">
        <f t="shared" si="170"/>
        <v>6.9094165049992551</v>
      </c>
      <c r="AE161">
        <f t="shared" si="170"/>
        <v>0.22714561717582152</v>
      </c>
      <c r="AF161"/>
      <c r="AG161" s="11">
        <f t="shared" si="173"/>
        <v>6.9094165049992551</v>
      </c>
      <c r="AH161" s="12">
        <f t="shared" si="173"/>
        <v>0.22714561717582152</v>
      </c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6" customFormat="1" x14ac:dyDescent="0.25">
      <c r="A162"/>
      <c r="B162" t="s">
        <v>29</v>
      </c>
      <c r="C162" s="8">
        <v>0.46300000000000002</v>
      </c>
      <c r="D162" s="8">
        <v>0.60199999999999998</v>
      </c>
      <c r="E162" s="8">
        <v>0.438</v>
      </c>
      <c r="F162" s="8">
        <v>0.66200000000000003</v>
      </c>
      <c r="G162" s="8"/>
      <c r="H162">
        <f t="shared" si="146"/>
        <v>7.8654548543277015E-3</v>
      </c>
      <c r="I162">
        <f t="shared" si="163"/>
        <v>1.0226790112970358E-2</v>
      </c>
      <c r="J162">
        <f t="shared" si="147"/>
        <v>7.4407542682408921E-3</v>
      </c>
      <c r="K162">
        <f t="shared" si="147"/>
        <v>1.1246071519578699E-2</v>
      </c>
      <c r="L162"/>
      <c r="M162">
        <f t="shared" si="164"/>
        <v>3.6779070755117653E-2</v>
      </c>
      <c r="N162">
        <f t="shared" si="165"/>
        <v>1.5903264901862186E-3</v>
      </c>
      <c r="O162"/>
      <c r="P162">
        <f t="shared" si="166"/>
        <v>3.6779070755117651</v>
      </c>
      <c r="Q162">
        <f t="shared" si="166"/>
        <v>0.15903264901862185</v>
      </c>
      <c r="R162"/>
      <c r="S162" s="11">
        <f t="shared" si="172"/>
        <v>3.6779070755117651</v>
      </c>
      <c r="T162">
        <f t="shared" si="172"/>
        <v>0.15903264901862185</v>
      </c>
      <c r="U162"/>
      <c r="V162">
        <f t="shared" si="171"/>
        <v>8.6367706312490689E-3</v>
      </c>
      <c r="W162">
        <f t="shared" si="167"/>
        <v>1.1229667213848679E-2</v>
      </c>
      <c r="X162">
        <f t="shared" si="167"/>
        <v>8.1704223250261155E-3</v>
      </c>
      <c r="Y162">
        <f t="shared" si="167"/>
        <v>1.2348903148783764E-2</v>
      </c>
      <c r="Z162"/>
      <c r="AA162">
        <f t="shared" si="168"/>
        <v>4.0385763318907628E-2</v>
      </c>
      <c r="AB162">
        <f t="shared" si="169"/>
        <v>1.746279824742795E-3</v>
      </c>
      <c r="AC162"/>
      <c r="AD162">
        <f t="shared" si="170"/>
        <v>4.0385763318907628</v>
      </c>
      <c r="AE162">
        <f t="shared" si="170"/>
        <v>0.17462798247427949</v>
      </c>
      <c r="AF162"/>
      <c r="AG162" s="11">
        <f t="shared" si="173"/>
        <v>4.0385763318907628</v>
      </c>
      <c r="AH162" s="12">
        <f t="shared" si="173"/>
        <v>0.17462798247427949</v>
      </c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6" customFormat="1" x14ac:dyDescent="0.25">
      <c r="A163"/>
      <c r="B163" t="s">
        <v>28</v>
      </c>
      <c r="C163" s="8">
        <v>0.66200000000000003</v>
      </c>
      <c r="D163" s="8">
        <v>0.36299999999999999</v>
      </c>
      <c r="E163" s="8">
        <v>0.223</v>
      </c>
      <c r="F163" s="8">
        <v>0.40699999999999997</v>
      </c>
      <c r="G163" s="8"/>
      <c r="H163">
        <f t="shared" si="146"/>
        <v>1.1246071519578699E-2</v>
      </c>
      <c r="I163">
        <f t="shared" si="163"/>
        <v>6.1666525099804649E-3</v>
      </c>
      <c r="J163">
        <f t="shared" si="147"/>
        <v>3.7883292278943353E-3</v>
      </c>
      <c r="K163">
        <f t="shared" si="147"/>
        <v>6.9141255414932479E-3</v>
      </c>
      <c r="L163"/>
      <c r="M163">
        <f t="shared" si="164"/>
        <v>2.8115178798946747E-2</v>
      </c>
      <c r="N163">
        <f t="shared" si="165"/>
        <v>2.6945536931275442E-3</v>
      </c>
      <c r="O163"/>
      <c r="P163">
        <f t="shared" si="166"/>
        <v>2.8115178798946747</v>
      </c>
      <c r="Q163">
        <f t="shared" si="166"/>
        <v>0.26945536931275443</v>
      </c>
      <c r="R163"/>
      <c r="S163" s="11">
        <f t="shared" si="172"/>
        <v>2.8115178798946747</v>
      </c>
      <c r="T163">
        <f t="shared" si="172"/>
        <v>0.26945536931275443</v>
      </c>
      <c r="U163"/>
      <c r="V163">
        <f t="shared" si="171"/>
        <v>1.2348903148783764E-2</v>
      </c>
      <c r="W163">
        <f t="shared" si="167"/>
        <v>6.7713774063572606E-3</v>
      </c>
      <c r="X163">
        <f t="shared" si="167"/>
        <v>4.1598268915087307E-3</v>
      </c>
      <c r="Y163">
        <f t="shared" si="167"/>
        <v>7.5921504253096553E-3</v>
      </c>
      <c r="Z163"/>
      <c r="AA163">
        <f t="shared" si="168"/>
        <v>3.0872257871959411E-2</v>
      </c>
      <c r="AB163">
        <f t="shared" si="169"/>
        <v>2.9587916569533057E-3</v>
      </c>
      <c r="AC163"/>
      <c r="AD163">
        <f t="shared" si="170"/>
        <v>3.087225787195941</v>
      </c>
      <c r="AE163">
        <f t="shared" si="170"/>
        <v>0.29587916569533057</v>
      </c>
      <c r="AF163"/>
      <c r="AG163" s="11">
        <f t="shared" si="173"/>
        <v>3.087225787195941</v>
      </c>
      <c r="AH163" s="12">
        <f t="shared" si="173"/>
        <v>0.29587916569533057</v>
      </c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6" customFormat="1" x14ac:dyDescent="0.25">
      <c r="A164"/>
      <c r="B164" t="s">
        <v>27</v>
      </c>
      <c r="C164" s="8">
        <v>0.996</v>
      </c>
      <c r="D164" s="8">
        <v>0.85699999999999998</v>
      </c>
      <c r="E164" s="8">
        <v>0.83499999999999996</v>
      </c>
      <c r="F164" s="8">
        <v>0.72499999999999998</v>
      </c>
      <c r="G164" s="8"/>
      <c r="H164">
        <f t="shared" si="146"/>
        <v>1.6920071349698466E-2</v>
      </c>
      <c r="I164">
        <f t="shared" si="163"/>
        <v>1.4558736091055808E-2</v>
      </c>
      <c r="J164">
        <f t="shared" si="147"/>
        <v>1.4184999575299416E-2</v>
      </c>
      <c r="K164">
        <f t="shared" si="147"/>
        <v>1.2316316996517458E-2</v>
      </c>
      <c r="L164"/>
      <c r="M164">
        <f t="shared" si="164"/>
        <v>5.7980124012571153E-2</v>
      </c>
      <c r="N164">
        <f t="shared" si="165"/>
        <v>1.6376655053432683E-3</v>
      </c>
      <c r="O164"/>
      <c r="P164">
        <f t="shared" si="166"/>
        <v>5.7980124012571155</v>
      </c>
      <c r="Q164">
        <f t="shared" si="166"/>
        <v>0.16376655053432682</v>
      </c>
      <c r="R164"/>
      <c r="S164" s="11">
        <f t="shared" si="172"/>
        <v>5.7980124012571155</v>
      </c>
      <c r="T164">
        <f t="shared" si="172"/>
        <v>0.16376655053432682</v>
      </c>
      <c r="U164"/>
      <c r="V164">
        <f t="shared" si="171"/>
        <v>1.8579316519922402E-2</v>
      </c>
      <c r="W164">
        <f t="shared" si="167"/>
        <v>1.5986419937322787E-2</v>
      </c>
      <c r="X164">
        <f t="shared" si="167"/>
        <v>1.5576033427846591E-2</v>
      </c>
      <c r="Y164">
        <f t="shared" si="167"/>
        <v>1.3524100880465602E-2</v>
      </c>
      <c r="Z164"/>
      <c r="AA164">
        <f t="shared" si="168"/>
        <v>6.3665870765557381E-2</v>
      </c>
      <c r="AB164">
        <f t="shared" si="169"/>
        <v>1.7982610799140335E-3</v>
      </c>
      <c r="AC164"/>
      <c r="AD164">
        <f t="shared" si="170"/>
        <v>6.3665870765557377</v>
      </c>
      <c r="AE164">
        <f t="shared" si="170"/>
        <v>0.17982610799140336</v>
      </c>
      <c r="AF164"/>
      <c r="AG164" s="11">
        <f t="shared" si="173"/>
        <v>6.3665870765557377</v>
      </c>
      <c r="AH164" s="12">
        <f t="shared" si="173"/>
        <v>0.17982610799140336</v>
      </c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6" customFormat="1" x14ac:dyDescent="0.25">
      <c r="A165"/>
      <c r="B165"/>
      <c r="C165" s="8"/>
      <c r="D165" s="8"/>
      <c r="E165" s="8"/>
      <c r="F165" s="8"/>
      <c r="G165" s="8"/>
      <c r="H165"/>
      <c r="I165"/>
      <c r="J165"/>
      <c r="K165"/>
      <c r="L165"/>
      <c r="M165"/>
      <c r="N165"/>
      <c r="O165"/>
      <c r="P165"/>
      <c r="Q165"/>
      <c r="R165"/>
      <c r="S165" s="11"/>
      <c r="T165"/>
      <c r="U165"/>
      <c r="V165"/>
      <c r="W165"/>
      <c r="X165"/>
      <c r="Y165"/>
      <c r="Z165"/>
      <c r="AA165"/>
      <c r="AB165"/>
      <c r="AC165"/>
      <c r="AD165" s="7" t="s">
        <v>183</v>
      </c>
      <c r="AE165"/>
      <c r="AF165"/>
      <c r="AG165" s="13" t="str">
        <f t="shared" si="173"/>
        <v>% WM</v>
      </c>
      <c r="AH165" s="12">
        <f t="shared" si="173"/>
        <v>0</v>
      </c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6" customFormat="1" x14ac:dyDescent="0.25">
      <c r="A166"/>
      <c r="B166" t="s">
        <v>185</v>
      </c>
      <c r="C166" s="8">
        <v>0.55800000000000005</v>
      </c>
      <c r="D166" s="8">
        <v>0.55900000000000005</v>
      </c>
      <c r="E166" s="8">
        <v>0.39</v>
      </c>
      <c r="F166" s="8">
        <v>0.78800000000000003</v>
      </c>
      <c r="G166" s="8"/>
      <c r="H166">
        <f t="shared" si="146"/>
        <v>9.4793170814575761E-3</v>
      </c>
      <c r="I166">
        <f t="shared" si="163"/>
        <v>9.4963051049010479E-3</v>
      </c>
      <c r="J166">
        <f t="shared" si="147"/>
        <v>6.6253291429542189E-3</v>
      </c>
      <c r="K166">
        <f t="shared" si="147"/>
        <v>1.3386562473456216E-2</v>
      </c>
      <c r="L166"/>
      <c r="M166">
        <f t="shared" ref="M166:M168" si="174">SUM(H166:K166)</f>
        <v>3.8987513802769061E-2</v>
      </c>
      <c r="N166">
        <f t="shared" ref="N166:N168" si="175">_xlfn.STDEV.P(H166:K166)</f>
        <v>2.4044617877048285E-3</v>
      </c>
      <c r="O166"/>
      <c r="P166">
        <f t="shared" ref="P166:Q168" si="176">M166*100</f>
        <v>3.8987513802769063</v>
      </c>
      <c r="Q166">
        <f t="shared" si="176"/>
        <v>0.24044617877048285</v>
      </c>
      <c r="R166"/>
      <c r="S166" s="11">
        <f t="shared" ref="S166:T168" si="177">P166</f>
        <v>3.8987513802769063</v>
      </c>
      <c r="T166">
        <f t="shared" si="177"/>
        <v>0.24044617877048285</v>
      </c>
      <c r="U166"/>
      <c r="V166">
        <f>C166/SUM($C$149:$F$151,$C$166:$F$168)</f>
        <v>0.10614418870077993</v>
      </c>
      <c r="W166">
        <f t="shared" ref="W166:Y168" si="178">D166/SUM($C$149:$F$151,$C$166:$F$168)</f>
        <v>0.1063344112611756</v>
      </c>
      <c r="X166">
        <f t="shared" si="178"/>
        <v>7.4186798554308542E-2</v>
      </c>
      <c r="Y166">
        <f t="shared" si="178"/>
        <v>0.1498953775917824</v>
      </c>
      <c r="Z166"/>
      <c r="AA166">
        <f t="shared" ref="AA166:AA168" si="179">SUM(V166:Y166)</f>
        <v>0.43656077610804644</v>
      </c>
      <c r="AB166">
        <f t="shared" ref="AB166:AB168" si="180">_xlfn.STDEV.P(V166:Y166)</f>
        <v>2.6923843091733887E-2</v>
      </c>
      <c r="AC166"/>
      <c r="AD166">
        <f t="shared" ref="AD166:AE168" si="181">AA166*100</f>
        <v>43.656077610804644</v>
      </c>
      <c r="AE166">
        <f t="shared" si="181"/>
        <v>2.6923843091733888</v>
      </c>
      <c r="AF166"/>
      <c r="AG166" s="11">
        <f t="shared" si="173"/>
        <v>43.656077610804644</v>
      </c>
      <c r="AH166" s="12">
        <f t="shared" si="173"/>
        <v>2.6923843091733888</v>
      </c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6" customFormat="1" x14ac:dyDescent="0.25">
      <c r="A167"/>
      <c r="B167" t="s">
        <v>186</v>
      </c>
      <c r="C167" s="8">
        <v>0.53500000000000003</v>
      </c>
      <c r="D167" s="8">
        <v>0.44700000000000001</v>
      </c>
      <c r="E167" s="8">
        <v>0.45900000000000002</v>
      </c>
      <c r="F167" s="8">
        <v>0.754</v>
      </c>
      <c r="G167" s="8"/>
      <c r="H167">
        <f t="shared" si="146"/>
        <v>9.0885925422577105E-3</v>
      </c>
      <c r="I167">
        <f t="shared" si="163"/>
        <v>7.5936464792321435E-3</v>
      </c>
      <c r="J167">
        <f t="shared" si="147"/>
        <v>7.7975027605538113E-3</v>
      </c>
      <c r="K167">
        <f t="shared" si="147"/>
        <v>1.2808969676378157E-2</v>
      </c>
      <c r="L167"/>
      <c r="M167">
        <f t="shared" si="174"/>
        <v>3.7288711458421823E-2</v>
      </c>
      <c r="N167">
        <f t="shared" si="175"/>
        <v>2.0931276934647901E-3</v>
      </c>
      <c r="O167"/>
      <c r="P167">
        <f t="shared" si="176"/>
        <v>3.7288711458421822</v>
      </c>
      <c r="Q167">
        <f t="shared" si="176"/>
        <v>0.20931276934647902</v>
      </c>
      <c r="R167"/>
      <c r="S167" s="11">
        <f t="shared" si="177"/>
        <v>3.7288711458421822</v>
      </c>
      <c r="T167">
        <f t="shared" si="177"/>
        <v>0.20931276934647902</v>
      </c>
      <c r="U167"/>
      <c r="V167">
        <f t="shared" ref="V167:V168" si="182">C167/SUM($C$149:$F$151,$C$166:$F$168)</f>
        <v>0.10176906981167967</v>
      </c>
      <c r="W167">
        <f t="shared" si="178"/>
        <v>8.5029484496861332E-2</v>
      </c>
      <c r="X167">
        <f t="shared" si="178"/>
        <v>8.7312155221609289E-2</v>
      </c>
      <c r="Y167">
        <f t="shared" si="178"/>
        <v>0.14342781053832984</v>
      </c>
      <c r="Z167"/>
      <c r="AA167">
        <f t="shared" si="179"/>
        <v>0.41753852006848013</v>
      </c>
      <c r="AB167">
        <f t="shared" si="180"/>
        <v>2.343769482134388E-2</v>
      </c>
      <c r="AC167"/>
      <c r="AD167">
        <f t="shared" si="181"/>
        <v>41.753852006848014</v>
      </c>
      <c r="AE167">
        <f t="shared" si="181"/>
        <v>2.343769482134388</v>
      </c>
      <c r="AF167"/>
      <c r="AG167" s="11">
        <f t="shared" si="173"/>
        <v>41.753852006848014</v>
      </c>
      <c r="AH167" s="12">
        <f t="shared" si="173"/>
        <v>2.343769482134388</v>
      </c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6" customFormat="1" x14ac:dyDescent="0.25">
      <c r="A168"/>
      <c r="B168" t="s">
        <v>187</v>
      </c>
      <c r="C168" s="8">
        <v>3.6999999999999998E-2</v>
      </c>
      <c r="D168" s="8">
        <v>4.7E-2</v>
      </c>
      <c r="E168" s="8">
        <v>4.2999999999999997E-2</v>
      </c>
      <c r="F168" s="8">
        <v>1.7999999999999999E-2</v>
      </c>
      <c r="G168" s="8"/>
      <c r="H168">
        <f t="shared" si="146"/>
        <v>6.2855686740847713E-4</v>
      </c>
      <c r="I168">
        <f t="shared" si="163"/>
        <v>7.9843710184320069E-4</v>
      </c>
      <c r="J168">
        <f t="shared" si="147"/>
        <v>7.3048500806931118E-4</v>
      </c>
      <c r="K168">
        <f t="shared" si="147"/>
        <v>3.0578442198250235E-4</v>
      </c>
      <c r="L168"/>
      <c r="M168">
        <f t="shared" si="174"/>
        <v>2.4632633993034911E-3</v>
      </c>
      <c r="N168">
        <f t="shared" si="175"/>
        <v>1.8893210243383358E-4</v>
      </c>
      <c r="O168"/>
      <c r="P168">
        <f t="shared" si="176"/>
        <v>0.24632633993034911</v>
      </c>
      <c r="Q168">
        <f t="shared" si="176"/>
        <v>1.8893210243383359E-2</v>
      </c>
      <c r="R168"/>
      <c r="S168" s="11">
        <f t="shared" si="177"/>
        <v>0.24632633993034911</v>
      </c>
      <c r="T168">
        <f t="shared" si="177"/>
        <v>1.8893210243383359E-2</v>
      </c>
      <c r="U168"/>
      <c r="V168">
        <f t="shared" si="182"/>
        <v>7.038234734639528E-3</v>
      </c>
      <c r="W168">
        <f t="shared" si="178"/>
        <v>8.9404603385961588E-3</v>
      </c>
      <c r="X168">
        <f t="shared" si="178"/>
        <v>8.1795700970135055E-3</v>
      </c>
      <c r="Y168">
        <f t="shared" si="178"/>
        <v>3.4240060871219328E-3</v>
      </c>
      <c r="Z168"/>
      <c r="AA168">
        <f t="shared" si="179"/>
        <v>2.7582271257371123E-2</v>
      </c>
      <c r="AB168">
        <f t="shared" si="180"/>
        <v>2.115557962672173E-3</v>
      </c>
      <c r="AC168"/>
      <c r="AD168">
        <f t="shared" si="181"/>
        <v>2.7582271257371125</v>
      </c>
      <c r="AE168">
        <f t="shared" si="181"/>
        <v>0.21155579626721729</v>
      </c>
      <c r="AF168"/>
      <c r="AG168" s="11">
        <f t="shared" si="173"/>
        <v>2.7582271257371125</v>
      </c>
      <c r="AH168" s="12">
        <f t="shared" si="173"/>
        <v>0.21155579626721729</v>
      </c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75" spans="1:91" s="6" customFormat="1" x14ac:dyDescent="0.25">
      <c r="A175"/>
      <c r="B175"/>
      <c r="C175"/>
      <c r="D175" t="s">
        <v>224</v>
      </c>
      <c r="E175"/>
      <c r="F175"/>
      <c r="G175"/>
      <c r="H175"/>
      <c r="I175"/>
      <c r="J175"/>
      <c r="K175"/>
      <c r="L175" t="s">
        <v>225</v>
      </c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7" spans="1:91" s="6" customFormat="1" x14ac:dyDescent="0.25">
      <c r="A177"/>
      <c r="B177" t="s">
        <v>172</v>
      </c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94" spans="2:2" x14ac:dyDescent="0.25">
      <c r="B194" t="s">
        <v>188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zoomScale="85" zoomScaleNormal="85" workbookViewId="0">
      <selection activeCell="M29" sqref="M29"/>
    </sheetView>
  </sheetViews>
  <sheetFormatPr defaultRowHeight="15" x14ac:dyDescent="0.25"/>
  <cols>
    <col min="2" max="2" width="12" customWidth="1"/>
    <col min="3" max="3" width="10" customWidth="1"/>
    <col min="4" max="4" width="12" customWidth="1"/>
  </cols>
  <sheetData>
    <row r="1" spans="1:14" x14ac:dyDescent="0.25">
      <c r="A1" s="3" t="s">
        <v>160</v>
      </c>
    </row>
    <row r="2" spans="1:14" x14ac:dyDescent="0.25">
      <c r="A2" s="3"/>
    </row>
    <row r="3" spans="1:14" x14ac:dyDescent="0.25">
      <c r="A3" s="4" t="s">
        <v>161</v>
      </c>
      <c r="B3" t="s">
        <v>162</v>
      </c>
    </row>
    <row r="4" spans="1:14" x14ac:dyDescent="0.25">
      <c r="A4" s="3"/>
    </row>
    <row r="5" spans="1:14" x14ac:dyDescent="0.25">
      <c r="B5" t="s">
        <v>120</v>
      </c>
      <c r="C5" t="s">
        <v>121</v>
      </c>
      <c r="D5" t="s">
        <v>122</v>
      </c>
      <c r="F5" t="s">
        <v>1</v>
      </c>
      <c r="G5" t="s">
        <v>3</v>
      </c>
      <c r="H5" t="s">
        <v>123</v>
      </c>
    </row>
    <row r="6" spans="1:14" x14ac:dyDescent="0.25">
      <c r="A6" t="s">
        <v>37</v>
      </c>
      <c r="B6">
        <f>AVERAGE(B10:B74)</f>
        <v>7.1286174934913262</v>
      </c>
      <c r="C6">
        <f>AVERAGE(C10:C74)</f>
        <v>6.1741705886030989</v>
      </c>
      <c r="D6">
        <f>AVERAGE(D10:D74)</f>
        <v>6.5565596382566182</v>
      </c>
      <c r="F6" s="4">
        <f>AVERAGE(B10:D74)</f>
        <v>6.6329990648799821</v>
      </c>
      <c r="G6" s="4">
        <f>_xlfn.STDEV.S(B10:D74)</f>
        <v>4.2580528049881883</v>
      </c>
      <c r="H6" s="3">
        <f>F6*2</f>
        <v>13.265998129759964</v>
      </c>
      <c r="I6" s="3">
        <f>G6*2</f>
        <v>8.5161056099763766</v>
      </c>
    </row>
    <row r="7" spans="1:14" x14ac:dyDescent="0.25">
      <c r="H7" s="3"/>
      <c r="I7" s="3"/>
    </row>
    <row r="8" spans="1:14" x14ac:dyDescent="0.25">
      <c r="A8" t="s">
        <v>124</v>
      </c>
      <c r="F8">
        <f>AVERAGE(F10:F37)</f>
        <v>6.6109476433499896</v>
      </c>
      <c r="G8">
        <f>AVERAGE(G11:G35)</f>
        <v>2.5490508389418505</v>
      </c>
      <c r="H8" s="3">
        <f>F8*2</f>
        <v>13.221895286699979</v>
      </c>
      <c r="I8" s="3">
        <f>G8*2</f>
        <v>5.0981016778837009</v>
      </c>
      <c r="K8" t="s">
        <v>125</v>
      </c>
    </row>
    <row r="9" spans="1:14" x14ac:dyDescent="0.25">
      <c r="H9" s="3"/>
      <c r="I9" s="3"/>
      <c r="K9" t="s">
        <v>1</v>
      </c>
      <c r="L9" t="s">
        <v>3</v>
      </c>
      <c r="M9" s="3" t="s">
        <v>126</v>
      </c>
      <c r="N9" s="3" t="s">
        <v>127</v>
      </c>
    </row>
    <row r="10" spans="1:14" x14ac:dyDescent="0.25">
      <c r="A10" t="s">
        <v>128</v>
      </c>
      <c r="B10">
        <v>20.619566809867489</v>
      </c>
      <c r="F10">
        <f>AVERAGE(B10:D10)</f>
        <v>20.619566809867489</v>
      </c>
      <c r="H10" s="3">
        <f t="shared" ref="H10:I36" si="0">F10*2</f>
        <v>41.239133619734979</v>
      </c>
      <c r="I10" s="3">
        <f t="shared" si="0"/>
        <v>0</v>
      </c>
      <c r="K10">
        <f>AVERAGE(F10,F44)</f>
        <v>21.176035517556954</v>
      </c>
      <c r="L10">
        <f t="shared" ref="L10:L36" si="1">_xlfn.STDEV.S(F10,F44)</f>
        <v>0.78696559345066819</v>
      </c>
      <c r="M10" s="3">
        <f>K10*2</f>
        <v>42.352071035113909</v>
      </c>
      <c r="N10" s="3">
        <f>L10*2</f>
        <v>1.5739311869013364</v>
      </c>
    </row>
    <row r="11" spans="1:14" x14ac:dyDescent="0.25">
      <c r="A11" t="s">
        <v>129</v>
      </c>
      <c r="B11">
        <v>10.99815224576343</v>
      </c>
      <c r="C11">
        <v>6.5249765524424417</v>
      </c>
      <c r="D11">
        <v>6.5649161448950393</v>
      </c>
      <c r="F11">
        <f>AVERAGE(B11:D11)</f>
        <v>8.0293483143669704</v>
      </c>
      <c r="G11">
        <f t="shared" ref="G11:G35" si="2">_xlfn.STDEV.S(B11:D11)</f>
        <v>2.5711371764391773</v>
      </c>
      <c r="H11" s="3">
        <f t="shared" si="0"/>
        <v>16.058696628733941</v>
      </c>
      <c r="I11" s="3">
        <f t="shared" si="0"/>
        <v>5.1422743528783545</v>
      </c>
      <c r="K11">
        <f>AVERAGE(F11,F45)</f>
        <v>10.816113862242581</v>
      </c>
      <c r="L11">
        <f t="shared" si="1"/>
        <v>3.9410816329597762</v>
      </c>
      <c r="M11" s="3">
        <f t="shared" ref="M11:N36" si="3">K11*2</f>
        <v>21.632227724485162</v>
      </c>
      <c r="N11" s="3">
        <f t="shared" si="3"/>
        <v>7.8821632659195524</v>
      </c>
    </row>
    <row r="12" spans="1:14" x14ac:dyDescent="0.25">
      <c r="A12" t="s">
        <v>130</v>
      </c>
      <c r="B12">
        <v>15.419469249683695</v>
      </c>
      <c r="C12">
        <v>2.968007598135499</v>
      </c>
      <c r="D12">
        <v>13.854351070755037</v>
      </c>
      <c r="F12">
        <f t="shared" ref="F12:F36" si="4">AVERAGE(B12:D12)</f>
        <v>10.747275972858077</v>
      </c>
      <c r="G12">
        <f t="shared" si="2"/>
        <v>6.7823418568347309</v>
      </c>
      <c r="H12" s="3">
        <f t="shared" si="0"/>
        <v>21.494551945716154</v>
      </c>
      <c r="I12" s="3">
        <f t="shared" si="0"/>
        <v>13.564683713669462</v>
      </c>
      <c r="K12">
        <f t="shared" ref="K12:K36" si="5">AVERAGE(F12,F46)</f>
        <v>11.830958312320714</v>
      </c>
      <c r="L12">
        <f t="shared" si="1"/>
        <v>1.5325582617722644</v>
      </c>
      <c r="M12" s="3">
        <f t="shared" si="3"/>
        <v>23.661916624641428</v>
      </c>
      <c r="N12" s="3">
        <f t="shared" si="3"/>
        <v>3.0651165235445288</v>
      </c>
    </row>
    <row r="13" spans="1:14" x14ac:dyDescent="0.25">
      <c r="A13" t="s">
        <v>131</v>
      </c>
      <c r="B13">
        <v>17.077552387157802</v>
      </c>
      <c r="C13">
        <v>9.7096793724756623</v>
      </c>
      <c r="D13">
        <v>7.6901768399766208</v>
      </c>
      <c r="F13">
        <f t="shared" si="4"/>
        <v>11.492469533203362</v>
      </c>
      <c r="G13">
        <f t="shared" si="2"/>
        <v>4.9410991169824161</v>
      </c>
      <c r="H13" s="3">
        <f t="shared" si="0"/>
        <v>22.984939066406724</v>
      </c>
      <c r="I13" s="3">
        <f t="shared" si="0"/>
        <v>9.8821982339648322</v>
      </c>
      <c r="K13">
        <f t="shared" si="5"/>
        <v>10.335358854010316</v>
      </c>
      <c r="L13">
        <f t="shared" si="1"/>
        <v>1.6364016156815575</v>
      </c>
      <c r="M13" s="3">
        <f t="shared" si="3"/>
        <v>20.670717708020632</v>
      </c>
      <c r="N13" s="3">
        <f t="shared" si="3"/>
        <v>3.272803231363115</v>
      </c>
    </row>
    <row r="14" spans="1:14" x14ac:dyDescent="0.25">
      <c r="A14" t="s">
        <v>132</v>
      </c>
      <c r="B14">
        <v>4.3918115581524777</v>
      </c>
      <c r="C14">
        <v>11.631737621246392</v>
      </c>
      <c r="D14">
        <v>8.1078521305561964</v>
      </c>
      <c r="F14">
        <f t="shared" si="4"/>
        <v>8.0438004366516882</v>
      </c>
      <c r="G14">
        <f t="shared" si="2"/>
        <v>3.6203880060548306</v>
      </c>
      <c r="H14" s="3">
        <f t="shared" si="0"/>
        <v>16.087600873303376</v>
      </c>
      <c r="I14" s="3">
        <f t="shared" si="0"/>
        <v>7.2407760121096612</v>
      </c>
      <c r="K14">
        <f t="shared" si="5"/>
        <v>6.7269129120193458</v>
      </c>
      <c r="L14">
        <f t="shared" si="1"/>
        <v>1.8623601974549899</v>
      </c>
      <c r="M14" s="3">
        <f t="shared" si="3"/>
        <v>13.453825824038692</v>
      </c>
      <c r="N14" s="3">
        <f t="shared" si="3"/>
        <v>3.7247203949099799</v>
      </c>
    </row>
    <row r="15" spans="1:14" x14ac:dyDescent="0.25">
      <c r="A15" t="s">
        <v>133</v>
      </c>
      <c r="B15">
        <v>6.2305020968201479</v>
      </c>
      <c r="C15">
        <v>2.6278543197045634</v>
      </c>
      <c r="D15">
        <v>5.9766547955509965</v>
      </c>
      <c r="F15">
        <f t="shared" si="4"/>
        <v>4.9450037373585687</v>
      </c>
      <c r="G15">
        <f t="shared" si="2"/>
        <v>2.010720189606483</v>
      </c>
      <c r="H15" s="3">
        <f t="shared" si="0"/>
        <v>9.8900074747171374</v>
      </c>
      <c r="I15" s="3">
        <f t="shared" si="0"/>
        <v>4.021440379212966</v>
      </c>
      <c r="K15">
        <f t="shared" si="5"/>
        <v>4.2466858010610045</v>
      </c>
      <c r="L15">
        <f t="shared" si="1"/>
        <v>0.98757069636040729</v>
      </c>
      <c r="M15" s="3">
        <f t="shared" si="3"/>
        <v>8.4933716021220089</v>
      </c>
      <c r="N15" s="3">
        <f t="shared" si="3"/>
        <v>1.9751413927208146</v>
      </c>
    </row>
    <row r="16" spans="1:14" x14ac:dyDescent="0.25">
      <c r="A16" t="s">
        <v>134</v>
      </c>
      <c r="B16">
        <v>5.9076505654741727</v>
      </c>
      <c r="C16">
        <v>7.453851694296632</v>
      </c>
      <c r="D16">
        <v>3.8827829561826341</v>
      </c>
      <c r="F16">
        <f t="shared" si="4"/>
        <v>5.7480950719844799</v>
      </c>
      <c r="G16">
        <f t="shared" si="2"/>
        <v>1.7908730970425637</v>
      </c>
      <c r="H16" s="3">
        <f t="shared" si="0"/>
        <v>11.49619014396896</v>
      </c>
      <c r="I16" s="3">
        <f t="shared" si="0"/>
        <v>3.5817461940851274</v>
      </c>
      <c r="K16">
        <f t="shared" si="5"/>
        <v>5.7878214925166329</v>
      </c>
      <c r="L16">
        <f t="shared" si="1"/>
        <v>5.6181642701107801E-2</v>
      </c>
      <c r="M16" s="3">
        <f t="shared" si="3"/>
        <v>11.575642985033266</v>
      </c>
      <c r="N16" s="3">
        <f t="shared" si="3"/>
        <v>0.1123632854022156</v>
      </c>
    </row>
    <row r="17" spans="1:14" x14ac:dyDescent="0.25">
      <c r="A17" t="s">
        <v>135</v>
      </c>
      <c r="B17">
        <v>8.4486928885614248</v>
      </c>
      <c r="C17">
        <v>3.5859091622718848</v>
      </c>
      <c r="D17">
        <v>9.5987401689270921</v>
      </c>
      <c r="F17">
        <f t="shared" si="4"/>
        <v>7.2111140732534666</v>
      </c>
      <c r="G17">
        <f t="shared" si="2"/>
        <v>3.1917448475282075</v>
      </c>
      <c r="H17" s="3">
        <f t="shared" si="0"/>
        <v>14.422228146506933</v>
      </c>
      <c r="I17" s="3">
        <f t="shared" si="0"/>
        <v>6.3834896950564151</v>
      </c>
      <c r="K17">
        <f t="shared" si="5"/>
        <v>7.2276974982777844</v>
      </c>
      <c r="L17">
        <f t="shared" si="1"/>
        <v>2.3452504579987543E-2</v>
      </c>
      <c r="M17" s="3">
        <f t="shared" si="3"/>
        <v>14.455394996555569</v>
      </c>
      <c r="N17" s="3">
        <f t="shared" si="3"/>
        <v>4.6905009159975086E-2</v>
      </c>
    </row>
    <row r="18" spans="1:14" x14ac:dyDescent="0.25">
      <c r="A18" t="s">
        <v>136</v>
      </c>
      <c r="B18">
        <v>11.252452914467012</v>
      </c>
      <c r="C18">
        <v>8.7839643033690713</v>
      </c>
      <c r="D18">
        <v>5.8602659869052571</v>
      </c>
      <c r="F18">
        <f t="shared" si="4"/>
        <v>8.6322277349137799</v>
      </c>
      <c r="G18">
        <f t="shared" si="2"/>
        <v>2.699293973448786</v>
      </c>
      <c r="H18" s="3">
        <f t="shared" si="0"/>
        <v>17.26445546982756</v>
      </c>
      <c r="I18" s="3">
        <f t="shared" si="0"/>
        <v>5.3985879468975719</v>
      </c>
      <c r="K18">
        <f t="shared" si="5"/>
        <v>7.4280491718247657</v>
      </c>
      <c r="L18">
        <f t="shared" si="1"/>
        <v>1.7029656554394303</v>
      </c>
      <c r="M18" s="3">
        <f t="shared" si="3"/>
        <v>14.856098343649531</v>
      </c>
      <c r="N18" s="3">
        <f t="shared" si="3"/>
        <v>3.4059313108788607</v>
      </c>
    </row>
    <row r="19" spans="1:14" x14ac:dyDescent="0.25">
      <c r="A19" t="s">
        <v>137</v>
      </c>
      <c r="B19">
        <v>12.095557652606384</v>
      </c>
      <c r="C19">
        <v>19.607326589854996</v>
      </c>
      <c r="D19">
        <v>8.3559474010968575</v>
      </c>
      <c r="F19">
        <f t="shared" si="4"/>
        <v>13.352943881186079</v>
      </c>
      <c r="G19">
        <f>_xlfn.STDEV.S(B19:D19)</f>
        <v>5.7301089438309445</v>
      </c>
      <c r="H19" s="3">
        <f t="shared" si="0"/>
        <v>26.705887762372157</v>
      </c>
      <c r="I19" s="3">
        <f t="shared" si="0"/>
        <v>11.460217887661889</v>
      </c>
      <c r="K19">
        <f t="shared" si="5"/>
        <v>9.3342402269910991</v>
      </c>
      <c r="L19">
        <f t="shared" si="1"/>
        <v>5.6833052109208575</v>
      </c>
      <c r="M19" s="3">
        <f t="shared" si="3"/>
        <v>18.668480453982198</v>
      </c>
      <c r="N19" s="3">
        <f t="shared" si="3"/>
        <v>11.366610421841715</v>
      </c>
    </row>
    <row r="20" spans="1:14" x14ac:dyDescent="0.25">
      <c r="A20" t="s">
        <v>138</v>
      </c>
      <c r="B20">
        <v>9.3616435973118577</v>
      </c>
      <c r="C20">
        <v>9.064589361696898</v>
      </c>
      <c r="D20">
        <v>17.067554696510459</v>
      </c>
      <c r="F20">
        <f t="shared" si="4"/>
        <v>11.831262551839737</v>
      </c>
      <c r="G20">
        <f t="shared" si="2"/>
        <v>4.5371937222229626</v>
      </c>
      <c r="H20" s="3">
        <f t="shared" si="0"/>
        <v>23.662525103679474</v>
      </c>
      <c r="I20" s="3">
        <f t="shared" si="0"/>
        <v>9.0743874444459252</v>
      </c>
      <c r="K20">
        <f t="shared" si="5"/>
        <v>11.365129650601713</v>
      </c>
      <c r="L20">
        <f t="shared" si="1"/>
        <v>0.65921147079913289</v>
      </c>
      <c r="M20" s="3">
        <f t="shared" si="3"/>
        <v>22.730259301203425</v>
      </c>
      <c r="N20" s="3">
        <f t="shared" si="3"/>
        <v>1.3184229415982658</v>
      </c>
    </row>
    <row r="21" spans="1:14" x14ac:dyDescent="0.25">
      <c r="A21" t="s">
        <v>139</v>
      </c>
      <c r="B21">
        <v>2.5838962738253697</v>
      </c>
      <c r="C21">
        <v>1.2505637211011573</v>
      </c>
      <c r="D21">
        <v>1.3382677561012535</v>
      </c>
      <c r="F21">
        <f t="shared" si="4"/>
        <v>1.7242425836759268</v>
      </c>
      <c r="G21">
        <f t="shared" si="2"/>
        <v>0.74577231758727169</v>
      </c>
      <c r="H21" s="3">
        <f t="shared" si="0"/>
        <v>3.4484851673518535</v>
      </c>
      <c r="I21" s="3">
        <f t="shared" si="0"/>
        <v>1.4915446351745434</v>
      </c>
      <c r="K21">
        <f t="shared" si="5"/>
        <v>3.2016288784004159</v>
      </c>
      <c r="L21">
        <f t="shared" si="1"/>
        <v>2.0893397348635081</v>
      </c>
      <c r="M21" s="3">
        <f t="shared" si="3"/>
        <v>6.4032577568008318</v>
      </c>
      <c r="N21" s="3">
        <f t="shared" si="3"/>
        <v>4.1786794697270162</v>
      </c>
    </row>
    <row r="22" spans="1:14" x14ac:dyDescent="0.25">
      <c r="A22" t="s">
        <v>140</v>
      </c>
      <c r="B22">
        <v>0.47730793748274664</v>
      </c>
      <c r="C22">
        <v>1.9764512297143828</v>
      </c>
      <c r="D22">
        <v>2.4466657336470381</v>
      </c>
      <c r="F22">
        <f t="shared" si="4"/>
        <v>1.6334749669480557</v>
      </c>
      <c r="G22">
        <f t="shared" si="2"/>
        <v>1.0285023431884521</v>
      </c>
      <c r="H22" s="3">
        <f t="shared" si="0"/>
        <v>3.2669499338961114</v>
      </c>
      <c r="I22" s="3">
        <f t="shared" si="0"/>
        <v>2.0570046863769043</v>
      </c>
      <c r="K22">
        <f t="shared" si="5"/>
        <v>3.145393671363792</v>
      </c>
      <c r="L22">
        <f t="shared" si="1"/>
        <v>2.1381759369902933</v>
      </c>
      <c r="M22" s="3">
        <f t="shared" si="3"/>
        <v>6.290787342727584</v>
      </c>
      <c r="N22" s="3">
        <f t="shared" si="3"/>
        <v>4.2763518739805866</v>
      </c>
    </row>
    <row r="23" spans="1:14" x14ac:dyDescent="0.25">
      <c r="A23" t="s">
        <v>141</v>
      </c>
      <c r="B23">
        <v>2.3752310721247492</v>
      </c>
      <c r="C23">
        <v>4.5455163592158954</v>
      </c>
      <c r="D23">
        <v>3.0300783931197035</v>
      </c>
      <c r="F23">
        <f t="shared" si="4"/>
        <v>3.3169419414867831</v>
      </c>
      <c r="G23">
        <f t="shared" si="2"/>
        <v>1.1132172197632344</v>
      </c>
      <c r="H23" s="3">
        <f t="shared" si="0"/>
        <v>6.6338838829735662</v>
      </c>
      <c r="I23" s="3">
        <f t="shared" si="0"/>
        <v>2.2264344395264688</v>
      </c>
      <c r="K23">
        <f t="shared" si="5"/>
        <v>4.2207304312488141</v>
      </c>
      <c r="L23">
        <f t="shared" si="1"/>
        <v>1.278149939738157</v>
      </c>
      <c r="M23" s="3">
        <f t="shared" si="3"/>
        <v>8.4414608624976282</v>
      </c>
      <c r="N23" s="3">
        <f t="shared" si="3"/>
        <v>2.5562998794763141</v>
      </c>
    </row>
    <row r="24" spans="1:14" x14ac:dyDescent="0.25">
      <c r="A24" t="s">
        <v>142</v>
      </c>
      <c r="B24">
        <v>2.1070180986543727</v>
      </c>
      <c r="C24">
        <v>3.9309235852641482</v>
      </c>
      <c r="D24">
        <v>3.4203873108575737</v>
      </c>
      <c r="F24">
        <f t="shared" si="4"/>
        <v>3.1527763315920314</v>
      </c>
      <c r="G24">
        <f t="shared" si="2"/>
        <v>0.94094077028732637</v>
      </c>
      <c r="H24" s="3">
        <f t="shared" si="0"/>
        <v>6.3055526631840628</v>
      </c>
      <c r="I24" s="3">
        <f t="shared" si="0"/>
        <v>1.8818815405746527</v>
      </c>
      <c r="K24">
        <f t="shared" si="5"/>
        <v>3.554964186188128</v>
      </c>
      <c r="L24">
        <f t="shared" si="1"/>
        <v>0.56877951859153575</v>
      </c>
      <c r="M24" s="3">
        <f t="shared" si="3"/>
        <v>7.1099283723762561</v>
      </c>
      <c r="N24" s="3">
        <f t="shared" si="3"/>
        <v>1.1375590371830715</v>
      </c>
    </row>
    <row r="25" spans="1:14" x14ac:dyDescent="0.25">
      <c r="A25" t="s">
        <v>143</v>
      </c>
      <c r="B25">
        <v>0.35278148478956323</v>
      </c>
      <c r="C25">
        <v>2.7445533892646297</v>
      </c>
      <c r="D25">
        <v>2.6298303319922454</v>
      </c>
      <c r="F25">
        <f t="shared" si="4"/>
        <v>1.9090550686821459</v>
      </c>
      <c r="G25">
        <f t="shared" si="2"/>
        <v>1.3489925670324796</v>
      </c>
      <c r="H25" s="3">
        <f t="shared" si="0"/>
        <v>3.8181101373642918</v>
      </c>
      <c r="I25" s="3">
        <f t="shared" si="0"/>
        <v>2.6979851340649592</v>
      </c>
      <c r="K25">
        <f t="shared" si="5"/>
        <v>3.8129082621891506</v>
      </c>
      <c r="L25">
        <f t="shared" si="1"/>
        <v>2.6924550070249347</v>
      </c>
      <c r="M25" s="3">
        <f t="shared" si="3"/>
        <v>7.6258165243783012</v>
      </c>
      <c r="N25" s="3">
        <f t="shared" si="3"/>
        <v>5.3849100140498694</v>
      </c>
    </row>
    <row r="26" spans="1:14" x14ac:dyDescent="0.25">
      <c r="A26" t="s">
        <v>144</v>
      </c>
      <c r="B26">
        <v>5.7442681849630013</v>
      </c>
      <c r="C26">
        <v>5.367438127438243</v>
      </c>
      <c r="D26">
        <v>1.2391959959141468</v>
      </c>
      <c r="F26">
        <f t="shared" si="4"/>
        <v>4.1169674361051305</v>
      </c>
      <c r="G26">
        <f t="shared" si="2"/>
        <v>2.4993352255245189</v>
      </c>
      <c r="H26" s="3">
        <f t="shared" si="0"/>
        <v>8.233934872210261</v>
      </c>
      <c r="I26" s="3">
        <f t="shared" si="0"/>
        <v>4.9986704510490378</v>
      </c>
      <c r="K26">
        <f t="shared" si="5"/>
        <v>5.6126818328827355</v>
      </c>
      <c r="L26">
        <f t="shared" si="1"/>
        <v>2.1152595853595835</v>
      </c>
      <c r="M26" s="3">
        <f t="shared" si="3"/>
        <v>11.225363665765471</v>
      </c>
      <c r="N26" s="3">
        <f t="shared" si="3"/>
        <v>4.2305191707191669</v>
      </c>
    </row>
    <row r="27" spans="1:14" x14ac:dyDescent="0.25">
      <c r="A27" t="s">
        <v>145</v>
      </c>
      <c r="B27">
        <v>4.3718475472163512</v>
      </c>
      <c r="C27">
        <v>4.3205481560265557</v>
      </c>
      <c r="D27">
        <v>3.8548683704941569</v>
      </c>
      <c r="F27">
        <f t="shared" si="4"/>
        <v>4.1824213579123546</v>
      </c>
      <c r="G27">
        <f t="shared" si="2"/>
        <v>0.28482648500280028</v>
      </c>
      <c r="H27" s="3">
        <f t="shared" si="0"/>
        <v>8.3648427158247092</v>
      </c>
      <c r="I27" s="3">
        <f t="shared" si="0"/>
        <v>0.56965297000560056</v>
      </c>
      <c r="K27">
        <f t="shared" si="5"/>
        <v>4.0763696805971108</v>
      </c>
      <c r="L27">
        <f t="shared" si="1"/>
        <v>0.14997972037163351</v>
      </c>
      <c r="M27" s="3">
        <f t="shared" si="3"/>
        <v>8.1527393611942216</v>
      </c>
      <c r="N27" s="3">
        <f t="shared" si="3"/>
        <v>0.29995944074326703</v>
      </c>
    </row>
    <row r="28" spans="1:14" x14ac:dyDescent="0.25">
      <c r="A28" t="s">
        <v>146</v>
      </c>
      <c r="B28">
        <v>2.0037649357440857</v>
      </c>
      <c r="C28">
        <v>3.1457823695902349</v>
      </c>
      <c r="D28">
        <v>1.4039120278662831</v>
      </c>
      <c r="F28">
        <f t="shared" si="4"/>
        <v>2.1844864444002012</v>
      </c>
      <c r="G28">
        <f t="shared" si="2"/>
        <v>0.88488602069000244</v>
      </c>
      <c r="H28" s="3">
        <f t="shared" si="0"/>
        <v>4.3689728888004025</v>
      </c>
      <c r="I28" s="3">
        <f t="shared" si="0"/>
        <v>1.7697720413800049</v>
      </c>
      <c r="K28">
        <f t="shared" si="5"/>
        <v>3.4147062477995389</v>
      </c>
      <c r="L28">
        <f t="shared" si="1"/>
        <v>1.7397935306673054</v>
      </c>
      <c r="M28" s="3">
        <f t="shared" si="3"/>
        <v>6.8294124955990778</v>
      </c>
      <c r="N28" s="3">
        <f t="shared" si="3"/>
        <v>3.4795870613346107</v>
      </c>
    </row>
    <row r="29" spans="1:14" x14ac:dyDescent="0.25">
      <c r="A29" t="s">
        <v>147</v>
      </c>
      <c r="B29">
        <v>7.2529696422966801</v>
      </c>
      <c r="C29">
        <v>5.7006456219666966</v>
      </c>
      <c r="D29">
        <v>2.0892447121574018</v>
      </c>
      <c r="F29">
        <f t="shared" si="4"/>
        <v>5.0142866588069266</v>
      </c>
      <c r="G29">
        <f t="shared" si="2"/>
        <v>2.6494018680199862</v>
      </c>
      <c r="H29" s="3">
        <f t="shared" si="0"/>
        <v>10.028573317613853</v>
      </c>
      <c r="I29" s="3">
        <f t="shared" si="0"/>
        <v>5.2988037360399725</v>
      </c>
      <c r="K29">
        <f t="shared" si="5"/>
        <v>5.6796090415492966</v>
      </c>
      <c r="L29">
        <f t="shared" si="1"/>
        <v>0.94090793702463571</v>
      </c>
      <c r="M29" s="3">
        <f t="shared" si="3"/>
        <v>11.359218083098593</v>
      </c>
      <c r="N29" s="3">
        <f t="shared" si="3"/>
        <v>1.8818158740492714</v>
      </c>
    </row>
    <row r="30" spans="1:14" x14ac:dyDescent="0.25">
      <c r="A30" t="s">
        <v>148</v>
      </c>
      <c r="B30">
        <v>5.945065239177727</v>
      </c>
      <c r="C30">
        <v>7.2995584507563249</v>
      </c>
      <c r="D30">
        <v>7.546119750586775</v>
      </c>
      <c r="F30">
        <f t="shared" si="4"/>
        <v>6.9302478135069423</v>
      </c>
      <c r="G30">
        <f t="shared" si="2"/>
        <v>0.86205373800881324</v>
      </c>
      <c r="H30" s="3">
        <f t="shared" si="0"/>
        <v>13.860495627013885</v>
      </c>
      <c r="I30" s="3">
        <f t="shared" si="0"/>
        <v>1.7241074760176265</v>
      </c>
      <c r="K30">
        <f t="shared" si="5"/>
        <v>6.1492597390088797</v>
      </c>
      <c r="L30">
        <f t="shared" si="1"/>
        <v>1.104483927006811</v>
      </c>
      <c r="M30" s="3">
        <f t="shared" si="3"/>
        <v>12.298519478017759</v>
      </c>
      <c r="N30" s="3">
        <f t="shared" si="3"/>
        <v>2.2089678540136219</v>
      </c>
    </row>
    <row r="31" spans="1:14" x14ac:dyDescent="0.25">
      <c r="A31" t="s">
        <v>149</v>
      </c>
      <c r="B31">
        <v>9.520590685212893</v>
      </c>
      <c r="C31">
        <v>2.3653002799897211</v>
      </c>
      <c r="D31">
        <v>7.6566526258494836</v>
      </c>
      <c r="F31">
        <f t="shared" si="4"/>
        <v>6.5141811970173658</v>
      </c>
      <c r="G31">
        <f t="shared" si="2"/>
        <v>3.7119369499013528</v>
      </c>
      <c r="H31" s="3">
        <f t="shared" si="0"/>
        <v>13.028362394034732</v>
      </c>
      <c r="I31" s="3">
        <f t="shared" si="0"/>
        <v>7.4238738998027056</v>
      </c>
      <c r="K31">
        <f t="shared" si="5"/>
        <v>6.0298485309601002</v>
      </c>
      <c r="L31">
        <f t="shared" si="1"/>
        <v>0.6849498250385041</v>
      </c>
      <c r="M31" s="3">
        <f t="shared" si="3"/>
        <v>12.0596970619202</v>
      </c>
      <c r="N31" s="3">
        <f t="shared" si="3"/>
        <v>1.3698996500770082</v>
      </c>
    </row>
    <row r="32" spans="1:14" x14ac:dyDescent="0.25">
      <c r="A32" t="s">
        <v>150</v>
      </c>
      <c r="B32">
        <v>7.858703762291702</v>
      </c>
      <c r="C32">
        <v>5.3209322429419572</v>
      </c>
      <c r="D32">
        <v>8.5576252687051628</v>
      </c>
      <c r="F32">
        <f t="shared" si="4"/>
        <v>7.2457537579796067</v>
      </c>
      <c r="G32">
        <f t="shared" si="2"/>
        <v>1.7031812048621555</v>
      </c>
      <c r="H32" s="3">
        <f t="shared" si="0"/>
        <v>14.491507515959213</v>
      </c>
      <c r="I32" s="3">
        <f t="shared" si="0"/>
        <v>3.406362409724311</v>
      </c>
      <c r="K32">
        <f t="shared" si="5"/>
        <v>9.3138223681607144</v>
      </c>
      <c r="L32">
        <f t="shared" si="1"/>
        <v>2.9246906764361964</v>
      </c>
      <c r="M32" s="3">
        <f t="shared" si="3"/>
        <v>18.627644736321429</v>
      </c>
      <c r="N32" s="3">
        <f t="shared" si="3"/>
        <v>5.8493813528723928</v>
      </c>
    </row>
    <row r="33" spans="1:14" x14ac:dyDescent="0.25">
      <c r="A33" t="s">
        <v>151</v>
      </c>
      <c r="B33">
        <v>4.5383487974346508</v>
      </c>
      <c r="C33">
        <v>4.192810981277721</v>
      </c>
      <c r="D33">
        <v>0.94594386572504519</v>
      </c>
      <c r="F33">
        <f t="shared" si="4"/>
        <v>3.2257012148124722</v>
      </c>
      <c r="G33">
        <f t="shared" si="2"/>
        <v>1.9818726683713128</v>
      </c>
      <c r="H33" s="3">
        <f t="shared" si="0"/>
        <v>6.4514024296249444</v>
      </c>
      <c r="I33" s="3">
        <f t="shared" si="0"/>
        <v>3.9637453367426256</v>
      </c>
      <c r="K33">
        <f t="shared" si="5"/>
        <v>5.1426202429846128</v>
      </c>
      <c r="L33">
        <f t="shared" si="1"/>
        <v>2.7109328876120955</v>
      </c>
      <c r="M33" s="3">
        <f t="shared" si="3"/>
        <v>10.285240485969226</v>
      </c>
      <c r="N33" s="3">
        <f t="shared" si="3"/>
        <v>5.421865775224191</v>
      </c>
    </row>
    <row r="34" spans="1:14" x14ac:dyDescent="0.25">
      <c r="A34" t="s">
        <v>152</v>
      </c>
      <c r="B34">
        <v>8.1608704537704089</v>
      </c>
      <c r="C34">
        <v>4.328316561561012</v>
      </c>
      <c r="D34">
        <v>9.8445340463109297</v>
      </c>
      <c r="F34">
        <f t="shared" si="4"/>
        <v>7.4445736872141168</v>
      </c>
      <c r="G34">
        <f t="shared" si="2"/>
        <v>2.8270080700449749</v>
      </c>
      <c r="H34" s="3">
        <f t="shared" si="0"/>
        <v>14.889147374428234</v>
      </c>
      <c r="I34" s="3">
        <f t="shared" si="0"/>
        <v>5.6540161400899498</v>
      </c>
      <c r="K34">
        <f t="shared" si="5"/>
        <v>7.999172301427528</v>
      </c>
      <c r="L34">
        <f t="shared" si="1"/>
        <v>0.78432088189393001</v>
      </c>
      <c r="M34" s="3">
        <f t="shared" si="3"/>
        <v>15.998344602855056</v>
      </c>
      <c r="N34" s="3">
        <f t="shared" si="3"/>
        <v>1.56864176378786</v>
      </c>
    </row>
    <row r="35" spans="1:14" x14ac:dyDescent="0.25">
      <c r="A35" t="s">
        <v>153</v>
      </c>
      <c r="B35">
        <v>6.1808672080370846</v>
      </c>
      <c r="C35">
        <v>6.3064761231649715</v>
      </c>
      <c r="D35">
        <v>0.581875885847282</v>
      </c>
      <c r="F35">
        <f t="shared" si="4"/>
        <v>4.3564064056831127</v>
      </c>
      <c r="G35">
        <f t="shared" si="2"/>
        <v>3.2694425952704864</v>
      </c>
      <c r="H35" s="3">
        <f t="shared" si="0"/>
        <v>8.7128128113662253</v>
      </c>
      <c r="I35" s="3">
        <f t="shared" si="0"/>
        <v>6.5388851905409728</v>
      </c>
      <c r="K35">
        <f t="shared" si="5"/>
        <v>4.9881462396045535</v>
      </c>
      <c r="L35">
        <f t="shared" si="1"/>
        <v>0.89341504102302893</v>
      </c>
      <c r="M35" s="3">
        <f t="shared" si="3"/>
        <v>9.976292479209107</v>
      </c>
      <c r="N35" s="3">
        <f t="shared" si="3"/>
        <v>1.7868300820460579</v>
      </c>
    </row>
    <row r="36" spans="1:14" x14ac:dyDescent="0.25">
      <c r="A36" t="s">
        <v>154</v>
      </c>
      <c r="B36">
        <v>4.8909613871428244</v>
      </c>
      <c r="F36">
        <f t="shared" si="4"/>
        <v>4.8909613871428244</v>
      </c>
      <c r="H36" s="3">
        <f t="shared" si="0"/>
        <v>9.7819227742856487</v>
      </c>
      <c r="I36" s="3">
        <f t="shared" si="0"/>
        <v>0</v>
      </c>
      <c r="K36">
        <f t="shared" si="5"/>
        <v>5.2424041695076991</v>
      </c>
      <c r="L36">
        <f t="shared" si="1"/>
        <v>0.49701514921854179</v>
      </c>
      <c r="M36" s="3">
        <f t="shared" si="3"/>
        <v>10.484808339015398</v>
      </c>
      <c r="N36" s="3">
        <f t="shared" si="3"/>
        <v>0.99403029843708357</v>
      </c>
    </row>
    <row r="37" spans="1:14" x14ac:dyDescent="0.25">
      <c r="A37" t="s">
        <v>155</v>
      </c>
      <c r="H37" s="3"/>
      <c r="I37" s="3"/>
      <c r="M37" s="3"/>
      <c r="N37" s="3"/>
    </row>
    <row r="38" spans="1:14" x14ac:dyDescent="0.25">
      <c r="A38" t="s">
        <v>156</v>
      </c>
      <c r="H38" s="3"/>
      <c r="I38" s="3"/>
      <c r="M38" s="3"/>
      <c r="N38" s="3"/>
    </row>
    <row r="39" spans="1:14" x14ac:dyDescent="0.25">
      <c r="A39" t="s">
        <v>157</v>
      </c>
      <c r="H39" s="3"/>
      <c r="I39" s="3"/>
    </row>
    <row r="40" spans="1:14" x14ac:dyDescent="0.25">
      <c r="A40" t="s">
        <v>158</v>
      </c>
      <c r="H40" s="3"/>
      <c r="I40" s="3"/>
    </row>
    <row r="41" spans="1:14" x14ac:dyDescent="0.25">
      <c r="H41" s="3"/>
      <c r="I41" s="3"/>
    </row>
    <row r="42" spans="1:14" x14ac:dyDescent="0.25">
      <c r="A42" t="s">
        <v>159</v>
      </c>
      <c r="F42">
        <f>AVERAGE(F44:F71)</f>
        <v>7.3045537731904533</v>
      </c>
      <c r="G42">
        <f>AVERAGE(G44:G70)</f>
        <v>2.9536658732423571</v>
      </c>
      <c r="H42" s="3">
        <f>F42*2</f>
        <v>14.609107546380907</v>
      </c>
      <c r="I42" s="3">
        <f>G42*2</f>
        <v>5.9073317464847142</v>
      </c>
    </row>
    <row r="43" spans="1:14" x14ac:dyDescent="0.25">
      <c r="H43" s="3"/>
      <c r="I43" s="3"/>
    </row>
    <row r="44" spans="1:14" x14ac:dyDescent="0.25">
      <c r="A44" t="s">
        <v>128</v>
      </c>
      <c r="B44">
        <v>21.732504225246416</v>
      </c>
      <c r="F44">
        <f t="shared" ref="F44:F70" si="6">AVERAGE(B44:D44)</f>
        <v>21.732504225246416</v>
      </c>
      <c r="H44" s="3">
        <f t="shared" ref="H44:I70" si="7">F44*2</f>
        <v>43.465008450492832</v>
      </c>
      <c r="I44" s="3">
        <f t="shared" si="7"/>
        <v>0</v>
      </c>
    </row>
    <row r="45" spans="1:14" x14ac:dyDescent="0.25">
      <c r="A45" t="s">
        <v>129</v>
      </c>
      <c r="B45">
        <v>14.674917188609859</v>
      </c>
      <c r="C45">
        <v>9.0788935323276352</v>
      </c>
      <c r="D45">
        <v>17.054827509417084</v>
      </c>
      <c r="F45">
        <f t="shared" si="6"/>
        <v>13.602879410118192</v>
      </c>
      <c r="G45">
        <f>_xlfn.STDEV.S(B45:D45)</f>
        <v>4.0946098044389476</v>
      </c>
      <c r="H45" s="3">
        <f t="shared" si="7"/>
        <v>27.205758820236383</v>
      </c>
      <c r="I45" s="3">
        <f t="shared" si="7"/>
        <v>8.1892196088778952</v>
      </c>
    </row>
    <row r="46" spans="1:14" x14ac:dyDescent="0.25">
      <c r="A46" t="s">
        <v>130</v>
      </c>
      <c r="B46">
        <v>15.177046418796769</v>
      </c>
      <c r="C46">
        <v>7.1934680578264389</v>
      </c>
      <c r="D46">
        <v>16.373407478726836</v>
      </c>
      <c r="F46">
        <f t="shared" si="6"/>
        <v>12.914640651783349</v>
      </c>
      <c r="G46">
        <f>_xlfn.STDEV.S(B46:D46)</f>
        <v>4.9906594588102253</v>
      </c>
      <c r="H46" s="3">
        <f t="shared" si="7"/>
        <v>25.829281303566699</v>
      </c>
      <c r="I46" s="3">
        <f t="shared" si="7"/>
        <v>9.9813189176204506</v>
      </c>
    </row>
    <row r="47" spans="1:14" x14ac:dyDescent="0.25">
      <c r="A47" t="s">
        <v>131</v>
      </c>
      <c r="B47">
        <v>11.918566348502758</v>
      </c>
      <c r="C47">
        <v>2.6090232165104523</v>
      </c>
      <c r="D47">
        <v>13.007154959438605</v>
      </c>
      <c r="F47">
        <f t="shared" si="6"/>
        <v>9.1782481748172717</v>
      </c>
      <c r="G47">
        <f t="shared" ref="G47:G69" si="8">_xlfn.STDEV.S(B47:D47)</f>
        <v>5.7150934992872786</v>
      </c>
      <c r="H47" s="3">
        <f t="shared" si="7"/>
        <v>18.356496349634543</v>
      </c>
      <c r="I47" s="3">
        <f t="shared" si="7"/>
        <v>11.430186998574557</v>
      </c>
    </row>
    <row r="48" spans="1:14" x14ac:dyDescent="0.25">
      <c r="A48" t="s">
        <v>132</v>
      </c>
      <c r="B48">
        <v>5.2433891122917506</v>
      </c>
      <c r="C48">
        <v>6.4655893844515022</v>
      </c>
      <c r="D48">
        <v>4.5210976654177548</v>
      </c>
      <c r="F48">
        <f t="shared" si="6"/>
        <v>5.4100253873870026</v>
      </c>
      <c r="G48">
        <f t="shared" si="8"/>
        <v>0.98289762817951687</v>
      </c>
      <c r="H48" s="3">
        <f t="shared" si="7"/>
        <v>10.820050774774005</v>
      </c>
      <c r="I48" s="3">
        <f t="shared" si="7"/>
        <v>1.9657952563590337</v>
      </c>
    </row>
    <row r="49" spans="1:9" x14ac:dyDescent="0.25">
      <c r="A49" t="s">
        <v>133</v>
      </c>
      <c r="B49">
        <v>3.6024751892552453</v>
      </c>
      <c r="C49">
        <v>2.2543715586951807</v>
      </c>
      <c r="D49">
        <v>4.7882568463398947</v>
      </c>
      <c r="F49">
        <f t="shared" si="6"/>
        <v>3.5483678647634402</v>
      </c>
      <c r="G49">
        <f t="shared" si="8"/>
        <v>1.2678088833331032</v>
      </c>
      <c r="H49" s="3">
        <f t="shared" si="7"/>
        <v>7.0967357295268805</v>
      </c>
      <c r="I49" s="3">
        <f t="shared" si="7"/>
        <v>2.5356177666662063</v>
      </c>
    </row>
    <row r="50" spans="1:9" x14ac:dyDescent="0.25">
      <c r="A50" t="s">
        <v>134</v>
      </c>
      <c r="B50">
        <v>7.2702449804842111</v>
      </c>
      <c r="C50">
        <v>7.8508140604941641</v>
      </c>
      <c r="D50">
        <v>2.3615846981679836</v>
      </c>
      <c r="F50">
        <f t="shared" si="6"/>
        <v>5.8275479130487859</v>
      </c>
      <c r="G50">
        <f t="shared" si="8"/>
        <v>3.015616167443405</v>
      </c>
      <c r="H50" s="3">
        <f t="shared" si="7"/>
        <v>11.655095826097572</v>
      </c>
      <c r="I50" s="3">
        <f t="shared" si="7"/>
        <v>6.03123233488681</v>
      </c>
    </row>
    <row r="51" spans="1:9" x14ac:dyDescent="0.25">
      <c r="A51" t="s">
        <v>135</v>
      </c>
      <c r="B51">
        <v>8.344058097516724</v>
      </c>
      <c r="C51">
        <v>4.4396250792985317</v>
      </c>
      <c r="D51">
        <v>8.9491595930910517</v>
      </c>
      <c r="F51">
        <f t="shared" si="6"/>
        <v>7.2442809233021022</v>
      </c>
      <c r="G51">
        <f t="shared" si="8"/>
        <v>2.4476739483567092</v>
      </c>
      <c r="H51" s="3">
        <f t="shared" si="7"/>
        <v>14.488561846604204</v>
      </c>
      <c r="I51" s="3">
        <f t="shared" si="7"/>
        <v>4.8953478967134183</v>
      </c>
    </row>
    <row r="52" spans="1:9" x14ac:dyDescent="0.25">
      <c r="A52" t="s">
        <v>136</v>
      </c>
      <c r="B52">
        <v>0.44995637349443846</v>
      </c>
      <c r="C52">
        <v>9.0885091614213049</v>
      </c>
      <c r="D52">
        <v>9.13314629129151</v>
      </c>
      <c r="F52">
        <f t="shared" si="6"/>
        <v>6.2238706087357514</v>
      </c>
      <c r="G52">
        <f t="shared" si="8"/>
        <v>5.0004062150271809</v>
      </c>
      <c r="H52" s="3">
        <f t="shared" si="7"/>
        <v>12.447741217471503</v>
      </c>
      <c r="I52" s="3">
        <f t="shared" si="7"/>
        <v>10.000812430054362</v>
      </c>
    </row>
    <row r="53" spans="1:9" x14ac:dyDescent="0.25">
      <c r="A53" t="s">
        <v>137</v>
      </c>
      <c r="B53">
        <v>6.942211218966408</v>
      </c>
      <c r="C53">
        <v>7.2884836414369847</v>
      </c>
      <c r="D53">
        <v>1.7159148579849688</v>
      </c>
      <c r="F53">
        <f t="shared" si="6"/>
        <v>5.3155365727961206</v>
      </c>
      <c r="G53">
        <f t="shared" si="8"/>
        <v>3.1221680792273019</v>
      </c>
      <c r="H53" s="3">
        <f t="shared" si="7"/>
        <v>10.631073145592241</v>
      </c>
      <c r="I53" s="3">
        <f t="shared" si="7"/>
        <v>6.2443361584546038</v>
      </c>
    </row>
    <row r="54" spans="1:9" x14ac:dyDescent="0.25">
      <c r="A54" t="s">
        <v>138</v>
      </c>
      <c r="B54">
        <v>6.4944021366665945</v>
      </c>
      <c r="C54">
        <v>10.40781326680351</v>
      </c>
      <c r="D54">
        <v>15.794774844620958</v>
      </c>
      <c r="F54">
        <f t="shared" si="6"/>
        <v>10.898996749363688</v>
      </c>
      <c r="G54">
        <f t="shared" si="8"/>
        <v>4.6696015929488626</v>
      </c>
      <c r="H54" s="3">
        <f t="shared" si="7"/>
        <v>21.797993498727376</v>
      </c>
      <c r="I54" s="3">
        <f t="shared" si="7"/>
        <v>9.3392031858977251</v>
      </c>
    </row>
    <row r="55" spans="1:9" x14ac:dyDescent="0.25">
      <c r="A55" t="s">
        <v>139</v>
      </c>
      <c r="B55">
        <v>5.0934349957361391</v>
      </c>
      <c r="C55">
        <v>2.7961746670762779</v>
      </c>
      <c r="D55">
        <v>6.1474358565622982</v>
      </c>
      <c r="F55">
        <f t="shared" si="6"/>
        <v>4.6790151731249052</v>
      </c>
      <c r="G55">
        <f t="shared" si="8"/>
        <v>1.713635238920074</v>
      </c>
      <c r="H55" s="3">
        <f t="shared" si="7"/>
        <v>9.3580303462498104</v>
      </c>
      <c r="I55" s="3">
        <f t="shared" si="7"/>
        <v>3.4272704778401479</v>
      </c>
    </row>
    <row r="56" spans="1:9" x14ac:dyDescent="0.25">
      <c r="A56" t="s">
        <v>140</v>
      </c>
      <c r="B56">
        <v>2.456941981230699</v>
      </c>
      <c r="C56">
        <v>5.7451399312833038</v>
      </c>
      <c r="D56">
        <v>5.7698552148245801</v>
      </c>
      <c r="F56">
        <f t="shared" si="6"/>
        <v>4.6573123757795285</v>
      </c>
      <c r="G56">
        <f t="shared" si="8"/>
        <v>1.9056167285724968</v>
      </c>
      <c r="H56" s="3">
        <f t="shared" si="7"/>
        <v>9.314624751559057</v>
      </c>
      <c r="I56" s="3">
        <f t="shared" si="7"/>
        <v>3.8112334571449935</v>
      </c>
    </row>
    <row r="57" spans="1:9" x14ac:dyDescent="0.25">
      <c r="A57" t="s">
        <v>141</v>
      </c>
      <c r="B57">
        <v>5.8376132115757686</v>
      </c>
      <c r="C57">
        <v>2.3482655545121465</v>
      </c>
      <c r="D57">
        <v>7.1876779969446183</v>
      </c>
      <c r="F57">
        <f t="shared" si="6"/>
        <v>5.1245189210108446</v>
      </c>
      <c r="G57">
        <f t="shared" si="8"/>
        <v>2.4972696685419811</v>
      </c>
      <c r="H57" s="3">
        <f t="shared" si="7"/>
        <v>10.249037842021689</v>
      </c>
      <c r="I57" s="3">
        <f t="shared" si="7"/>
        <v>4.9945393370839621</v>
      </c>
    </row>
    <row r="58" spans="1:9" x14ac:dyDescent="0.25">
      <c r="A58" t="s">
        <v>142</v>
      </c>
      <c r="B58">
        <v>1.6288681180300566</v>
      </c>
      <c r="C58">
        <v>4.5959741197855122</v>
      </c>
      <c r="D58">
        <v>5.6466138845371026</v>
      </c>
      <c r="F58">
        <f t="shared" si="6"/>
        <v>3.9571520407842242</v>
      </c>
      <c r="G58">
        <f t="shared" si="8"/>
        <v>2.0836603604080888</v>
      </c>
      <c r="H58" s="3">
        <f t="shared" si="7"/>
        <v>7.9143040815684484</v>
      </c>
      <c r="I58" s="3">
        <f t="shared" si="7"/>
        <v>4.1673207208161775</v>
      </c>
    </row>
    <row r="59" spans="1:9" x14ac:dyDescent="0.25">
      <c r="A59" t="s">
        <v>143</v>
      </c>
      <c r="B59">
        <v>2.0440559366275557</v>
      </c>
      <c r="C59">
        <v>8.20216556544211</v>
      </c>
      <c r="D59">
        <v>6.904062865018803</v>
      </c>
      <c r="F59">
        <f t="shared" si="6"/>
        <v>5.7167614556961555</v>
      </c>
      <c r="G59">
        <f t="shared" si="8"/>
        <v>3.2462042492054164</v>
      </c>
      <c r="H59" s="3">
        <f t="shared" si="7"/>
        <v>11.433522911392311</v>
      </c>
      <c r="I59" s="3">
        <f t="shared" si="7"/>
        <v>6.4924084984108328</v>
      </c>
    </row>
    <row r="60" spans="1:9" x14ac:dyDescent="0.25">
      <c r="A60" t="s">
        <v>144</v>
      </c>
      <c r="B60">
        <v>1.8472567399298416</v>
      </c>
      <c r="C60">
        <v>10.301180170405202</v>
      </c>
      <c r="D60">
        <v>9.1767517786459809</v>
      </c>
      <c r="F60">
        <f t="shared" si="6"/>
        <v>7.1083962296603405</v>
      </c>
      <c r="G60">
        <f t="shared" si="8"/>
        <v>4.5908361275316558</v>
      </c>
      <c r="H60" s="3">
        <f t="shared" si="7"/>
        <v>14.216792459320681</v>
      </c>
      <c r="I60" s="3">
        <f t="shared" si="7"/>
        <v>9.1816722550633116</v>
      </c>
    </row>
    <row r="61" spans="1:9" x14ac:dyDescent="0.25">
      <c r="A61" t="s">
        <v>145</v>
      </c>
      <c r="B61">
        <v>5.1255240504658488</v>
      </c>
      <c r="C61">
        <v>5.8167971803430136</v>
      </c>
      <c r="D61">
        <v>0.96863277903673684</v>
      </c>
      <c r="F61">
        <f t="shared" si="6"/>
        <v>3.9703180032818661</v>
      </c>
      <c r="G61">
        <f t="shared" si="8"/>
        <v>2.6224130632131923</v>
      </c>
      <c r="H61" s="3">
        <f t="shared" si="7"/>
        <v>7.9406360065637323</v>
      </c>
      <c r="I61" s="3">
        <f t="shared" si="7"/>
        <v>5.2448261264263847</v>
      </c>
    </row>
    <row r="62" spans="1:9" x14ac:dyDescent="0.25">
      <c r="A62" t="s">
        <v>146</v>
      </c>
      <c r="B62">
        <v>1.5194525574670834</v>
      </c>
      <c r="C62">
        <v>6.4484625851438517</v>
      </c>
      <c r="D62">
        <v>5.9668630109856933</v>
      </c>
      <c r="F62">
        <f t="shared" si="6"/>
        <v>4.6449260511988761</v>
      </c>
      <c r="G62">
        <f t="shared" si="8"/>
        <v>2.7174294760807216</v>
      </c>
      <c r="H62" s="3">
        <f t="shared" si="7"/>
        <v>9.2898521023977523</v>
      </c>
      <c r="I62" s="3">
        <f t="shared" si="7"/>
        <v>5.4348589521614432</v>
      </c>
    </row>
    <row r="63" spans="1:9" x14ac:dyDescent="0.25">
      <c r="A63" t="s">
        <v>147</v>
      </c>
      <c r="B63">
        <v>7.4213292872933216</v>
      </c>
      <c r="C63">
        <v>4.3575721446985796</v>
      </c>
      <c r="D63">
        <v>7.2558928408830967</v>
      </c>
      <c r="F63">
        <f t="shared" si="6"/>
        <v>6.3449314242916657</v>
      </c>
      <c r="G63">
        <f t="shared" si="8"/>
        <v>1.7230902425841721</v>
      </c>
      <c r="H63" s="3">
        <f t="shared" si="7"/>
        <v>12.689862848583331</v>
      </c>
      <c r="I63" s="3">
        <f t="shared" si="7"/>
        <v>3.4461804851683442</v>
      </c>
    </row>
    <row r="64" spans="1:9" x14ac:dyDescent="0.25">
      <c r="A64" t="s">
        <v>148</v>
      </c>
      <c r="B64">
        <v>4.5592792316127904</v>
      </c>
      <c r="C64">
        <v>7.8551775652338351</v>
      </c>
      <c r="D64">
        <v>3.6903581966858297</v>
      </c>
      <c r="F64">
        <f t="shared" si="6"/>
        <v>5.3682716645108179</v>
      </c>
      <c r="G64">
        <f t="shared" si="8"/>
        <v>2.197107566898548</v>
      </c>
      <c r="H64" s="3">
        <f t="shared" si="7"/>
        <v>10.736543329021636</v>
      </c>
      <c r="I64" s="3">
        <f t="shared" si="7"/>
        <v>4.3942151337970961</v>
      </c>
    </row>
    <row r="65" spans="1:9" x14ac:dyDescent="0.25">
      <c r="A65" t="s">
        <v>149</v>
      </c>
      <c r="B65">
        <v>8.091962531262535</v>
      </c>
      <c r="C65">
        <v>5.515626663797855</v>
      </c>
      <c r="D65">
        <v>3.0289583996481144</v>
      </c>
      <c r="F65">
        <f t="shared" si="6"/>
        <v>5.5455158649028347</v>
      </c>
      <c r="G65">
        <f t="shared" si="8"/>
        <v>2.5316343994430177</v>
      </c>
      <c r="H65" s="3">
        <f t="shared" si="7"/>
        <v>11.091031729805669</v>
      </c>
      <c r="I65" s="3">
        <f t="shared" si="7"/>
        <v>5.0632687988860354</v>
      </c>
    </row>
    <row r="66" spans="1:9" x14ac:dyDescent="0.25">
      <c r="A66" t="s">
        <v>150</v>
      </c>
      <c r="B66">
        <v>15.796425036771728</v>
      </c>
      <c r="C66">
        <v>8.3107040641687053</v>
      </c>
      <c r="D66">
        <v>10.038543834085031</v>
      </c>
      <c r="F66">
        <f t="shared" si="6"/>
        <v>11.381890978341822</v>
      </c>
      <c r="G66">
        <f t="shared" si="8"/>
        <v>3.9194949652224738</v>
      </c>
      <c r="H66" s="3">
        <f t="shared" si="7"/>
        <v>22.763781956683644</v>
      </c>
      <c r="I66" s="3">
        <f t="shared" si="7"/>
        <v>7.8389899304449475</v>
      </c>
    </row>
    <row r="67" spans="1:9" x14ac:dyDescent="0.25">
      <c r="A67" t="s">
        <v>151</v>
      </c>
      <c r="B67">
        <v>9.6955607975501081</v>
      </c>
      <c r="C67">
        <v>6.5297519109498205</v>
      </c>
      <c r="D67">
        <v>4.9533051049703323</v>
      </c>
      <c r="F67">
        <f t="shared" si="6"/>
        <v>7.0595392711567539</v>
      </c>
      <c r="G67">
        <f t="shared" si="8"/>
        <v>2.4151093657902116</v>
      </c>
      <c r="H67" s="3">
        <f t="shared" si="7"/>
        <v>14.119078542313508</v>
      </c>
      <c r="I67" s="3">
        <f t="shared" si="7"/>
        <v>4.8302187315804233</v>
      </c>
    </row>
    <row r="68" spans="1:9" x14ac:dyDescent="0.25">
      <c r="A68" t="s">
        <v>152</v>
      </c>
      <c r="B68">
        <v>7.8902831610281057</v>
      </c>
      <c r="C68">
        <v>10.053495440982056</v>
      </c>
      <c r="D68">
        <v>7.7175341449126567</v>
      </c>
      <c r="F68">
        <f t="shared" si="6"/>
        <v>8.5537709156409392</v>
      </c>
      <c r="G68">
        <f t="shared" si="8"/>
        <v>1.3016684656910369</v>
      </c>
      <c r="H68" s="3">
        <f t="shared" si="7"/>
        <v>17.107541831281878</v>
      </c>
      <c r="I68" s="3">
        <f t="shared" si="7"/>
        <v>2.6033369313820738</v>
      </c>
    </row>
    <row r="69" spans="1:9" x14ac:dyDescent="0.25">
      <c r="A69" t="s">
        <v>153</v>
      </c>
      <c r="B69">
        <v>2.3261940942160222</v>
      </c>
      <c r="C69">
        <v>8.4017371322994165</v>
      </c>
      <c r="D69">
        <v>6.1317269940625465</v>
      </c>
      <c r="F69">
        <f t="shared" si="6"/>
        <v>5.6198860735259943</v>
      </c>
      <c r="G69">
        <f t="shared" si="8"/>
        <v>3.0699416359033092</v>
      </c>
      <c r="H69" s="3">
        <f t="shared" si="7"/>
        <v>11.239772147051989</v>
      </c>
      <c r="I69" s="3">
        <f t="shared" si="7"/>
        <v>6.1398832718066183</v>
      </c>
    </row>
    <row r="70" spans="1:9" x14ac:dyDescent="0.25">
      <c r="A70" t="s">
        <v>154</v>
      </c>
      <c r="B70">
        <v>5.5938469518725737</v>
      </c>
      <c r="F70">
        <f t="shared" si="6"/>
        <v>5.5938469518725737</v>
      </c>
      <c r="H70" s="3">
        <f t="shared" si="7"/>
        <v>11.187693903745147</v>
      </c>
      <c r="I70" s="3">
        <f t="shared" si="7"/>
        <v>0</v>
      </c>
    </row>
    <row r="71" spans="1:9" x14ac:dyDescent="0.25">
      <c r="A71" t="s">
        <v>155</v>
      </c>
      <c r="H71" s="3"/>
      <c r="I71" s="3"/>
    </row>
    <row r="72" spans="1:9" x14ac:dyDescent="0.25">
      <c r="A72" t="s">
        <v>156</v>
      </c>
      <c r="H72" s="3"/>
      <c r="I72" s="3"/>
    </row>
    <row r="73" spans="1:9" x14ac:dyDescent="0.25">
      <c r="A73" t="s">
        <v>157</v>
      </c>
      <c r="H73" s="4"/>
      <c r="I73" s="4"/>
    </row>
    <row r="74" spans="1:9" x14ac:dyDescent="0.25">
      <c r="A74" t="s">
        <v>158</v>
      </c>
      <c r="H74" s="4"/>
      <c r="I74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workbookViewId="0">
      <selection activeCell="S61" sqref="S61"/>
    </sheetView>
  </sheetViews>
  <sheetFormatPr defaultRowHeight="15" x14ac:dyDescent="0.25"/>
  <cols>
    <col min="1" max="15" width="6.140625" customWidth="1"/>
    <col min="21" max="21" width="14.85546875" customWidth="1"/>
  </cols>
  <sheetData>
    <row r="1" spans="1:22" x14ac:dyDescent="0.25">
      <c r="A1" s="3" t="s">
        <v>245</v>
      </c>
    </row>
    <row r="3" spans="1:22" x14ac:dyDescent="0.25">
      <c r="B3" t="s">
        <v>19</v>
      </c>
      <c r="C3" t="s">
        <v>21</v>
      </c>
      <c r="D3" t="s">
        <v>22</v>
      </c>
      <c r="E3" t="s">
        <v>119</v>
      </c>
      <c r="F3" t="s">
        <v>1</v>
      </c>
      <c r="I3" t="s">
        <v>107</v>
      </c>
      <c r="J3" t="s">
        <v>19</v>
      </c>
      <c r="K3" t="s">
        <v>21</v>
      </c>
      <c r="L3" t="s">
        <v>22</v>
      </c>
      <c r="M3" t="s">
        <v>119</v>
      </c>
      <c r="N3" t="s">
        <v>1</v>
      </c>
    </row>
    <row r="4" spans="1:22" x14ac:dyDescent="0.25">
      <c r="A4" t="s">
        <v>227</v>
      </c>
      <c r="B4">
        <f>SUM(B7:B36)</f>
        <v>4003</v>
      </c>
      <c r="C4">
        <f t="shared" ref="C4:D4" si="0">SUM(C7:C36)</f>
        <v>2557</v>
      </c>
      <c r="D4">
        <f t="shared" si="0"/>
        <v>1774</v>
      </c>
      <c r="E4">
        <f>SUM(E7:E36)</f>
        <v>2106</v>
      </c>
      <c r="G4">
        <f>SUM(B4:E4)</f>
        <v>10440</v>
      </c>
    </row>
    <row r="6" spans="1:22" x14ac:dyDescent="0.25">
      <c r="A6" t="s">
        <v>233</v>
      </c>
    </row>
    <row r="7" spans="1:22" x14ac:dyDescent="0.25">
      <c r="A7" t="s">
        <v>128</v>
      </c>
      <c r="B7">
        <v>0</v>
      </c>
      <c r="C7">
        <v>12</v>
      </c>
      <c r="D7">
        <v>11</v>
      </c>
      <c r="E7">
        <v>9</v>
      </c>
      <c r="F7">
        <f>AVERAGE(B7:E7)</f>
        <v>8</v>
      </c>
      <c r="G7">
        <f>_xlfn.STDEV.S(B7:E7)</f>
        <v>5.4772255750516612</v>
      </c>
      <c r="J7">
        <f>B7/B$4*100</f>
        <v>0</v>
      </c>
      <c r="K7">
        <f t="shared" ref="K7:M22" si="1">C7/C$4*100</f>
        <v>0.46929996089166992</v>
      </c>
      <c r="L7">
        <f t="shared" si="1"/>
        <v>0.62006764374295376</v>
      </c>
      <c r="M7">
        <f t="shared" si="1"/>
        <v>0.42735042735042739</v>
      </c>
      <c r="N7">
        <f>AVERAGE(J7:M7)</f>
        <v>0.37917950799626277</v>
      </c>
      <c r="O7">
        <f>_xlfn.STDEV.S(J7:M7)</f>
        <v>0.26598641990980348</v>
      </c>
      <c r="V7" s="12"/>
    </row>
    <row r="8" spans="1:22" x14ac:dyDescent="0.25">
      <c r="A8" t="s">
        <v>129</v>
      </c>
      <c r="B8">
        <v>57</v>
      </c>
      <c r="C8">
        <v>10</v>
      </c>
      <c r="D8">
        <v>10</v>
      </c>
      <c r="E8">
        <v>6</v>
      </c>
      <c r="F8">
        <f t="shared" ref="F8:F36" si="2">AVERAGE(B8:E8)</f>
        <v>20.75</v>
      </c>
      <c r="G8">
        <f t="shared" ref="G8:G36" si="3">_xlfn.STDEV.S(B8:E8)</f>
        <v>24.240118261537699</v>
      </c>
      <c r="J8">
        <f t="shared" ref="J8:M36" si="4">B8/B$4*100</f>
        <v>1.4239320509617788</v>
      </c>
      <c r="K8">
        <f t="shared" si="1"/>
        <v>0.3910833007430583</v>
      </c>
      <c r="L8">
        <f t="shared" si="1"/>
        <v>0.56369785794813976</v>
      </c>
      <c r="M8">
        <f t="shared" si="1"/>
        <v>0.28490028490028491</v>
      </c>
      <c r="N8">
        <f t="shared" ref="N8:N36" si="5">AVERAGE(J8:M8)</f>
        <v>0.66590337363831553</v>
      </c>
      <c r="O8">
        <f t="shared" ref="O8:O36" si="6">_xlfn.STDEV.S(J8:M8)</f>
        <v>0.51824796805400908</v>
      </c>
      <c r="V8" s="12"/>
    </row>
    <row r="9" spans="1:22" x14ac:dyDescent="0.25">
      <c r="A9" t="s">
        <v>130</v>
      </c>
      <c r="B9">
        <v>74</v>
      </c>
      <c r="C9">
        <v>13</v>
      </c>
      <c r="D9">
        <v>24</v>
      </c>
      <c r="E9">
        <v>20</v>
      </c>
      <c r="F9">
        <f t="shared" si="2"/>
        <v>32.75</v>
      </c>
      <c r="G9">
        <f t="shared" si="3"/>
        <v>27.873224906111361</v>
      </c>
      <c r="J9">
        <f t="shared" si="4"/>
        <v>1.8486135398451162</v>
      </c>
      <c r="K9">
        <f t="shared" si="1"/>
        <v>0.50840829096597573</v>
      </c>
      <c r="L9">
        <f t="shared" si="1"/>
        <v>1.3528748590755355</v>
      </c>
      <c r="M9">
        <f t="shared" si="1"/>
        <v>0.94966761633428298</v>
      </c>
      <c r="N9">
        <f t="shared" si="5"/>
        <v>1.1648910765552276</v>
      </c>
      <c r="O9">
        <f t="shared" si="6"/>
        <v>0.57157825212369529</v>
      </c>
      <c r="V9" s="12"/>
    </row>
    <row r="10" spans="1:22" x14ac:dyDescent="0.25">
      <c r="A10" t="s">
        <v>131</v>
      </c>
      <c r="B10">
        <v>66</v>
      </c>
      <c r="C10">
        <v>23</v>
      </c>
      <c r="D10">
        <v>16</v>
      </c>
      <c r="E10">
        <v>22</v>
      </c>
      <c r="F10">
        <f t="shared" si="2"/>
        <v>31.75</v>
      </c>
      <c r="G10">
        <f t="shared" si="3"/>
        <v>23.041628993338701</v>
      </c>
      <c r="J10">
        <f t="shared" si="4"/>
        <v>1.6487634274294278</v>
      </c>
      <c r="K10">
        <f t="shared" si="1"/>
        <v>0.89949159170903403</v>
      </c>
      <c r="L10">
        <f t="shared" si="1"/>
        <v>0.90191657271702363</v>
      </c>
      <c r="M10">
        <f t="shared" si="1"/>
        <v>1.0446343779677114</v>
      </c>
      <c r="N10">
        <f t="shared" si="5"/>
        <v>1.1237014924557991</v>
      </c>
      <c r="O10">
        <f t="shared" si="6"/>
        <v>0.35655774397617268</v>
      </c>
      <c r="V10" s="12"/>
    </row>
    <row r="11" spans="1:22" x14ac:dyDescent="0.25">
      <c r="A11" t="s">
        <v>132</v>
      </c>
      <c r="B11">
        <v>321</v>
      </c>
      <c r="C11">
        <v>139</v>
      </c>
      <c r="D11">
        <v>82</v>
      </c>
      <c r="E11">
        <v>96</v>
      </c>
      <c r="F11">
        <f t="shared" si="2"/>
        <v>159.5</v>
      </c>
      <c r="G11">
        <f t="shared" si="3"/>
        <v>110.36454744768962</v>
      </c>
      <c r="J11">
        <f t="shared" si="4"/>
        <v>8.0189857606794916</v>
      </c>
      <c r="K11">
        <f t="shared" si="1"/>
        <v>5.4360578803285096</v>
      </c>
      <c r="L11">
        <f t="shared" si="1"/>
        <v>4.6223224351747465</v>
      </c>
      <c r="M11">
        <f t="shared" si="1"/>
        <v>4.5584045584045585</v>
      </c>
      <c r="N11">
        <f t="shared" si="5"/>
        <v>5.6589426586468266</v>
      </c>
      <c r="O11">
        <f t="shared" si="6"/>
        <v>1.6232936339075306</v>
      </c>
      <c r="V11" s="12"/>
    </row>
    <row r="12" spans="1:22" x14ac:dyDescent="0.25">
      <c r="A12" t="s">
        <v>133</v>
      </c>
      <c r="B12">
        <v>284</v>
      </c>
      <c r="C12">
        <v>222</v>
      </c>
      <c r="D12">
        <v>137</v>
      </c>
      <c r="E12">
        <v>126</v>
      </c>
      <c r="F12">
        <f t="shared" si="2"/>
        <v>192.25</v>
      </c>
      <c r="G12">
        <f t="shared" si="3"/>
        <v>74.709994869049041</v>
      </c>
      <c r="J12">
        <f t="shared" si="4"/>
        <v>7.0946789907569325</v>
      </c>
      <c r="K12">
        <f t="shared" si="1"/>
        <v>8.6820492764958939</v>
      </c>
      <c r="L12">
        <f t="shared" si="1"/>
        <v>7.7226606538895153</v>
      </c>
      <c r="M12">
        <f t="shared" si="1"/>
        <v>5.982905982905983</v>
      </c>
      <c r="N12">
        <f t="shared" si="5"/>
        <v>7.3705737260120809</v>
      </c>
      <c r="O12">
        <f t="shared" si="6"/>
        <v>1.1322062524848959</v>
      </c>
      <c r="V12" s="12"/>
    </row>
    <row r="13" spans="1:22" x14ac:dyDescent="0.25">
      <c r="A13" t="s">
        <v>134</v>
      </c>
      <c r="B13">
        <v>182</v>
      </c>
      <c r="C13">
        <v>165</v>
      </c>
      <c r="D13">
        <v>94</v>
      </c>
      <c r="E13">
        <v>151</v>
      </c>
      <c r="F13">
        <f t="shared" si="2"/>
        <v>148</v>
      </c>
      <c r="G13">
        <f t="shared" si="3"/>
        <v>38.166302763912917</v>
      </c>
      <c r="J13">
        <f t="shared" si="4"/>
        <v>4.5465900574569078</v>
      </c>
      <c r="K13">
        <f t="shared" si="1"/>
        <v>6.4528744622604624</v>
      </c>
      <c r="L13">
        <f t="shared" si="1"/>
        <v>5.2987598647125145</v>
      </c>
      <c r="M13">
        <f t="shared" si="1"/>
        <v>7.1699905033238363</v>
      </c>
      <c r="N13">
        <f t="shared" si="5"/>
        <v>5.8670537219384311</v>
      </c>
      <c r="O13">
        <f t="shared" si="6"/>
        <v>1.1701014761485524</v>
      </c>
      <c r="V13" s="12"/>
    </row>
    <row r="14" spans="1:22" x14ac:dyDescent="0.25">
      <c r="A14" t="s">
        <v>135</v>
      </c>
      <c r="B14">
        <v>438</v>
      </c>
      <c r="C14">
        <v>292</v>
      </c>
      <c r="D14">
        <v>186</v>
      </c>
      <c r="E14">
        <v>261</v>
      </c>
      <c r="F14">
        <f t="shared" si="2"/>
        <v>294.25</v>
      </c>
      <c r="G14">
        <f t="shared" si="3"/>
        <v>105.661014570181</v>
      </c>
      <c r="J14">
        <f t="shared" si="4"/>
        <v>10.941793654758932</v>
      </c>
      <c r="K14">
        <f t="shared" si="1"/>
        <v>11.419632381697301</v>
      </c>
      <c r="L14">
        <f t="shared" si="1"/>
        <v>10.484780157835401</v>
      </c>
      <c r="M14">
        <f t="shared" si="1"/>
        <v>12.393162393162394</v>
      </c>
      <c r="N14">
        <f t="shared" si="5"/>
        <v>11.309842146863506</v>
      </c>
      <c r="O14">
        <f t="shared" si="6"/>
        <v>0.8168687430233017</v>
      </c>
      <c r="V14" s="12"/>
    </row>
    <row r="15" spans="1:22" x14ac:dyDescent="0.25">
      <c r="A15" t="s">
        <v>136</v>
      </c>
      <c r="B15">
        <v>138</v>
      </c>
      <c r="C15">
        <v>179</v>
      </c>
      <c r="D15">
        <v>85</v>
      </c>
      <c r="E15">
        <v>90</v>
      </c>
      <c r="F15">
        <f t="shared" si="2"/>
        <v>123</v>
      </c>
      <c r="G15">
        <f t="shared" si="3"/>
        <v>44.324560535516497</v>
      </c>
      <c r="J15">
        <f t="shared" si="4"/>
        <v>3.4474144391706223</v>
      </c>
      <c r="K15">
        <f t="shared" si="1"/>
        <v>7.0003910833007428</v>
      </c>
      <c r="L15">
        <f t="shared" si="1"/>
        <v>4.7914317925591883</v>
      </c>
      <c r="M15">
        <f t="shared" si="1"/>
        <v>4.2735042735042734</v>
      </c>
      <c r="N15">
        <f t="shared" si="5"/>
        <v>4.8781853971337066</v>
      </c>
      <c r="O15">
        <f t="shared" si="6"/>
        <v>1.5192133883176455</v>
      </c>
      <c r="V15" s="12"/>
    </row>
    <row r="16" spans="1:22" x14ac:dyDescent="0.25">
      <c r="A16" t="s">
        <v>137</v>
      </c>
      <c r="B16">
        <v>133</v>
      </c>
      <c r="C16">
        <v>114</v>
      </c>
      <c r="D16">
        <v>65</v>
      </c>
      <c r="E16">
        <v>66</v>
      </c>
      <c r="F16">
        <f t="shared" si="2"/>
        <v>94.5</v>
      </c>
      <c r="G16">
        <f t="shared" si="3"/>
        <v>34.375378785791824</v>
      </c>
      <c r="J16">
        <f t="shared" si="4"/>
        <v>3.3225081189108172</v>
      </c>
      <c r="K16">
        <f t="shared" si="1"/>
        <v>4.4583496284708648</v>
      </c>
      <c r="L16">
        <f t="shared" si="1"/>
        <v>3.6640360766629083</v>
      </c>
      <c r="M16">
        <f t="shared" si="1"/>
        <v>3.133903133903134</v>
      </c>
      <c r="N16">
        <f t="shared" si="5"/>
        <v>3.6446992394869313</v>
      </c>
      <c r="O16">
        <f t="shared" si="6"/>
        <v>0.58512695158781125</v>
      </c>
    </row>
    <row r="17" spans="1:15" x14ac:dyDescent="0.25">
      <c r="A17" t="s">
        <v>138</v>
      </c>
      <c r="B17">
        <v>89</v>
      </c>
      <c r="C17">
        <v>43</v>
      </c>
      <c r="D17">
        <v>13</v>
      </c>
      <c r="E17">
        <v>52</v>
      </c>
      <c r="F17">
        <f t="shared" si="2"/>
        <v>49.25</v>
      </c>
      <c r="G17">
        <f t="shared" si="3"/>
        <v>31.308944408906537</v>
      </c>
      <c r="J17">
        <f t="shared" si="4"/>
        <v>2.2233325006245317</v>
      </c>
      <c r="K17">
        <f t="shared" si="1"/>
        <v>1.6816581931951506</v>
      </c>
      <c r="L17">
        <f t="shared" si="1"/>
        <v>0.73280721533258175</v>
      </c>
      <c r="M17">
        <f t="shared" si="1"/>
        <v>2.4691358024691357</v>
      </c>
      <c r="N17">
        <f t="shared" si="5"/>
        <v>1.7767334279053499</v>
      </c>
      <c r="O17">
        <f t="shared" si="6"/>
        <v>0.769782007585465</v>
      </c>
    </row>
    <row r="18" spans="1:15" x14ac:dyDescent="0.25">
      <c r="A18" t="s">
        <v>139</v>
      </c>
      <c r="B18">
        <v>63</v>
      </c>
      <c r="C18">
        <v>47</v>
      </c>
      <c r="D18">
        <v>16</v>
      </c>
      <c r="E18">
        <v>32</v>
      </c>
      <c r="F18">
        <f t="shared" si="2"/>
        <v>39.5</v>
      </c>
      <c r="G18">
        <f t="shared" si="3"/>
        <v>20.141168453361058</v>
      </c>
      <c r="J18">
        <f t="shared" si="4"/>
        <v>1.5738196352735447</v>
      </c>
      <c r="K18">
        <f t="shared" si="1"/>
        <v>1.8380915134923741</v>
      </c>
      <c r="L18">
        <f t="shared" si="1"/>
        <v>0.90191657271702363</v>
      </c>
      <c r="M18">
        <f t="shared" si="1"/>
        <v>1.5194681861348529</v>
      </c>
      <c r="N18">
        <f t="shared" si="5"/>
        <v>1.4583239769044489</v>
      </c>
      <c r="O18">
        <f t="shared" si="6"/>
        <v>0.39618616949828478</v>
      </c>
    </row>
    <row r="19" spans="1:15" x14ac:dyDescent="0.25">
      <c r="A19" t="s">
        <v>140</v>
      </c>
      <c r="B19">
        <v>41</v>
      </c>
      <c r="C19">
        <v>29</v>
      </c>
      <c r="D19">
        <v>22</v>
      </c>
      <c r="E19">
        <v>19</v>
      </c>
      <c r="F19">
        <f t="shared" si="2"/>
        <v>27.75</v>
      </c>
      <c r="G19">
        <f t="shared" si="3"/>
        <v>9.7766729173749756</v>
      </c>
      <c r="J19">
        <f t="shared" si="4"/>
        <v>1.0242318261304022</v>
      </c>
      <c r="K19">
        <f t="shared" si="1"/>
        <v>1.1341415721548689</v>
      </c>
      <c r="L19">
        <f t="shared" si="1"/>
        <v>1.2401352874859075</v>
      </c>
      <c r="M19">
        <f t="shared" si="1"/>
        <v>0.90218423551756877</v>
      </c>
      <c r="N19">
        <f t="shared" si="5"/>
        <v>1.0751732303221868</v>
      </c>
      <c r="O19">
        <f t="shared" si="6"/>
        <v>0.14515504885779501</v>
      </c>
    </row>
    <row r="20" spans="1:15" x14ac:dyDescent="0.25">
      <c r="A20" t="s">
        <v>141</v>
      </c>
      <c r="B20">
        <v>59</v>
      </c>
      <c r="C20">
        <v>12</v>
      </c>
      <c r="D20">
        <v>10</v>
      </c>
      <c r="E20">
        <v>12</v>
      </c>
      <c r="F20">
        <f t="shared" si="2"/>
        <v>23.25</v>
      </c>
      <c r="G20">
        <f t="shared" si="3"/>
        <v>23.851974062258801</v>
      </c>
      <c r="J20">
        <f t="shared" si="4"/>
        <v>1.4738945790657008</v>
      </c>
      <c r="K20">
        <f t="shared" si="1"/>
        <v>0.46929996089166992</v>
      </c>
      <c r="L20">
        <f t="shared" si="1"/>
        <v>0.56369785794813976</v>
      </c>
      <c r="M20">
        <f t="shared" si="1"/>
        <v>0.56980056980056981</v>
      </c>
      <c r="N20">
        <f t="shared" si="5"/>
        <v>0.76917324192652003</v>
      </c>
      <c r="O20">
        <f t="shared" si="6"/>
        <v>0.47206134612270673</v>
      </c>
    </row>
    <row r="21" spans="1:15" x14ac:dyDescent="0.25">
      <c r="A21" t="s">
        <v>142</v>
      </c>
      <c r="B21">
        <v>60</v>
      </c>
      <c r="C21">
        <v>39</v>
      </c>
      <c r="D21">
        <v>28</v>
      </c>
      <c r="E21">
        <v>14</v>
      </c>
      <c r="F21">
        <f t="shared" si="2"/>
        <v>35.25</v>
      </c>
      <c r="G21">
        <f t="shared" si="3"/>
        <v>19.414341777836988</v>
      </c>
      <c r="J21">
        <f t="shared" si="4"/>
        <v>1.4988758431176619</v>
      </c>
      <c r="K21">
        <f t="shared" si="1"/>
        <v>1.5252248728979272</v>
      </c>
      <c r="L21">
        <f t="shared" si="1"/>
        <v>1.5783540022547913</v>
      </c>
      <c r="M21">
        <f t="shared" si="1"/>
        <v>0.66476733143399813</v>
      </c>
      <c r="N21">
        <f t="shared" si="5"/>
        <v>1.3168055124260944</v>
      </c>
      <c r="O21">
        <f t="shared" si="6"/>
        <v>0.43594710579028617</v>
      </c>
    </row>
    <row r="22" spans="1:15" x14ac:dyDescent="0.25">
      <c r="A22" t="s">
        <v>143</v>
      </c>
      <c r="B22">
        <v>42</v>
      </c>
      <c r="C22">
        <v>20</v>
      </c>
      <c r="D22">
        <v>22</v>
      </c>
      <c r="E22">
        <v>27</v>
      </c>
      <c r="F22">
        <f t="shared" si="2"/>
        <v>27.75</v>
      </c>
      <c r="G22">
        <f t="shared" si="3"/>
        <v>9.9456858318904615</v>
      </c>
      <c r="J22">
        <f t="shared" si="4"/>
        <v>1.0492130901823633</v>
      </c>
      <c r="K22">
        <f t="shared" si="1"/>
        <v>0.78216660148611661</v>
      </c>
      <c r="L22">
        <f t="shared" si="1"/>
        <v>1.2401352874859075</v>
      </c>
      <c r="M22">
        <f t="shared" si="1"/>
        <v>1.2820512820512819</v>
      </c>
      <c r="N22">
        <f t="shared" si="5"/>
        <v>1.0883915653014173</v>
      </c>
      <c r="O22">
        <f t="shared" si="6"/>
        <v>0.22791732747524823</v>
      </c>
    </row>
    <row r="23" spans="1:15" x14ac:dyDescent="0.25">
      <c r="A23" t="s">
        <v>144</v>
      </c>
      <c r="B23">
        <v>79</v>
      </c>
      <c r="C23">
        <v>11</v>
      </c>
      <c r="D23">
        <v>32</v>
      </c>
      <c r="E23">
        <v>49</v>
      </c>
      <c r="F23">
        <f t="shared" si="2"/>
        <v>42.75</v>
      </c>
      <c r="G23">
        <f t="shared" si="3"/>
        <v>28.73296596826254</v>
      </c>
      <c r="J23">
        <f t="shared" si="4"/>
        <v>1.9735198601049213</v>
      </c>
      <c r="K23">
        <f t="shared" si="4"/>
        <v>0.43019163081736411</v>
      </c>
      <c r="L23">
        <f t="shared" si="4"/>
        <v>1.8038331454340473</v>
      </c>
      <c r="M23">
        <f t="shared" si="4"/>
        <v>2.3266856600189936</v>
      </c>
      <c r="N23">
        <f t="shared" si="5"/>
        <v>1.6335575740938315</v>
      </c>
      <c r="O23">
        <f t="shared" si="6"/>
        <v>0.83128099201193983</v>
      </c>
    </row>
    <row r="24" spans="1:15" x14ac:dyDescent="0.25">
      <c r="A24" t="s">
        <v>145</v>
      </c>
      <c r="B24">
        <v>83</v>
      </c>
      <c r="C24">
        <v>22</v>
      </c>
      <c r="D24">
        <v>9</v>
      </c>
      <c r="E24">
        <v>15</v>
      </c>
      <c r="F24">
        <f t="shared" si="2"/>
        <v>32.25</v>
      </c>
      <c r="G24">
        <f t="shared" si="3"/>
        <v>34.247870980057527</v>
      </c>
      <c r="J24">
        <f t="shared" si="4"/>
        <v>2.0734449163127655</v>
      </c>
      <c r="K24">
        <f t="shared" si="4"/>
        <v>0.86038326163472822</v>
      </c>
      <c r="L24">
        <f t="shared" si="4"/>
        <v>0.50732807215332576</v>
      </c>
      <c r="M24">
        <f t="shared" si="4"/>
        <v>0.71225071225071224</v>
      </c>
      <c r="N24">
        <f t="shared" si="5"/>
        <v>1.038351740587883</v>
      </c>
      <c r="O24">
        <f t="shared" si="6"/>
        <v>0.70508124332197253</v>
      </c>
    </row>
    <row r="25" spans="1:15" x14ac:dyDescent="0.25">
      <c r="A25" t="s">
        <v>146</v>
      </c>
      <c r="B25">
        <v>99</v>
      </c>
      <c r="C25">
        <v>19</v>
      </c>
      <c r="D25">
        <v>21</v>
      </c>
      <c r="E25">
        <v>38</v>
      </c>
      <c r="F25">
        <f t="shared" si="2"/>
        <v>44.25</v>
      </c>
      <c r="G25">
        <f t="shared" si="3"/>
        <v>37.482218006231527</v>
      </c>
      <c r="J25">
        <f t="shared" si="4"/>
        <v>2.4731451411441419</v>
      </c>
      <c r="K25">
        <f t="shared" si="4"/>
        <v>0.74305827141181069</v>
      </c>
      <c r="L25">
        <f t="shared" si="4"/>
        <v>1.1837655016910935</v>
      </c>
      <c r="M25">
        <f t="shared" si="4"/>
        <v>1.8043684710351375</v>
      </c>
      <c r="N25">
        <f t="shared" si="5"/>
        <v>1.5510843463205459</v>
      </c>
      <c r="O25">
        <f t="shared" si="6"/>
        <v>0.7532547662279766</v>
      </c>
    </row>
    <row r="26" spans="1:15" x14ac:dyDescent="0.25">
      <c r="A26" t="s">
        <v>147</v>
      </c>
      <c r="B26">
        <v>40</v>
      </c>
      <c r="C26">
        <v>14</v>
      </c>
      <c r="D26">
        <v>11</v>
      </c>
      <c r="E26">
        <v>15</v>
      </c>
      <c r="F26">
        <f t="shared" si="2"/>
        <v>20</v>
      </c>
      <c r="G26">
        <f t="shared" si="3"/>
        <v>13.4412301024373</v>
      </c>
      <c r="J26">
        <f t="shared" si="4"/>
        <v>0.99925056207844121</v>
      </c>
      <c r="K26">
        <f t="shared" si="4"/>
        <v>0.54751662104028154</v>
      </c>
      <c r="L26">
        <f t="shared" si="4"/>
        <v>0.62006764374295376</v>
      </c>
      <c r="M26">
        <f t="shared" si="4"/>
        <v>0.71225071225071224</v>
      </c>
      <c r="N26">
        <f t="shared" si="5"/>
        <v>0.71977138477809721</v>
      </c>
      <c r="O26">
        <f t="shared" si="6"/>
        <v>0.19813943799465633</v>
      </c>
    </row>
    <row r="27" spans="1:15" x14ac:dyDescent="0.25">
      <c r="A27" t="s">
        <v>148</v>
      </c>
      <c r="B27">
        <v>58</v>
      </c>
      <c r="C27">
        <v>29</v>
      </c>
      <c r="D27">
        <v>20</v>
      </c>
      <c r="E27">
        <v>16</v>
      </c>
      <c r="F27">
        <f t="shared" si="2"/>
        <v>30.75</v>
      </c>
      <c r="G27">
        <f t="shared" si="3"/>
        <v>18.962682651284688</v>
      </c>
      <c r="J27">
        <f t="shared" si="4"/>
        <v>1.4489133150137397</v>
      </c>
      <c r="K27">
        <f t="shared" si="4"/>
        <v>1.1341415721548689</v>
      </c>
      <c r="L27">
        <f t="shared" si="4"/>
        <v>1.1273957158962795</v>
      </c>
      <c r="M27">
        <f t="shared" si="4"/>
        <v>0.75973409306742645</v>
      </c>
      <c r="N27">
        <f t="shared" si="5"/>
        <v>1.1175461740330785</v>
      </c>
      <c r="O27">
        <f t="shared" si="6"/>
        <v>0.28178365703757163</v>
      </c>
    </row>
    <row r="28" spans="1:15" x14ac:dyDescent="0.25">
      <c r="A28" t="s">
        <v>149</v>
      </c>
      <c r="B28">
        <v>100</v>
      </c>
      <c r="C28">
        <v>42</v>
      </c>
      <c r="D28">
        <v>23</v>
      </c>
      <c r="E28">
        <v>42</v>
      </c>
      <c r="F28">
        <f t="shared" si="2"/>
        <v>51.75</v>
      </c>
      <c r="G28">
        <f t="shared" si="3"/>
        <v>33.390367872586651</v>
      </c>
      <c r="J28">
        <f t="shared" si="4"/>
        <v>2.498126405196103</v>
      </c>
      <c r="K28">
        <f t="shared" si="4"/>
        <v>1.6425498631208446</v>
      </c>
      <c r="L28">
        <f t="shared" si="4"/>
        <v>1.2965050732807215</v>
      </c>
      <c r="M28">
        <f t="shared" si="4"/>
        <v>1.9943019943019942</v>
      </c>
      <c r="N28">
        <f t="shared" si="5"/>
        <v>1.8578708339749159</v>
      </c>
      <c r="O28">
        <f t="shared" si="6"/>
        <v>0.51317160734568845</v>
      </c>
    </row>
    <row r="29" spans="1:15" x14ac:dyDescent="0.25">
      <c r="A29" t="s">
        <v>150</v>
      </c>
      <c r="B29">
        <v>168</v>
      </c>
      <c r="C29">
        <v>33</v>
      </c>
      <c r="D29">
        <v>25</v>
      </c>
      <c r="E29">
        <v>30</v>
      </c>
      <c r="F29">
        <f t="shared" si="2"/>
        <v>64</v>
      </c>
      <c r="G29">
        <f t="shared" si="3"/>
        <v>69.411814556313104</v>
      </c>
      <c r="J29">
        <f t="shared" si="4"/>
        <v>4.1968523607294532</v>
      </c>
      <c r="K29">
        <f t="shared" si="4"/>
        <v>1.2905748924520923</v>
      </c>
      <c r="L29">
        <f t="shared" si="4"/>
        <v>1.4092446448703495</v>
      </c>
      <c r="M29">
        <f t="shared" si="4"/>
        <v>1.4245014245014245</v>
      </c>
      <c r="N29">
        <f t="shared" si="5"/>
        <v>2.0802933306383298</v>
      </c>
      <c r="O29">
        <f t="shared" si="6"/>
        <v>1.4123085949722178</v>
      </c>
    </row>
    <row r="30" spans="1:15" x14ac:dyDescent="0.25">
      <c r="A30" t="s">
        <v>151</v>
      </c>
      <c r="B30">
        <v>207</v>
      </c>
      <c r="C30">
        <v>129</v>
      </c>
      <c r="D30">
        <v>98</v>
      </c>
      <c r="E30">
        <v>99</v>
      </c>
      <c r="F30">
        <f t="shared" si="2"/>
        <v>133.25</v>
      </c>
      <c r="G30">
        <f t="shared" si="3"/>
        <v>51.227434056372566</v>
      </c>
      <c r="J30">
        <f t="shared" si="4"/>
        <v>5.1711216587559328</v>
      </c>
      <c r="K30">
        <f t="shared" si="4"/>
        <v>5.0449745795854515</v>
      </c>
      <c r="L30">
        <f t="shared" si="4"/>
        <v>5.5242390078917705</v>
      </c>
      <c r="M30">
        <f t="shared" si="4"/>
        <v>4.700854700854701</v>
      </c>
      <c r="N30">
        <f t="shared" si="5"/>
        <v>5.1102974867719642</v>
      </c>
      <c r="O30">
        <f t="shared" si="6"/>
        <v>0.34007726570467384</v>
      </c>
    </row>
    <row r="31" spans="1:15" x14ac:dyDescent="0.25">
      <c r="A31" t="s">
        <v>152</v>
      </c>
      <c r="B31">
        <v>253</v>
      </c>
      <c r="C31">
        <v>200</v>
      </c>
      <c r="D31">
        <v>118</v>
      </c>
      <c r="E31">
        <v>138</v>
      </c>
      <c r="F31">
        <f t="shared" si="2"/>
        <v>177.25</v>
      </c>
      <c r="G31">
        <f t="shared" si="3"/>
        <v>61.391503212306723</v>
      </c>
      <c r="J31">
        <f t="shared" si="4"/>
        <v>6.3202598051461401</v>
      </c>
      <c r="K31">
        <f t="shared" si="4"/>
        <v>7.8216660148611661</v>
      </c>
      <c r="L31">
        <f t="shared" si="4"/>
        <v>6.6516347237880495</v>
      </c>
      <c r="M31">
        <f t="shared" si="4"/>
        <v>6.5527065527065522</v>
      </c>
      <c r="N31">
        <f t="shared" si="5"/>
        <v>6.836566774125477</v>
      </c>
      <c r="O31">
        <f t="shared" si="6"/>
        <v>0.67125998164165546</v>
      </c>
    </row>
    <row r="32" spans="1:15" x14ac:dyDescent="0.25">
      <c r="A32" t="s">
        <v>153</v>
      </c>
      <c r="B32">
        <v>308</v>
      </c>
      <c r="C32">
        <v>365</v>
      </c>
      <c r="D32">
        <v>227</v>
      </c>
      <c r="E32">
        <v>245</v>
      </c>
      <c r="F32">
        <f t="shared" si="2"/>
        <v>286.25</v>
      </c>
      <c r="G32">
        <f t="shared" si="3"/>
        <v>62.94640577507186</v>
      </c>
      <c r="J32">
        <f t="shared" si="4"/>
        <v>7.6942293280039973</v>
      </c>
      <c r="K32">
        <f t="shared" si="4"/>
        <v>14.274540477121628</v>
      </c>
      <c r="L32">
        <f t="shared" si="4"/>
        <v>12.795941375422773</v>
      </c>
      <c r="M32">
        <f t="shared" si="4"/>
        <v>11.633428300094966</v>
      </c>
      <c r="N32">
        <f t="shared" si="5"/>
        <v>11.599534870160841</v>
      </c>
      <c r="O32">
        <f t="shared" si="6"/>
        <v>2.818959835666242</v>
      </c>
    </row>
    <row r="33" spans="1:20" x14ac:dyDescent="0.25">
      <c r="A33" t="s">
        <v>154</v>
      </c>
      <c r="B33">
        <v>561</v>
      </c>
      <c r="C33">
        <v>309</v>
      </c>
      <c r="D33">
        <v>274</v>
      </c>
      <c r="E33">
        <v>289</v>
      </c>
      <c r="F33">
        <f t="shared" si="2"/>
        <v>358.25</v>
      </c>
      <c r="G33">
        <f t="shared" si="3"/>
        <v>135.92491800009788</v>
      </c>
      <c r="J33">
        <f t="shared" si="4"/>
        <v>14.014489133150137</v>
      </c>
      <c r="K33">
        <f t="shared" si="4"/>
        <v>12.084473992960501</v>
      </c>
      <c r="L33">
        <f t="shared" si="4"/>
        <v>15.445321307779031</v>
      </c>
      <c r="M33">
        <f t="shared" si="4"/>
        <v>13.722697056030389</v>
      </c>
      <c r="N33">
        <f t="shared" si="5"/>
        <v>13.816745372480016</v>
      </c>
      <c r="O33">
        <f t="shared" si="6"/>
        <v>1.3785223236069939</v>
      </c>
    </row>
    <row r="34" spans="1:20" x14ac:dyDescent="0.25">
      <c r="A34" t="s">
        <v>155</v>
      </c>
      <c r="B34">
        <v>0</v>
      </c>
      <c r="C34">
        <v>25</v>
      </c>
      <c r="D34">
        <v>75</v>
      </c>
      <c r="E34">
        <v>91</v>
      </c>
      <c r="F34">
        <f t="shared" si="2"/>
        <v>47.75</v>
      </c>
      <c r="G34">
        <f t="shared" si="3"/>
        <v>42.468615863168104</v>
      </c>
      <c r="J34">
        <f t="shared" si="4"/>
        <v>0</v>
      </c>
      <c r="K34">
        <f t="shared" si="4"/>
        <v>0.97770825185764576</v>
      </c>
      <c r="L34">
        <f t="shared" si="4"/>
        <v>4.2277339346110487</v>
      </c>
      <c r="M34">
        <f t="shared" si="4"/>
        <v>4.3209876543209873</v>
      </c>
      <c r="N34">
        <f t="shared" si="5"/>
        <v>2.3816074601974204</v>
      </c>
      <c r="O34">
        <f t="shared" si="6"/>
        <v>2.222038521908408</v>
      </c>
    </row>
    <row r="35" spans="1:20" x14ac:dyDescent="0.25">
      <c r="A35" t="s">
        <v>156</v>
      </c>
      <c r="B35">
        <v>0</v>
      </c>
      <c r="C35">
        <v>0</v>
      </c>
      <c r="D35">
        <v>20</v>
      </c>
      <c r="E35">
        <v>36</v>
      </c>
      <c r="F35">
        <f t="shared" si="2"/>
        <v>14</v>
      </c>
      <c r="G35">
        <f t="shared" si="3"/>
        <v>17.435595774162696</v>
      </c>
      <c r="J35">
        <f t="shared" si="4"/>
        <v>0</v>
      </c>
      <c r="K35">
        <f t="shared" si="4"/>
        <v>0</v>
      </c>
      <c r="L35">
        <f t="shared" si="4"/>
        <v>1.1273957158962795</v>
      </c>
      <c r="M35">
        <f t="shared" si="4"/>
        <v>1.7094017094017095</v>
      </c>
      <c r="N35">
        <f t="shared" si="5"/>
        <v>0.70919935632449727</v>
      </c>
      <c r="O35">
        <f t="shared" si="6"/>
        <v>0.85268602980668218</v>
      </c>
    </row>
    <row r="36" spans="1:20" x14ac:dyDescent="0.25">
      <c r="A36" t="s">
        <v>157</v>
      </c>
      <c r="B36">
        <v>0</v>
      </c>
      <c r="C36">
        <v>0</v>
      </c>
      <c r="D36">
        <v>0</v>
      </c>
      <c r="E36">
        <v>0</v>
      </c>
      <c r="F36">
        <f t="shared" si="2"/>
        <v>0</v>
      </c>
      <c r="G36">
        <f t="shared" si="3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5"/>
        <v>0</v>
      </c>
      <c r="O36">
        <f t="shared" si="6"/>
        <v>0</v>
      </c>
    </row>
    <row r="40" spans="1:20" x14ac:dyDescent="0.25">
      <c r="A40" s="3" t="s">
        <v>254</v>
      </c>
    </row>
    <row r="41" spans="1:20" x14ac:dyDescent="0.25">
      <c r="A41" s="3"/>
    </row>
    <row r="42" spans="1:20" x14ac:dyDescent="0.25">
      <c r="B42" t="s">
        <v>120</v>
      </c>
      <c r="C42" t="s">
        <v>121</v>
      </c>
      <c r="D42" t="s">
        <v>246</v>
      </c>
      <c r="E42" t="s">
        <v>122</v>
      </c>
      <c r="F42" t="s">
        <v>247</v>
      </c>
      <c r="G42" t="s">
        <v>248</v>
      </c>
      <c r="I42" t="s">
        <v>1</v>
      </c>
      <c r="J42" t="s">
        <v>3</v>
      </c>
      <c r="K42" t="s">
        <v>123</v>
      </c>
    </row>
    <row r="43" spans="1:20" x14ac:dyDescent="0.25">
      <c r="A43" t="s">
        <v>37</v>
      </c>
      <c r="B43">
        <f t="shared" ref="B43:G43" si="7">AVERAGE(B47:B111)</f>
        <v>14.272998818617639</v>
      </c>
      <c r="C43">
        <f t="shared" si="7"/>
        <v>14.961995328995659</v>
      </c>
      <c r="D43">
        <f t="shared" si="7"/>
        <v>15.503993395634739</v>
      </c>
      <c r="E43">
        <f t="shared" si="7"/>
        <v>13.15913187410206</v>
      </c>
      <c r="F43">
        <f t="shared" si="7"/>
        <v>18.132928976837309</v>
      </c>
      <c r="G43">
        <f t="shared" si="7"/>
        <v>14.961871476543346</v>
      </c>
      <c r="I43" s="4">
        <f>AVERAGE(B47:G111)</f>
        <v>15.152687298656939</v>
      </c>
      <c r="J43" s="4">
        <f>_xlfn.STDEV.S(B47:G111)</f>
        <v>10.844071674053538</v>
      </c>
      <c r="K43" s="3">
        <f>I43*2</f>
        <v>30.305374597313879</v>
      </c>
      <c r="L43" s="3">
        <f>J43*2</f>
        <v>21.688143348107076</v>
      </c>
    </row>
    <row r="44" spans="1:20" x14ac:dyDescent="0.25">
      <c r="K44" s="3"/>
      <c r="L44" s="3"/>
    </row>
    <row r="45" spans="1:20" x14ac:dyDescent="0.25">
      <c r="A45" t="s">
        <v>249</v>
      </c>
      <c r="I45">
        <f>AVERAGE(I47:I75)</f>
        <v>16.010198273385932</v>
      </c>
      <c r="J45">
        <f>AVERAGE(J48:J74)</f>
        <v>8.6360888673150722</v>
      </c>
      <c r="K45" s="3">
        <f>I45*2</f>
        <v>32.020396546771863</v>
      </c>
      <c r="L45" s="3">
        <f>J45*2</f>
        <v>17.272177734630144</v>
      </c>
      <c r="N45" t="s">
        <v>125</v>
      </c>
      <c r="P45" t="s">
        <v>250</v>
      </c>
      <c r="T45" t="s">
        <v>251</v>
      </c>
    </row>
    <row r="46" spans="1:20" x14ac:dyDescent="0.25">
      <c r="K46" s="3"/>
      <c r="L46" s="3"/>
      <c r="N46" t="s">
        <v>1</v>
      </c>
      <c r="O46" t="s">
        <v>3</v>
      </c>
    </row>
    <row r="47" spans="1:20" x14ac:dyDescent="0.25">
      <c r="A47" t="s">
        <v>128</v>
      </c>
      <c r="B47">
        <v>11.8891488324194</v>
      </c>
      <c r="I47">
        <f>AVERAGE(B47:G47)</f>
        <v>11.8891488324194</v>
      </c>
      <c r="K47" s="3">
        <f>I47*2</f>
        <v>23.778297664838799</v>
      </c>
      <c r="L47" s="3"/>
      <c r="N47">
        <f t="shared" ref="N47:N74" si="8">AVERAGE(I47,I81)</f>
        <v>22.566240536731609</v>
      </c>
      <c r="O47">
        <f t="shared" ref="O47:O74" si="9">_xlfn.STDEV.S(I47,I81)</f>
        <v>15.09968789493958</v>
      </c>
      <c r="P47" s="3">
        <f>N47*2</f>
        <v>45.132481073463218</v>
      </c>
      <c r="Q47" s="3">
        <f>O47*2</f>
        <v>30.199375789879159</v>
      </c>
      <c r="S47" t="s">
        <v>252</v>
      </c>
    </row>
    <row r="48" spans="1:20" x14ac:dyDescent="0.25">
      <c r="A48" t="s">
        <v>129</v>
      </c>
      <c r="B48">
        <v>36.243427231339922</v>
      </c>
      <c r="C48">
        <v>29.455330351943651</v>
      </c>
      <c r="D48">
        <v>37.578082779424498</v>
      </c>
      <c r="E48">
        <v>6.8103047428602812</v>
      </c>
      <c r="F48">
        <v>5.9049516245102422</v>
      </c>
      <c r="G48">
        <v>9.9480693671041944</v>
      </c>
      <c r="I48">
        <f t="shared" ref="I48:I108" si="10">AVERAGE(B48:G48)</f>
        <v>20.990027682863801</v>
      </c>
      <c r="J48">
        <f t="shared" ref="J48:J108" si="11">_xlfn.STDEV.S(B48:G48)</f>
        <v>15.033562616623263</v>
      </c>
      <c r="K48" s="3">
        <f t="shared" ref="K48:L74" si="12">I48*2</f>
        <v>41.980055365727601</v>
      </c>
      <c r="L48" s="3">
        <f t="shared" si="12"/>
        <v>30.067125233246525</v>
      </c>
      <c r="N48">
        <f t="shared" si="8"/>
        <v>16.714110625424276</v>
      </c>
      <c r="O48">
        <f t="shared" si="9"/>
        <v>6.0470598942134446</v>
      </c>
      <c r="P48" s="3">
        <f t="shared" ref="P48:Q74" si="13">N48*2</f>
        <v>33.428221250848551</v>
      </c>
      <c r="Q48" s="3">
        <f t="shared" si="13"/>
        <v>12.094119788426889</v>
      </c>
    </row>
    <row r="49" spans="1:17" x14ac:dyDescent="0.25">
      <c r="A49" t="s">
        <v>130</v>
      </c>
      <c r="B49">
        <v>22.366301726612207</v>
      </c>
      <c r="C49">
        <v>11.936039719133195</v>
      </c>
      <c r="D49">
        <v>27.008440432980979</v>
      </c>
      <c r="E49">
        <v>29.991172837644783</v>
      </c>
      <c r="F49">
        <v>38.017406948820877</v>
      </c>
      <c r="G49">
        <v>16.135633623470724</v>
      </c>
      <c r="I49">
        <f t="shared" si="10"/>
        <v>24.242499214777126</v>
      </c>
      <c r="J49">
        <f t="shared" si="11"/>
        <v>9.4988009177396862</v>
      </c>
      <c r="K49" s="3">
        <f t="shared" si="12"/>
        <v>48.484998429554253</v>
      </c>
      <c r="L49" s="3">
        <f t="shared" si="12"/>
        <v>18.997601835479372</v>
      </c>
      <c r="N49">
        <f t="shared" si="8"/>
        <v>18.579382585212898</v>
      </c>
      <c r="O49">
        <f t="shared" si="9"/>
        <v>8.008856342830347</v>
      </c>
      <c r="P49" s="3">
        <f t="shared" si="13"/>
        <v>37.158765170425795</v>
      </c>
      <c r="Q49" s="3">
        <f t="shared" si="13"/>
        <v>16.017712685660694</v>
      </c>
    </row>
    <row r="50" spans="1:17" x14ac:dyDescent="0.25">
      <c r="A50" t="s">
        <v>131</v>
      </c>
      <c r="B50">
        <v>8.9773168049475593</v>
      </c>
      <c r="C50">
        <v>3.9083361977722082</v>
      </c>
      <c r="D50">
        <v>6.4325360253492425</v>
      </c>
      <c r="E50">
        <v>5.746655318015045</v>
      </c>
      <c r="F50">
        <v>12.056530116030393</v>
      </c>
      <c r="G50">
        <v>6.6228917462342878</v>
      </c>
      <c r="I50">
        <f t="shared" si="10"/>
        <v>7.2907110347247892</v>
      </c>
      <c r="J50">
        <f t="shared" si="11"/>
        <v>2.8483217894976707</v>
      </c>
      <c r="K50" s="3">
        <f t="shared" si="12"/>
        <v>14.581422069449578</v>
      </c>
      <c r="L50" s="3">
        <f t="shared" si="12"/>
        <v>5.6966435789953414</v>
      </c>
      <c r="N50">
        <f t="shared" si="8"/>
        <v>8.8122851625433274</v>
      </c>
      <c r="O50">
        <f t="shared" si="9"/>
        <v>2.1518307677169837</v>
      </c>
      <c r="P50" s="3">
        <f t="shared" si="13"/>
        <v>17.624570325086655</v>
      </c>
      <c r="Q50" s="3">
        <f t="shared" si="13"/>
        <v>4.3036615354339673</v>
      </c>
    </row>
    <row r="51" spans="1:17" x14ac:dyDescent="0.25">
      <c r="A51" t="s">
        <v>132</v>
      </c>
      <c r="B51">
        <v>11.503423904205919</v>
      </c>
      <c r="C51">
        <v>2.0631060364085712</v>
      </c>
      <c r="D51">
        <v>9.4290014084424296</v>
      </c>
      <c r="E51">
        <v>13.068954920551631</v>
      </c>
      <c r="F51">
        <v>16.692207448590004</v>
      </c>
      <c r="G51">
        <v>10.571192069297435</v>
      </c>
      <c r="I51">
        <f t="shared" si="10"/>
        <v>10.554647631249331</v>
      </c>
      <c r="J51">
        <f t="shared" si="11"/>
        <v>4.8634389040443287</v>
      </c>
      <c r="K51" s="3">
        <f t="shared" si="12"/>
        <v>21.109295262498662</v>
      </c>
      <c r="L51" s="3">
        <f t="shared" si="12"/>
        <v>9.7268778080886573</v>
      </c>
      <c r="N51">
        <f t="shared" si="8"/>
        <v>10.130388751298911</v>
      </c>
      <c r="O51">
        <f t="shared" si="9"/>
        <v>0.59999266198310286</v>
      </c>
      <c r="P51" s="3">
        <f t="shared" si="13"/>
        <v>20.260777502597822</v>
      </c>
      <c r="Q51" s="3">
        <f t="shared" si="13"/>
        <v>1.1999853239662057</v>
      </c>
    </row>
    <row r="52" spans="1:17" x14ac:dyDescent="0.25">
      <c r="A52" t="s">
        <v>133</v>
      </c>
      <c r="B52">
        <v>2.9791606451513877</v>
      </c>
      <c r="C52">
        <v>2.9252156898782622</v>
      </c>
      <c r="D52">
        <v>10.12849457805603</v>
      </c>
      <c r="E52">
        <v>8.4969313581511705E-2</v>
      </c>
      <c r="F52">
        <v>9.1035702202850661</v>
      </c>
      <c r="G52">
        <v>9.0509999282034492</v>
      </c>
      <c r="I52">
        <f t="shared" si="10"/>
        <v>5.7120683958592835</v>
      </c>
      <c r="J52">
        <f t="shared" si="11"/>
        <v>4.2203114929124101</v>
      </c>
      <c r="K52" s="3">
        <f t="shared" si="12"/>
        <v>11.424136791718567</v>
      </c>
      <c r="L52" s="3">
        <f t="shared" si="12"/>
        <v>8.4406229858248203</v>
      </c>
      <c r="N52">
        <f t="shared" si="8"/>
        <v>7.7544158732080257</v>
      </c>
      <c r="O52">
        <f t="shared" si="9"/>
        <v>2.8883155015450681</v>
      </c>
      <c r="P52" s="3">
        <f t="shared" si="13"/>
        <v>15.508831746416051</v>
      </c>
      <c r="Q52" s="3">
        <f t="shared" si="13"/>
        <v>5.7766310030901362</v>
      </c>
    </row>
    <row r="53" spans="1:17" x14ac:dyDescent="0.25">
      <c r="A53" t="s">
        <v>134</v>
      </c>
      <c r="B53">
        <v>2.9662998519913861</v>
      </c>
      <c r="C53">
        <v>24.069559639875077</v>
      </c>
      <c r="D53">
        <v>19.387444014899589</v>
      </c>
      <c r="E53">
        <v>21.205312224992866</v>
      </c>
      <c r="F53">
        <v>16.459896283296953</v>
      </c>
      <c r="G53">
        <v>5.1341257334643684</v>
      </c>
      <c r="I53">
        <f t="shared" si="10"/>
        <v>14.870439624753374</v>
      </c>
      <c r="J53">
        <f t="shared" si="11"/>
        <v>8.7657112998663997</v>
      </c>
      <c r="K53" s="3">
        <f t="shared" si="12"/>
        <v>29.740879249506747</v>
      </c>
      <c r="L53" s="3">
        <f t="shared" si="12"/>
        <v>17.531422599732799</v>
      </c>
      <c r="N53">
        <f t="shared" si="8"/>
        <v>15.966797089096502</v>
      </c>
      <c r="O53">
        <f t="shared" si="9"/>
        <v>1.5504835952830296</v>
      </c>
      <c r="P53" s="3">
        <f t="shared" si="13"/>
        <v>31.933594178193005</v>
      </c>
      <c r="Q53" s="3">
        <f t="shared" si="13"/>
        <v>3.1009671905660592</v>
      </c>
    </row>
    <row r="54" spans="1:17" x14ac:dyDescent="0.25">
      <c r="A54" t="s">
        <v>135</v>
      </c>
      <c r="B54">
        <v>5.6714360183371983</v>
      </c>
      <c r="C54">
        <v>17.975290060228375</v>
      </c>
      <c r="D54">
        <v>13.98251729686678</v>
      </c>
      <c r="E54">
        <v>12.381073690942886</v>
      </c>
      <c r="F54">
        <v>19.535971011366517</v>
      </c>
      <c r="G54">
        <v>31.395012242820489</v>
      </c>
      <c r="I54">
        <f t="shared" si="10"/>
        <v>16.823550053427038</v>
      </c>
      <c r="J54">
        <f t="shared" si="11"/>
        <v>8.6393049910277604</v>
      </c>
      <c r="K54" s="3">
        <f t="shared" si="12"/>
        <v>33.647100106854076</v>
      </c>
      <c r="L54" s="3">
        <f t="shared" si="12"/>
        <v>17.278609982055521</v>
      </c>
      <c r="N54">
        <f t="shared" si="8"/>
        <v>11.420654509744182</v>
      </c>
      <c r="O54">
        <f t="shared" si="9"/>
        <v>7.640848153961449</v>
      </c>
      <c r="P54" s="3">
        <f t="shared" si="13"/>
        <v>22.841309019488364</v>
      </c>
      <c r="Q54" s="3">
        <f t="shared" si="13"/>
        <v>15.281696307922898</v>
      </c>
    </row>
    <row r="55" spans="1:17" x14ac:dyDescent="0.25">
      <c r="A55" t="s">
        <v>136</v>
      </c>
      <c r="B55">
        <v>14.550294911206354</v>
      </c>
      <c r="C55">
        <v>20.41667511954315</v>
      </c>
      <c r="D55">
        <v>19.315199922134184</v>
      </c>
      <c r="E55">
        <v>11.025182117517302</v>
      </c>
      <c r="F55">
        <v>4.860341542601744</v>
      </c>
      <c r="G55">
        <v>11.894928844248479</v>
      </c>
      <c r="I55">
        <f t="shared" si="10"/>
        <v>13.677103742875204</v>
      </c>
      <c r="J55">
        <f t="shared" si="11"/>
        <v>5.7604955525846036</v>
      </c>
      <c r="K55" s="3">
        <f t="shared" si="12"/>
        <v>27.354207485750408</v>
      </c>
      <c r="L55" s="3">
        <f t="shared" si="12"/>
        <v>11.520991105169207</v>
      </c>
      <c r="N55">
        <f t="shared" si="8"/>
        <v>14.542080026699345</v>
      </c>
      <c r="O55">
        <f t="shared" si="9"/>
        <v>1.2232611917151806</v>
      </c>
      <c r="P55" s="3">
        <f t="shared" si="13"/>
        <v>29.084160053398691</v>
      </c>
      <c r="Q55" s="3">
        <f t="shared" si="13"/>
        <v>2.4465223834303611</v>
      </c>
    </row>
    <row r="56" spans="1:17" x14ac:dyDescent="0.25">
      <c r="A56" t="s">
        <v>137</v>
      </c>
      <c r="B56">
        <v>29.204746511655308</v>
      </c>
      <c r="C56">
        <v>12.940344267518169</v>
      </c>
      <c r="D56">
        <v>5.9192479319461082</v>
      </c>
      <c r="E56">
        <v>18.201333199864777</v>
      </c>
      <c r="F56">
        <v>35.014141067543285</v>
      </c>
      <c r="G56">
        <v>18.768498395708075</v>
      </c>
      <c r="I56">
        <f t="shared" si="10"/>
        <v>20.008051895705954</v>
      </c>
      <c r="J56">
        <f t="shared" si="11"/>
        <v>10.611404409070682</v>
      </c>
      <c r="K56" s="3">
        <f t="shared" si="12"/>
        <v>40.016103791411908</v>
      </c>
      <c r="L56" s="3">
        <f t="shared" si="12"/>
        <v>21.222808818141363</v>
      </c>
      <c r="N56">
        <f t="shared" si="8"/>
        <v>21.201592389113422</v>
      </c>
      <c r="O56">
        <f t="shared" si="9"/>
        <v>1.6879211530183198</v>
      </c>
      <c r="P56" s="3">
        <f t="shared" si="13"/>
        <v>42.403184778226844</v>
      </c>
      <c r="Q56" s="3">
        <f t="shared" si="13"/>
        <v>3.3758423060366396</v>
      </c>
    </row>
    <row r="57" spans="1:17" x14ac:dyDescent="0.25">
      <c r="A57" t="s">
        <v>138</v>
      </c>
      <c r="B57">
        <v>4.3571915030006743</v>
      </c>
      <c r="C57">
        <v>4.8168025953332902</v>
      </c>
      <c r="D57">
        <v>2.6647084497993232</v>
      </c>
      <c r="E57">
        <v>7.004468949981149</v>
      </c>
      <c r="F57">
        <v>6.8415453608534609</v>
      </c>
      <c r="G57">
        <v>3.8883067562219158</v>
      </c>
      <c r="I57">
        <f t="shared" si="10"/>
        <v>4.9288372691983016</v>
      </c>
      <c r="J57">
        <f t="shared" si="11"/>
        <v>1.7038199921106802</v>
      </c>
      <c r="K57" s="3">
        <f t="shared" si="12"/>
        <v>9.8576745383966031</v>
      </c>
      <c r="L57" s="3">
        <f t="shared" si="12"/>
        <v>3.4076399842213605</v>
      </c>
      <c r="N57">
        <f t="shared" si="8"/>
        <v>9.1927350561648904</v>
      </c>
      <c r="O57">
        <f t="shared" si="9"/>
        <v>6.0300620789007775</v>
      </c>
      <c r="P57" s="3">
        <f t="shared" si="13"/>
        <v>18.385470112329781</v>
      </c>
      <c r="Q57" s="3">
        <f t="shared" si="13"/>
        <v>12.060124157801555</v>
      </c>
    </row>
    <row r="58" spans="1:17" x14ac:dyDescent="0.25">
      <c r="A58" t="s">
        <v>139</v>
      </c>
      <c r="B58">
        <v>12.513162840625805</v>
      </c>
      <c r="C58">
        <v>20.630614079296336</v>
      </c>
      <c r="D58">
        <v>12.098295057940234</v>
      </c>
      <c r="E58">
        <v>10.115527947147124</v>
      </c>
      <c r="F58">
        <v>24.584125870361191</v>
      </c>
      <c r="G58">
        <v>31.883516728677037</v>
      </c>
      <c r="I58">
        <f t="shared" si="10"/>
        <v>18.637540420674622</v>
      </c>
      <c r="J58">
        <f t="shared" si="11"/>
        <v>8.5753663096952728</v>
      </c>
      <c r="K58" s="3">
        <f t="shared" si="12"/>
        <v>37.275080841349244</v>
      </c>
      <c r="L58" s="3">
        <f t="shared" si="12"/>
        <v>17.150732619390546</v>
      </c>
      <c r="N58">
        <f t="shared" si="8"/>
        <v>16.509255469309593</v>
      </c>
      <c r="O58">
        <f t="shared" si="9"/>
        <v>3.0098494428149958</v>
      </c>
      <c r="P58" s="3">
        <f t="shared" si="13"/>
        <v>33.018510938619187</v>
      </c>
      <c r="Q58" s="3">
        <f t="shared" si="13"/>
        <v>6.0196988856299916</v>
      </c>
    </row>
    <row r="59" spans="1:17" x14ac:dyDescent="0.25">
      <c r="A59" t="s">
        <v>140</v>
      </c>
      <c r="B59">
        <v>7.170688194724228</v>
      </c>
      <c r="C59">
        <v>4.0626885098181411</v>
      </c>
      <c r="D59">
        <v>13.538651797083919</v>
      </c>
      <c r="E59">
        <v>11.158105541615898</v>
      </c>
      <c r="F59">
        <v>6.4807552522080512</v>
      </c>
      <c r="G59">
        <v>17.579279355923617</v>
      </c>
      <c r="I59">
        <f t="shared" si="10"/>
        <v>9.998361441895641</v>
      </c>
      <c r="J59">
        <f t="shared" si="11"/>
        <v>5.0388586217555327</v>
      </c>
      <c r="K59" s="3">
        <f t="shared" si="12"/>
        <v>19.996722883791282</v>
      </c>
      <c r="L59" s="3">
        <f t="shared" si="12"/>
        <v>10.077717243511065</v>
      </c>
      <c r="N59">
        <f t="shared" si="8"/>
        <v>10.561433773049561</v>
      </c>
      <c r="O59">
        <f t="shared" si="9"/>
        <v>0.79630452731490997</v>
      </c>
      <c r="P59" s="3">
        <f t="shared" si="13"/>
        <v>21.122867546099123</v>
      </c>
      <c r="Q59" s="3">
        <f t="shared" si="13"/>
        <v>1.5926090546298199</v>
      </c>
    </row>
    <row r="60" spans="1:17" x14ac:dyDescent="0.25">
      <c r="A60" t="s">
        <v>141</v>
      </c>
      <c r="B60">
        <v>27.967616426525346</v>
      </c>
      <c r="C60">
        <v>40.214551535815204</v>
      </c>
      <c r="D60">
        <v>5.8748018094289369</v>
      </c>
      <c r="E60">
        <v>17.167688563744878</v>
      </c>
      <c r="F60">
        <v>23.207485413943559</v>
      </c>
      <c r="G60">
        <v>34.478028957132814</v>
      </c>
      <c r="I60">
        <f t="shared" si="10"/>
        <v>24.818362117765119</v>
      </c>
      <c r="J60">
        <f t="shared" si="11"/>
        <v>12.330902817604015</v>
      </c>
      <c r="K60" s="3">
        <f t="shared" si="12"/>
        <v>49.636724235530238</v>
      </c>
      <c r="L60" s="3">
        <f t="shared" si="12"/>
        <v>24.661805635208029</v>
      </c>
      <c r="N60">
        <f t="shared" si="8"/>
        <v>17.406394934536415</v>
      </c>
      <c r="O60">
        <f t="shared" si="9"/>
        <v>10.482104514386343</v>
      </c>
      <c r="P60" s="3">
        <f t="shared" si="13"/>
        <v>34.81278986907283</v>
      </c>
      <c r="Q60" s="3">
        <f t="shared" si="13"/>
        <v>20.964209028772686</v>
      </c>
    </row>
    <row r="61" spans="1:17" x14ac:dyDescent="0.25">
      <c r="A61" t="s">
        <v>142</v>
      </c>
      <c r="B61">
        <v>5.0708811148630577</v>
      </c>
      <c r="C61">
        <v>7.073591277329033</v>
      </c>
      <c r="D61">
        <v>14.864107356389148</v>
      </c>
      <c r="E61">
        <v>11.906635886421705</v>
      </c>
      <c r="F61">
        <v>17.618207288978795</v>
      </c>
      <c r="G61">
        <v>10.704212023311214</v>
      </c>
      <c r="I61">
        <f t="shared" si="10"/>
        <v>11.206272491215492</v>
      </c>
      <c r="J61">
        <f t="shared" si="11"/>
        <v>4.6895057033136238</v>
      </c>
      <c r="K61" s="3">
        <f t="shared" si="12"/>
        <v>22.412544982430983</v>
      </c>
      <c r="L61" s="3">
        <f t="shared" si="12"/>
        <v>9.3790114066272476</v>
      </c>
      <c r="N61">
        <f t="shared" si="8"/>
        <v>14.532353778492286</v>
      </c>
      <c r="O61">
        <f t="shared" si="9"/>
        <v>4.7037892660222118</v>
      </c>
      <c r="P61" s="3">
        <f t="shared" si="13"/>
        <v>29.064707556984573</v>
      </c>
      <c r="Q61" s="3">
        <f t="shared" si="13"/>
        <v>9.4075785320444236</v>
      </c>
    </row>
    <row r="62" spans="1:17" x14ac:dyDescent="0.25">
      <c r="A62" t="s">
        <v>143</v>
      </c>
      <c r="B62">
        <v>18.116994044579695</v>
      </c>
      <c r="C62">
        <v>18.861750402384846</v>
      </c>
      <c r="D62">
        <v>1.3674917710822287</v>
      </c>
      <c r="I62">
        <f t="shared" si="10"/>
        <v>12.782078739348924</v>
      </c>
      <c r="J62">
        <f t="shared" si="11"/>
        <v>9.8923335088449011</v>
      </c>
      <c r="K62" s="3">
        <f t="shared" si="12"/>
        <v>25.564157478697847</v>
      </c>
      <c r="L62" s="3">
        <f t="shared" si="12"/>
        <v>19.784667017689802</v>
      </c>
      <c r="N62">
        <f t="shared" si="8"/>
        <v>11.33546323168579</v>
      </c>
      <c r="O62">
        <f t="shared" si="9"/>
        <v>2.0458232704764483</v>
      </c>
      <c r="P62" s="3">
        <f t="shared" si="13"/>
        <v>22.670926463371579</v>
      </c>
      <c r="Q62" s="3">
        <f t="shared" si="13"/>
        <v>4.0916465409528966</v>
      </c>
    </row>
    <row r="63" spans="1:17" x14ac:dyDescent="0.25">
      <c r="A63" t="s">
        <v>144</v>
      </c>
      <c r="B63">
        <v>3.6474236123210058</v>
      </c>
      <c r="C63">
        <v>35.621838783334908</v>
      </c>
      <c r="D63">
        <v>33.175045738817417</v>
      </c>
      <c r="E63">
        <v>32.073323022415799</v>
      </c>
      <c r="F63">
        <v>29.959059228644193</v>
      </c>
      <c r="G63">
        <v>8.6996309525123188</v>
      </c>
      <c r="I63">
        <f t="shared" si="10"/>
        <v>23.86272022300761</v>
      </c>
      <c r="J63">
        <f t="shared" si="11"/>
        <v>13.915122110226548</v>
      </c>
      <c r="K63" s="3">
        <f t="shared" si="12"/>
        <v>47.72544044601522</v>
      </c>
      <c r="L63" s="3">
        <f t="shared" si="12"/>
        <v>27.830244220453096</v>
      </c>
      <c r="N63">
        <f t="shared" si="8"/>
        <v>23.032224736160423</v>
      </c>
      <c r="O63">
        <f t="shared" si="9"/>
        <v>1.1744979809889389</v>
      </c>
      <c r="P63" s="3">
        <f t="shared" si="13"/>
        <v>46.064449472320845</v>
      </c>
      <c r="Q63" s="3">
        <f t="shared" si="13"/>
        <v>2.3489959619778777</v>
      </c>
    </row>
    <row r="64" spans="1:17" x14ac:dyDescent="0.25">
      <c r="A64" t="s">
        <v>145</v>
      </c>
      <c r="B64">
        <v>12.452634691622508</v>
      </c>
      <c r="C64">
        <v>40.489619377120398</v>
      </c>
      <c r="D64">
        <v>40.123621929630097</v>
      </c>
      <c r="E64">
        <v>52.719559484047764</v>
      </c>
      <c r="F64">
        <v>52.563652530840741</v>
      </c>
      <c r="G64">
        <v>6.6508539456323765</v>
      </c>
      <c r="I64">
        <f t="shared" si="10"/>
        <v>34.166656993148983</v>
      </c>
      <c r="J64">
        <f t="shared" si="11"/>
        <v>19.933605303984251</v>
      </c>
      <c r="K64" s="3">
        <f t="shared" si="12"/>
        <v>68.333313986297966</v>
      </c>
      <c r="L64" s="3">
        <f t="shared" si="12"/>
        <v>39.867210607968502</v>
      </c>
      <c r="N64">
        <f t="shared" si="8"/>
        <v>22.978469249674603</v>
      </c>
      <c r="O64">
        <f t="shared" si="9"/>
        <v>15.822486845197902</v>
      </c>
      <c r="P64" s="3">
        <f t="shared" si="13"/>
        <v>45.956938499349206</v>
      </c>
      <c r="Q64" s="3">
        <f t="shared" si="13"/>
        <v>31.644973690395805</v>
      </c>
    </row>
    <row r="65" spans="1:17" x14ac:dyDescent="0.25">
      <c r="A65" t="s">
        <v>146</v>
      </c>
      <c r="B65">
        <v>7.0386088139871035</v>
      </c>
      <c r="C65">
        <v>29.875685130328858</v>
      </c>
      <c r="D65">
        <v>32.059222353428851</v>
      </c>
      <c r="E65">
        <v>29.571994675317189</v>
      </c>
      <c r="F65">
        <v>27.070303997620705</v>
      </c>
      <c r="G65">
        <v>21.543218997201603</v>
      </c>
      <c r="I65">
        <f t="shared" si="10"/>
        <v>24.526505661314047</v>
      </c>
      <c r="J65">
        <f t="shared" si="11"/>
        <v>9.295267038494778</v>
      </c>
      <c r="K65" s="3">
        <f t="shared" si="12"/>
        <v>49.053011322628095</v>
      </c>
      <c r="L65" s="3">
        <f t="shared" si="12"/>
        <v>18.590534076989556</v>
      </c>
      <c r="N65">
        <f t="shared" si="8"/>
        <v>21.058999195044301</v>
      </c>
      <c r="O65">
        <f t="shared" si="9"/>
        <v>4.9037946722150831</v>
      </c>
      <c r="P65" s="3">
        <f t="shared" si="13"/>
        <v>42.117998390088601</v>
      </c>
      <c r="Q65" s="3">
        <f t="shared" si="13"/>
        <v>9.8075893444301663</v>
      </c>
    </row>
    <row r="66" spans="1:17" x14ac:dyDescent="0.25">
      <c r="A66" t="s">
        <v>147</v>
      </c>
      <c r="B66">
        <v>8.8012021584907494</v>
      </c>
      <c r="C66">
        <v>13.919459434262979</v>
      </c>
      <c r="D66">
        <v>33.947274957550086</v>
      </c>
      <c r="E66">
        <v>21.252849698821425</v>
      </c>
      <c r="F66">
        <v>39.146824425332163</v>
      </c>
      <c r="G66">
        <v>21.035359419989405</v>
      </c>
      <c r="I66">
        <f t="shared" si="10"/>
        <v>23.017161682407799</v>
      </c>
      <c r="J66">
        <f t="shared" si="11"/>
        <v>11.589093362055769</v>
      </c>
      <c r="K66" s="3">
        <f t="shared" si="12"/>
        <v>46.034323364815599</v>
      </c>
      <c r="L66" s="3">
        <f t="shared" si="12"/>
        <v>23.178186724111537</v>
      </c>
      <c r="N66">
        <f t="shared" si="8"/>
        <v>19.011691340008177</v>
      </c>
      <c r="O66">
        <f t="shared" si="9"/>
        <v>5.6645904819047539</v>
      </c>
      <c r="P66" s="3">
        <f t="shared" si="13"/>
        <v>38.023382680016354</v>
      </c>
      <c r="Q66" s="3">
        <f t="shared" si="13"/>
        <v>11.329180963809508</v>
      </c>
    </row>
    <row r="67" spans="1:17" x14ac:dyDescent="0.25">
      <c r="A67" t="s">
        <v>148</v>
      </c>
      <c r="B67">
        <v>38.277756228228363</v>
      </c>
      <c r="C67">
        <v>2.0629921365992225</v>
      </c>
      <c r="D67">
        <v>16.675455095908141</v>
      </c>
      <c r="E67">
        <v>39.909264974873871</v>
      </c>
      <c r="F67">
        <v>54.806550966528967</v>
      </c>
      <c r="G67">
        <v>14.915785425644811</v>
      </c>
      <c r="I67">
        <f t="shared" si="10"/>
        <v>27.77463413796389</v>
      </c>
      <c r="J67">
        <f t="shared" si="11"/>
        <v>19.687151478250012</v>
      </c>
      <c r="K67" s="3">
        <f t="shared" si="12"/>
        <v>55.54926827592778</v>
      </c>
      <c r="L67" s="3">
        <f t="shared" si="12"/>
        <v>39.374302956500024</v>
      </c>
      <c r="N67">
        <f t="shared" si="8"/>
        <v>21.103346515350026</v>
      </c>
      <c r="O67">
        <f t="shared" si="9"/>
        <v>9.4346254343922968</v>
      </c>
      <c r="P67" s="3">
        <f t="shared" si="13"/>
        <v>42.206693030700052</v>
      </c>
      <c r="Q67" s="3">
        <f t="shared" si="13"/>
        <v>18.869250868784594</v>
      </c>
    </row>
    <row r="68" spans="1:17" x14ac:dyDescent="0.25">
      <c r="A68" t="s">
        <v>149</v>
      </c>
      <c r="B68">
        <v>9.5340602243382886</v>
      </c>
      <c r="C68">
        <v>13.423699753895498</v>
      </c>
      <c r="D68">
        <v>8.6375465339655104</v>
      </c>
      <c r="E68">
        <v>6.7311465179947456</v>
      </c>
      <c r="F68">
        <v>17.664019394280913</v>
      </c>
      <c r="G68">
        <v>22.060566367377543</v>
      </c>
      <c r="I68">
        <f t="shared" si="10"/>
        <v>13.00850646530875</v>
      </c>
      <c r="J68">
        <f t="shared" si="11"/>
        <v>5.9053922796085239</v>
      </c>
      <c r="K68" s="3">
        <f t="shared" si="12"/>
        <v>26.017012930617501</v>
      </c>
      <c r="L68" s="3">
        <f t="shared" si="12"/>
        <v>11.810784559217048</v>
      </c>
      <c r="N68">
        <f t="shared" si="8"/>
        <v>25.832267024043091</v>
      </c>
      <c r="O68">
        <f t="shared" si="9"/>
        <v>18.135536102787285</v>
      </c>
      <c r="P68" s="3">
        <f t="shared" si="13"/>
        <v>51.664534048086182</v>
      </c>
      <c r="Q68" s="3">
        <f t="shared" si="13"/>
        <v>36.271072205574569</v>
      </c>
    </row>
    <row r="69" spans="1:17" x14ac:dyDescent="0.25">
      <c r="A69" t="s">
        <v>150</v>
      </c>
      <c r="B69">
        <v>20.692571653246876</v>
      </c>
      <c r="C69">
        <v>3.4411804827120034</v>
      </c>
      <c r="D69">
        <v>7.2725053425642496</v>
      </c>
      <c r="E69">
        <v>21.492326621465459</v>
      </c>
      <c r="F69">
        <v>13.855235420835344</v>
      </c>
      <c r="G69">
        <v>7.6400885373805902</v>
      </c>
      <c r="I69">
        <f t="shared" si="10"/>
        <v>12.398984676367421</v>
      </c>
      <c r="J69">
        <f t="shared" si="11"/>
        <v>7.5201497019374886</v>
      </c>
      <c r="K69" s="3">
        <f t="shared" si="12"/>
        <v>24.797969352734842</v>
      </c>
      <c r="L69" s="3">
        <f t="shared" si="12"/>
        <v>15.040299403874977</v>
      </c>
      <c r="N69">
        <f t="shared" si="8"/>
        <v>14.584031138784916</v>
      </c>
      <c r="O69">
        <f t="shared" si="9"/>
        <v>3.0901223415661825</v>
      </c>
      <c r="P69" s="3">
        <f t="shared" si="13"/>
        <v>29.168062277569831</v>
      </c>
      <c r="Q69" s="3">
        <f t="shared" si="13"/>
        <v>6.180244683132365</v>
      </c>
    </row>
    <row r="70" spans="1:17" x14ac:dyDescent="0.25">
      <c r="A70" t="s">
        <v>151</v>
      </c>
      <c r="B70">
        <v>11.670987013325298</v>
      </c>
      <c r="C70">
        <v>11.964262215080529</v>
      </c>
      <c r="D70">
        <v>32.872998862675104</v>
      </c>
      <c r="E70">
        <v>19.566066293182764</v>
      </c>
      <c r="F70">
        <v>33.529850259163268</v>
      </c>
      <c r="G70">
        <v>23.101351461956583</v>
      </c>
      <c r="I70">
        <f t="shared" si="10"/>
        <v>22.117586017563923</v>
      </c>
      <c r="J70">
        <f t="shared" si="11"/>
        <v>9.6500584758414032</v>
      </c>
      <c r="K70" s="3">
        <f t="shared" si="12"/>
        <v>44.235172035127846</v>
      </c>
      <c r="L70" s="3">
        <f t="shared" si="12"/>
        <v>19.300116951682806</v>
      </c>
      <c r="N70">
        <f t="shared" si="8"/>
        <v>16.644080722992353</v>
      </c>
      <c r="O70">
        <f t="shared" si="9"/>
        <v>7.7407054213040505</v>
      </c>
      <c r="P70" s="3">
        <f t="shared" si="13"/>
        <v>33.288161445984706</v>
      </c>
      <c r="Q70" s="3">
        <f t="shared" si="13"/>
        <v>15.481410842608101</v>
      </c>
    </row>
    <row r="71" spans="1:17" x14ac:dyDescent="0.25">
      <c r="A71" t="s">
        <v>152</v>
      </c>
      <c r="B71">
        <v>3.7738323679245136</v>
      </c>
      <c r="C71">
        <v>3.3834165301910146</v>
      </c>
      <c r="D71">
        <v>10.234833616723131</v>
      </c>
      <c r="E71">
        <v>2.3150749579123366</v>
      </c>
      <c r="F71">
        <v>13.425505615112263</v>
      </c>
      <c r="G71">
        <v>13.618214926838009</v>
      </c>
      <c r="I71">
        <f t="shared" si="10"/>
        <v>7.791813002450211</v>
      </c>
      <c r="J71">
        <f t="shared" si="11"/>
        <v>5.2388279033534744</v>
      </c>
      <c r="K71" s="3">
        <f t="shared" si="12"/>
        <v>15.583626004900422</v>
      </c>
      <c r="L71" s="3">
        <f t="shared" si="12"/>
        <v>10.477655806706949</v>
      </c>
      <c r="N71">
        <f t="shared" si="8"/>
        <v>7.309339793025492</v>
      </c>
      <c r="O71">
        <f t="shared" si="9"/>
        <v>0.68232015625011222</v>
      </c>
      <c r="P71" s="3">
        <f t="shared" si="13"/>
        <v>14.618679586050984</v>
      </c>
      <c r="Q71" s="3">
        <f t="shared" si="13"/>
        <v>1.3646403125002244</v>
      </c>
    </row>
    <row r="72" spans="1:17" x14ac:dyDescent="0.25">
      <c r="A72" t="s">
        <v>153</v>
      </c>
      <c r="B72">
        <v>8.1575962082298812</v>
      </c>
      <c r="C72">
        <v>4.6658465513388974</v>
      </c>
      <c r="D72">
        <v>8.4446965907976654</v>
      </c>
      <c r="E72">
        <v>3.5403875971840337</v>
      </c>
      <c r="F72">
        <v>6.286767702711451</v>
      </c>
      <c r="G72">
        <v>5.644899186178133</v>
      </c>
      <c r="I72">
        <f t="shared" si="10"/>
        <v>6.1233656394066758</v>
      </c>
      <c r="J72">
        <f t="shared" si="11"/>
        <v>1.9276119543551431</v>
      </c>
      <c r="K72" s="3">
        <f t="shared" si="12"/>
        <v>12.246731278813352</v>
      </c>
      <c r="L72" s="3">
        <f t="shared" si="12"/>
        <v>3.8552239087102862</v>
      </c>
      <c r="N72">
        <f t="shared" si="8"/>
        <v>8.5383119858864891</v>
      </c>
      <c r="O72">
        <f t="shared" si="9"/>
        <v>3.4152498755951037</v>
      </c>
      <c r="P72" s="3">
        <f t="shared" si="13"/>
        <v>17.076623971772978</v>
      </c>
      <c r="Q72" s="3">
        <f t="shared" si="13"/>
        <v>6.8304997511902075</v>
      </c>
    </row>
    <row r="73" spans="1:17" x14ac:dyDescent="0.25">
      <c r="A73" t="s">
        <v>154</v>
      </c>
      <c r="B73">
        <v>0.44325968917355063</v>
      </c>
      <c r="C73">
        <v>11.116409837987058</v>
      </c>
      <c r="D73">
        <v>2.7029072779519687</v>
      </c>
      <c r="E73">
        <v>11.554597514579269</v>
      </c>
      <c r="F73">
        <v>2.2699932995392116</v>
      </c>
      <c r="G73">
        <v>13.8172416154644</v>
      </c>
      <c r="I73">
        <f t="shared" si="10"/>
        <v>6.9840682057825774</v>
      </c>
      <c r="J73">
        <f t="shared" si="11"/>
        <v>5.796399943709968</v>
      </c>
      <c r="K73" s="3">
        <f t="shared" si="12"/>
        <v>13.968136411565155</v>
      </c>
      <c r="L73" s="3">
        <f t="shared" si="12"/>
        <v>11.592799887419936</v>
      </c>
      <c r="N73">
        <f t="shared" si="8"/>
        <v>7.6851306513120639</v>
      </c>
      <c r="O73">
        <f t="shared" si="9"/>
        <v>0.99145201853824894</v>
      </c>
      <c r="P73" s="3">
        <f t="shared" si="13"/>
        <v>15.370261302624128</v>
      </c>
      <c r="Q73" s="3">
        <f t="shared" si="13"/>
        <v>1.9829040370764979</v>
      </c>
    </row>
    <row r="74" spans="1:17" x14ac:dyDescent="0.25">
      <c r="A74" t="s">
        <v>155</v>
      </c>
      <c r="B74">
        <v>2.6826117857894451</v>
      </c>
      <c r="C74">
        <v>17.609349004044834</v>
      </c>
      <c r="D74">
        <v>17.450501322577324</v>
      </c>
      <c r="E74">
        <v>18.47369367461225</v>
      </c>
      <c r="F74">
        <v>17.290120495837581</v>
      </c>
      <c r="G74">
        <v>34.996813885123217</v>
      </c>
      <c r="I74">
        <f t="shared" si="10"/>
        <v>18.083848361330777</v>
      </c>
      <c r="J74">
        <f t="shared" si="11"/>
        <v>10.243580938998766</v>
      </c>
      <c r="K74" s="3">
        <f t="shared" si="12"/>
        <v>36.167696722661553</v>
      </c>
      <c r="L74" s="3">
        <f t="shared" si="12"/>
        <v>20.487161877997533</v>
      </c>
      <c r="N74">
        <f t="shared" si="8"/>
        <v>15.778736149252936</v>
      </c>
      <c r="O74">
        <f t="shared" si="9"/>
        <v>3.2599209531123403</v>
      </c>
      <c r="P74" s="3">
        <f t="shared" si="13"/>
        <v>31.557472298505871</v>
      </c>
      <c r="Q74" s="3">
        <f t="shared" si="13"/>
        <v>6.5198419062246806</v>
      </c>
    </row>
    <row r="75" spans="1:17" x14ac:dyDescent="0.25">
      <c r="A75" t="s">
        <v>156</v>
      </c>
      <c r="K75" s="3"/>
      <c r="L75" s="3"/>
    </row>
    <row r="76" spans="1:17" x14ac:dyDescent="0.25">
      <c r="A76" t="s">
        <v>157</v>
      </c>
      <c r="K76" s="3"/>
      <c r="L76" s="3"/>
    </row>
    <row r="77" spans="1:17" x14ac:dyDescent="0.25">
      <c r="A77" t="s">
        <v>158</v>
      </c>
      <c r="K77" s="3"/>
      <c r="L77" s="3"/>
    </row>
    <row r="78" spans="1:17" x14ac:dyDescent="0.25">
      <c r="K78" s="3"/>
      <c r="L78" s="3"/>
    </row>
    <row r="79" spans="1:17" x14ac:dyDescent="0.25">
      <c r="A79" t="s">
        <v>253</v>
      </c>
      <c r="I79">
        <f>AVERAGE(I81:I109)</f>
        <v>14.759959747603062</v>
      </c>
      <c r="J79">
        <f>AVERAGE(J82:J108)</f>
        <v>6.9089180174094222</v>
      </c>
      <c r="K79" s="3">
        <f>I79*2</f>
        <v>29.519919495206125</v>
      </c>
      <c r="L79" s="3">
        <f>J79*2</f>
        <v>13.817836034818844</v>
      </c>
    </row>
    <row r="80" spans="1:17" x14ac:dyDescent="0.25">
      <c r="K80" s="3"/>
      <c r="L80" s="3"/>
    </row>
    <row r="81" spans="1:12" x14ac:dyDescent="0.25">
      <c r="A81" t="s">
        <v>128</v>
      </c>
      <c r="B81">
        <v>33.243332241043817</v>
      </c>
      <c r="I81">
        <f>AVERAGE(B81:G81)</f>
        <v>33.243332241043817</v>
      </c>
      <c r="K81" s="3">
        <f t="shared" ref="K81:L108" si="14">I81*2</f>
        <v>66.486664482087633</v>
      </c>
      <c r="L81" s="3"/>
    </row>
    <row r="82" spans="1:12" x14ac:dyDescent="0.25">
      <c r="A82" t="s">
        <v>129</v>
      </c>
      <c r="B82">
        <v>4.1880749836498161</v>
      </c>
      <c r="C82">
        <v>13.161144848661499</v>
      </c>
      <c r="D82">
        <v>11.776249409014577</v>
      </c>
      <c r="E82">
        <v>14.555528776386168</v>
      </c>
      <c r="F82">
        <v>8.3538499147038365</v>
      </c>
      <c r="G82">
        <v>22.594313475492616</v>
      </c>
      <c r="I82">
        <f t="shared" si="10"/>
        <v>12.438193567984753</v>
      </c>
      <c r="J82">
        <f t="shared" si="11"/>
        <v>6.218312123364754</v>
      </c>
      <c r="K82" s="3">
        <f t="shared" si="14"/>
        <v>24.876387135969505</v>
      </c>
      <c r="L82" s="3">
        <f t="shared" si="14"/>
        <v>12.436624246729508</v>
      </c>
    </row>
    <row r="83" spans="1:12" x14ac:dyDescent="0.25">
      <c r="A83" t="s">
        <v>130</v>
      </c>
      <c r="B83">
        <v>18.032633661103315</v>
      </c>
      <c r="C83">
        <v>22.674136007326727</v>
      </c>
      <c r="D83">
        <v>10.023584305234092</v>
      </c>
      <c r="E83">
        <v>4.693603655524301</v>
      </c>
      <c r="F83">
        <v>8.8736312292659765</v>
      </c>
      <c r="G83">
        <v>13.200006875437598</v>
      </c>
      <c r="I83">
        <f t="shared" si="10"/>
        <v>12.916265955648669</v>
      </c>
      <c r="J83">
        <f t="shared" si="11"/>
        <v>6.5390585456303176</v>
      </c>
      <c r="K83" s="3">
        <f t="shared" si="14"/>
        <v>25.832531911297338</v>
      </c>
      <c r="L83" s="3">
        <f t="shared" si="14"/>
        <v>13.078117091260635</v>
      </c>
    </row>
    <row r="84" spans="1:12" x14ac:dyDescent="0.25">
      <c r="A84" t="s">
        <v>131</v>
      </c>
      <c r="B84">
        <v>16.682239529055462</v>
      </c>
      <c r="C84">
        <v>13.378621064650023</v>
      </c>
      <c r="D84">
        <v>10.154688918055891</v>
      </c>
      <c r="E84">
        <v>3.7191649287671265</v>
      </c>
      <c r="F84">
        <v>10.835223186478562</v>
      </c>
      <c r="G84">
        <v>7.2332181151641208</v>
      </c>
      <c r="I84">
        <f t="shared" si="10"/>
        <v>10.333859290361865</v>
      </c>
      <c r="J84">
        <f t="shared" si="11"/>
        <v>4.5436577972045393</v>
      </c>
      <c r="K84" s="3">
        <f t="shared" si="14"/>
        <v>20.667718580723729</v>
      </c>
      <c r="L84" s="3">
        <f t="shared" si="14"/>
        <v>9.0873155944090787</v>
      </c>
    </row>
    <row r="85" spans="1:12" x14ac:dyDescent="0.25">
      <c r="A85" t="s">
        <v>132</v>
      </c>
      <c r="B85">
        <v>12.625043698141804</v>
      </c>
      <c r="C85">
        <v>9.7769548982706205</v>
      </c>
      <c r="D85">
        <v>13.877107151497261</v>
      </c>
      <c r="E85">
        <v>4.5611090349732741</v>
      </c>
      <c r="F85">
        <v>10.464733334039341</v>
      </c>
      <c r="G85">
        <v>6.9318311111686413</v>
      </c>
      <c r="I85">
        <f t="shared" si="10"/>
        <v>9.7061298713484909</v>
      </c>
      <c r="J85">
        <f t="shared" si="11"/>
        <v>3.4832622013072196</v>
      </c>
      <c r="K85" s="3">
        <f t="shared" si="14"/>
        <v>19.412259742696982</v>
      </c>
      <c r="L85" s="3">
        <f t="shared" si="14"/>
        <v>6.9665244026144393</v>
      </c>
    </row>
    <row r="86" spans="1:12" x14ac:dyDescent="0.25">
      <c r="A86" t="s">
        <v>133</v>
      </c>
      <c r="B86">
        <v>11.981150589196528</v>
      </c>
      <c r="C86">
        <v>13.163044675503647</v>
      </c>
      <c r="D86">
        <v>16.331340288155886</v>
      </c>
      <c r="E86">
        <v>6.159610774281405</v>
      </c>
      <c r="F86">
        <v>7.9767250807660233</v>
      </c>
      <c r="G86">
        <v>3.1687086954371235</v>
      </c>
      <c r="I86">
        <f t="shared" si="10"/>
        <v>9.7967633505567679</v>
      </c>
      <c r="J86">
        <f t="shared" si="11"/>
        <v>4.8841912329122268</v>
      </c>
      <c r="K86" s="3">
        <f t="shared" si="14"/>
        <v>19.593526701113536</v>
      </c>
      <c r="L86" s="3">
        <f t="shared" si="14"/>
        <v>9.7683824658244536</v>
      </c>
    </row>
    <row r="87" spans="1:12" x14ac:dyDescent="0.25">
      <c r="A87" t="s">
        <v>134</v>
      </c>
      <c r="B87">
        <v>5.6260353123042073</v>
      </c>
      <c r="C87">
        <v>9.6234952874997983</v>
      </c>
      <c r="D87">
        <v>29.135196737813846</v>
      </c>
      <c r="E87">
        <v>10.431555131413369</v>
      </c>
      <c r="F87">
        <v>27.780372627643779</v>
      </c>
      <c r="G87">
        <v>19.782272223962796</v>
      </c>
      <c r="I87">
        <f t="shared" si="10"/>
        <v>17.063154553439631</v>
      </c>
      <c r="J87">
        <f t="shared" si="11"/>
        <v>9.9811913525486915</v>
      </c>
      <c r="K87" s="3">
        <f t="shared" si="14"/>
        <v>34.126309106879262</v>
      </c>
      <c r="L87" s="3">
        <f t="shared" si="14"/>
        <v>19.962382705097383</v>
      </c>
    </row>
    <row r="88" spans="1:12" x14ac:dyDescent="0.25">
      <c r="A88" t="s">
        <v>135</v>
      </c>
      <c r="B88">
        <v>4.5824749162870759</v>
      </c>
      <c r="C88">
        <v>4.7269718979382294</v>
      </c>
      <c r="D88">
        <v>8.4638869698627133</v>
      </c>
      <c r="E88">
        <v>5.7056769650649954</v>
      </c>
      <c r="F88">
        <v>8.8648435593242159</v>
      </c>
      <c r="G88">
        <v>3.7626994878907247</v>
      </c>
      <c r="I88">
        <f t="shared" si="10"/>
        <v>6.0177589660613249</v>
      </c>
      <c r="J88">
        <f t="shared" si="11"/>
        <v>2.1446814624265071</v>
      </c>
      <c r="K88" s="3">
        <f t="shared" si="14"/>
        <v>12.03551793212265</v>
      </c>
      <c r="L88" s="3">
        <f t="shared" si="14"/>
        <v>4.2893629248530143</v>
      </c>
    </row>
    <row r="89" spans="1:12" x14ac:dyDescent="0.25">
      <c r="A89" t="s">
        <v>136</v>
      </c>
      <c r="B89">
        <v>24.266625668727322</v>
      </c>
      <c r="C89">
        <v>18.157826353467641</v>
      </c>
      <c r="D89">
        <v>22.203179299010674</v>
      </c>
      <c r="E89">
        <v>12.814255079521248</v>
      </c>
      <c r="F89">
        <v>10.53154133543023</v>
      </c>
      <c r="G89">
        <v>4.4689101269837996</v>
      </c>
      <c r="I89">
        <f t="shared" si="10"/>
        <v>15.407056310523487</v>
      </c>
      <c r="J89">
        <f t="shared" si="11"/>
        <v>7.5150821571684299</v>
      </c>
      <c r="K89" s="3">
        <f t="shared" si="14"/>
        <v>30.814112621046974</v>
      </c>
      <c r="L89" s="3">
        <f t="shared" si="14"/>
        <v>15.03016431433686</v>
      </c>
    </row>
    <row r="90" spans="1:12" x14ac:dyDescent="0.25">
      <c r="A90" t="s">
        <v>137</v>
      </c>
      <c r="B90">
        <v>36.080169101231505</v>
      </c>
      <c r="C90">
        <v>41.944850682941329</v>
      </c>
      <c r="D90">
        <v>28.67265854750508</v>
      </c>
      <c r="E90">
        <v>6.5639013830161463</v>
      </c>
      <c r="F90">
        <v>7.8363978698194643</v>
      </c>
      <c r="G90">
        <v>13.272819710611829</v>
      </c>
      <c r="I90">
        <f t="shared" si="10"/>
        <v>22.395132882520894</v>
      </c>
      <c r="J90">
        <f t="shared" si="11"/>
        <v>15.196580302327144</v>
      </c>
      <c r="K90" s="3">
        <f t="shared" si="14"/>
        <v>44.790265765041788</v>
      </c>
      <c r="L90" s="3">
        <f t="shared" si="14"/>
        <v>30.393160604654287</v>
      </c>
    </row>
    <row r="91" spans="1:12" x14ac:dyDescent="0.25">
      <c r="A91" t="s">
        <v>138</v>
      </c>
      <c r="B91">
        <v>16.377397864891769</v>
      </c>
      <c r="C91">
        <v>6.4555412800055763</v>
      </c>
      <c r="D91">
        <v>8.7032243087367487</v>
      </c>
      <c r="E91">
        <v>13.780055042814505</v>
      </c>
      <c r="F91">
        <v>24.260318565958055</v>
      </c>
      <c r="G91">
        <v>11.163259996382221</v>
      </c>
      <c r="I91">
        <f t="shared" si="10"/>
        <v>13.45663284313148</v>
      </c>
      <c r="J91">
        <f t="shared" si="11"/>
        <v>6.3596356847468707</v>
      </c>
      <c r="K91" s="3">
        <f t="shared" si="14"/>
        <v>26.91326568626296</v>
      </c>
      <c r="L91" s="3">
        <f t="shared" si="14"/>
        <v>12.719271369493741</v>
      </c>
    </row>
    <row r="92" spans="1:12" x14ac:dyDescent="0.25">
      <c r="A92" t="s">
        <v>139</v>
      </c>
      <c r="B92">
        <v>16.577618691432843</v>
      </c>
      <c r="C92">
        <v>24.41191141483165</v>
      </c>
      <c r="D92">
        <v>4.5633173756594605</v>
      </c>
      <c r="E92">
        <v>8.2372111862513275</v>
      </c>
      <c r="F92">
        <v>12.229805435511174</v>
      </c>
      <c r="G92">
        <v>20.265959003980946</v>
      </c>
      <c r="I92">
        <f t="shared" si="10"/>
        <v>14.380970517944567</v>
      </c>
      <c r="J92">
        <f t="shared" si="11"/>
        <v>7.4677671511045514</v>
      </c>
      <c r="K92" s="3">
        <f t="shared" si="14"/>
        <v>28.761941035889134</v>
      </c>
      <c r="L92" s="3">
        <f t="shared" si="14"/>
        <v>14.935534302209103</v>
      </c>
    </row>
    <row r="93" spans="1:12" x14ac:dyDescent="0.25">
      <c r="A93" t="s">
        <v>140</v>
      </c>
      <c r="B93">
        <v>13.89756598293526</v>
      </c>
      <c r="C93">
        <v>6.7213318307419883</v>
      </c>
      <c r="D93">
        <v>4.7780315886912348</v>
      </c>
      <c r="E93">
        <v>12.106646457021521</v>
      </c>
      <c r="F93">
        <v>18.494321192036985</v>
      </c>
      <c r="G93">
        <v>10.749139573793917</v>
      </c>
      <c r="I93">
        <f t="shared" si="10"/>
        <v>11.124506104203483</v>
      </c>
      <c r="J93">
        <f t="shared" si="11"/>
        <v>4.9553045856575784</v>
      </c>
      <c r="K93" s="3">
        <f t="shared" si="14"/>
        <v>22.249012208406967</v>
      </c>
      <c r="L93" s="3">
        <f t="shared" si="14"/>
        <v>9.9106091713151567</v>
      </c>
    </row>
    <row r="94" spans="1:12" x14ac:dyDescent="0.25">
      <c r="A94" t="s">
        <v>141</v>
      </c>
      <c r="B94">
        <v>9.4501090136701364</v>
      </c>
      <c r="C94">
        <v>16.626048293589342</v>
      </c>
      <c r="D94">
        <v>3.8942908808565204</v>
      </c>
      <c r="E94">
        <v>7.6303126509420807</v>
      </c>
      <c r="F94">
        <v>7.3720611314027087</v>
      </c>
      <c r="G94">
        <v>14.993744537385462</v>
      </c>
      <c r="I94">
        <f t="shared" si="10"/>
        <v>9.9944277513077093</v>
      </c>
      <c r="J94">
        <f t="shared" si="11"/>
        <v>4.8774042064959202</v>
      </c>
      <c r="K94" s="3">
        <f t="shared" si="14"/>
        <v>19.988855502615419</v>
      </c>
      <c r="L94" s="3">
        <f t="shared" si="14"/>
        <v>9.7548084129918404</v>
      </c>
    </row>
    <row r="95" spans="1:12" x14ac:dyDescent="0.25">
      <c r="A95" t="s">
        <v>142</v>
      </c>
      <c r="B95">
        <v>31.169837876320202</v>
      </c>
      <c r="C95">
        <v>4.6154763786988511</v>
      </c>
      <c r="D95">
        <v>3.0043324217172627</v>
      </c>
      <c r="E95">
        <v>28.139501740588358</v>
      </c>
      <c r="F95">
        <v>33.923531051541993</v>
      </c>
      <c r="G95">
        <v>6.297930925747818</v>
      </c>
      <c r="I95">
        <f t="shared" si="10"/>
        <v>17.858435065769083</v>
      </c>
      <c r="J95">
        <f t="shared" si="11"/>
        <v>14.633158660438619</v>
      </c>
      <c r="K95" s="3">
        <f t="shared" si="14"/>
        <v>35.716870131538165</v>
      </c>
      <c r="L95" s="3">
        <f t="shared" si="14"/>
        <v>29.266317320877238</v>
      </c>
    </row>
    <row r="96" spans="1:12" x14ac:dyDescent="0.25">
      <c r="A96" t="s">
        <v>143</v>
      </c>
      <c r="B96">
        <v>8.0256509271980079</v>
      </c>
      <c r="C96">
        <v>14.533779727206046</v>
      </c>
      <c r="D96">
        <v>6.8287161406834898</v>
      </c>
      <c r="E96">
        <v>14.903899225087082</v>
      </c>
      <c r="F96">
        <v>3.655921111010441</v>
      </c>
      <c r="G96">
        <v>11.385119212950871</v>
      </c>
      <c r="I96">
        <f t="shared" si="10"/>
        <v>9.8888477240226553</v>
      </c>
      <c r="J96">
        <f t="shared" si="11"/>
        <v>4.4866523158218712</v>
      </c>
      <c r="K96" s="3">
        <f t="shared" si="14"/>
        <v>19.777695448045311</v>
      </c>
      <c r="L96" s="3">
        <f t="shared" si="14"/>
        <v>8.9733046316437424</v>
      </c>
    </row>
    <row r="97" spans="1:12" x14ac:dyDescent="0.25">
      <c r="A97" t="s">
        <v>144</v>
      </c>
      <c r="B97">
        <v>15.207567089028558</v>
      </c>
      <c r="C97">
        <v>30.480675141817635</v>
      </c>
      <c r="D97">
        <v>20.916945517093509</v>
      </c>
      <c r="I97">
        <f t="shared" si="10"/>
        <v>22.201729249313235</v>
      </c>
      <c r="J97">
        <f t="shared" si="11"/>
        <v>7.7171859720350637</v>
      </c>
      <c r="K97" s="3">
        <f t="shared" si="14"/>
        <v>44.40345849862647</v>
      </c>
      <c r="L97" s="3">
        <f t="shared" si="14"/>
        <v>15.434371944070127</v>
      </c>
    </row>
    <row r="98" spans="1:12" x14ac:dyDescent="0.25">
      <c r="A98" t="s">
        <v>145</v>
      </c>
      <c r="B98">
        <v>14.366904593792311</v>
      </c>
      <c r="C98">
        <v>10.022366106812449</v>
      </c>
      <c r="D98">
        <v>10.981573817995901</v>
      </c>
      <c r="I98">
        <f t="shared" si="10"/>
        <v>11.790281506200222</v>
      </c>
      <c r="J98">
        <f t="shared" si="11"/>
        <v>2.2823802838118099</v>
      </c>
      <c r="K98" s="3">
        <f t="shared" si="14"/>
        <v>23.580563012400443</v>
      </c>
      <c r="L98" s="3">
        <f t="shared" si="14"/>
        <v>4.5647605676236198</v>
      </c>
    </row>
    <row r="99" spans="1:12" x14ac:dyDescent="0.25">
      <c r="A99" t="s">
        <v>146</v>
      </c>
      <c r="B99">
        <v>25.063939699078315</v>
      </c>
      <c r="C99">
        <v>16.24105751403145</v>
      </c>
      <c r="D99">
        <v>14.244271295902987</v>
      </c>
      <c r="E99">
        <v>8.8282082868293372</v>
      </c>
      <c r="F99">
        <v>24.00057898614283</v>
      </c>
      <c r="G99">
        <v>17.170900590662416</v>
      </c>
      <c r="I99">
        <f t="shared" si="10"/>
        <v>17.591492728774554</v>
      </c>
      <c r="J99">
        <f t="shared" si="11"/>
        <v>6.1141388424759029</v>
      </c>
      <c r="K99" s="3">
        <f t="shared" si="14"/>
        <v>35.182985457549108</v>
      </c>
      <c r="L99" s="3">
        <f t="shared" si="14"/>
        <v>12.228277684951806</v>
      </c>
    </row>
    <row r="100" spans="1:12" x14ac:dyDescent="0.25">
      <c r="A100" t="s">
        <v>147</v>
      </c>
      <c r="B100">
        <v>14.516468125272283</v>
      </c>
      <c r="C100">
        <v>29.173697627861053</v>
      </c>
      <c r="D100">
        <v>13.559293856684427</v>
      </c>
      <c r="E100">
        <v>15.51390060311603</v>
      </c>
      <c r="F100">
        <v>1.1540618426903024</v>
      </c>
      <c r="G100">
        <v>16.119903930027263</v>
      </c>
      <c r="I100">
        <f t="shared" si="10"/>
        <v>15.006220997608558</v>
      </c>
      <c r="J100">
        <f t="shared" si="11"/>
        <v>8.9042820216438532</v>
      </c>
      <c r="K100" s="3">
        <f t="shared" si="14"/>
        <v>30.012441995217117</v>
      </c>
      <c r="L100" s="3">
        <f t="shared" si="14"/>
        <v>17.808564043287706</v>
      </c>
    </row>
    <row r="101" spans="1:12" x14ac:dyDescent="0.25">
      <c r="A101" t="s">
        <v>148</v>
      </c>
      <c r="B101">
        <v>23.793056804276173</v>
      </c>
      <c r="C101">
        <v>9.0278444184207984</v>
      </c>
      <c r="D101">
        <v>7.9342311695433638</v>
      </c>
      <c r="E101">
        <v>21.040169891050503</v>
      </c>
      <c r="F101">
        <v>15.863840605648615</v>
      </c>
      <c r="G101">
        <v>8.9332104674775223</v>
      </c>
      <c r="I101">
        <f t="shared" si="10"/>
        <v>14.432058892736164</v>
      </c>
      <c r="J101">
        <f t="shared" si="11"/>
        <v>6.8558011194606818</v>
      </c>
      <c r="K101" s="3">
        <f t="shared" si="14"/>
        <v>28.864117785472327</v>
      </c>
      <c r="L101" s="3">
        <f t="shared" si="14"/>
        <v>13.711602238921364</v>
      </c>
    </row>
    <row r="102" spans="1:12" x14ac:dyDescent="0.25">
      <c r="A102" t="s">
        <v>149</v>
      </c>
      <c r="B102">
        <v>31.791008660082035</v>
      </c>
      <c r="C102">
        <v>38.559527231773487</v>
      </c>
      <c r="D102">
        <v>58.743564757619588</v>
      </c>
      <c r="E102">
        <v>7.0471956373347036</v>
      </c>
      <c r="F102">
        <v>48.802846886818855</v>
      </c>
      <c r="G102">
        <v>46.992022323035954</v>
      </c>
      <c r="I102">
        <f t="shared" si="10"/>
        <v>38.656027582777433</v>
      </c>
      <c r="J102">
        <f t="shared" si="11"/>
        <v>18.012284442186129</v>
      </c>
      <c r="K102" s="3">
        <f t="shared" si="14"/>
        <v>77.312055165554867</v>
      </c>
      <c r="L102" s="3">
        <f t="shared" si="14"/>
        <v>36.024568884372258</v>
      </c>
    </row>
    <row r="103" spans="1:12" x14ac:dyDescent="0.25">
      <c r="A103" t="s">
        <v>150</v>
      </c>
      <c r="B103">
        <v>9.2987759405156059</v>
      </c>
      <c r="C103">
        <v>7.9731405408135618</v>
      </c>
      <c r="D103">
        <v>27.848482952756481</v>
      </c>
      <c r="E103">
        <v>2.784872059516327</v>
      </c>
      <c r="F103">
        <v>25.121946153728583</v>
      </c>
      <c r="G103">
        <v>27.587247959883914</v>
      </c>
      <c r="I103">
        <f t="shared" si="10"/>
        <v>16.769077601202412</v>
      </c>
      <c r="J103">
        <f t="shared" si="11"/>
        <v>11.298569521965037</v>
      </c>
      <c r="K103" s="3">
        <f t="shared" si="14"/>
        <v>33.538155202404823</v>
      </c>
      <c r="L103" s="3">
        <f t="shared" si="14"/>
        <v>22.597139043930074</v>
      </c>
    </row>
    <row r="104" spans="1:12" x14ac:dyDescent="0.25">
      <c r="A104" t="s">
        <v>151</v>
      </c>
      <c r="B104">
        <v>14.543705307437095</v>
      </c>
      <c r="C104">
        <v>11.39439170871346</v>
      </c>
      <c r="D104">
        <v>4.1113476256875012</v>
      </c>
      <c r="E104">
        <v>7.2963194609123043</v>
      </c>
      <c r="F104">
        <v>15.502747422792124</v>
      </c>
      <c r="G104">
        <v>14.174941044982191</v>
      </c>
      <c r="I104">
        <f t="shared" si="10"/>
        <v>11.170575428420781</v>
      </c>
      <c r="J104">
        <f t="shared" si="11"/>
        <v>4.5621175418326505</v>
      </c>
      <c r="K104" s="3">
        <f t="shared" si="14"/>
        <v>22.341150856841562</v>
      </c>
      <c r="L104" s="3">
        <f t="shared" si="14"/>
        <v>9.124235083665301</v>
      </c>
    </row>
    <row r="105" spans="1:12" x14ac:dyDescent="0.25">
      <c r="A105" t="s">
        <v>152</v>
      </c>
      <c r="B105">
        <v>7.2195058886396666</v>
      </c>
      <c r="C105">
        <v>6.2009022193001639</v>
      </c>
      <c r="D105">
        <v>8.8610798449170769</v>
      </c>
      <c r="E105">
        <v>1.8974834264976337</v>
      </c>
      <c r="F105">
        <v>7.802061109580384</v>
      </c>
      <c r="G105">
        <v>8.9801670126697175</v>
      </c>
      <c r="I105">
        <f t="shared" si="10"/>
        <v>6.8268665836007729</v>
      </c>
      <c r="J105">
        <f t="shared" si="11"/>
        <v>2.6294693766086006</v>
      </c>
      <c r="K105" s="3">
        <f t="shared" si="14"/>
        <v>13.653733167201546</v>
      </c>
      <c r="L105" s="3">
        <f t="shared" si="14"/>
        <v>5.2589387532172012</v>
      </c>
    </row>
    <row r="106" spans="1:12" x14ac:dyDescent="0.25">
      <c r="A106" t="s">
        <v>153</v>
      </c>
      <c r="B106">
        <v>9.0747912932533072</v>
      </c>
      <c r="C106">
        <v>6.7349453779732347</v>
      </c>
      <c r="D106">
        <v>14.99858239847697</v>
      </c>
      <c r="E106">
        <v>6.4256949289115743</v>
      </c>
      <c r="F106">
        <v>11.511263680886463</v>
      </c>
      <c r="G106">
        <v>16.974272314696254</v>
      </c>
      <c r="I106">
        <f t="shared" si="10"/>
        <v>10.953258332366302</v>
      </c>
      <c r="J106">
        <f t="shared" si="11"/>
        <v>4.3531657242696555</v>
      </c>
      <c r="K106" s="3">
        <f t="shared" si="14"/>
        <v>21.906516664732603</v>
      </c>
      <c r="L106" s="3">
        <f t="shared" si="14"/>
        <v>8.7063314485393111</v>
      </c>
    </row>
    <row r="107" spans="1:12" x14ac:dyDescent="0.25">
      <c r="A107" t="s">
        <v>154</v>
      </c>
      <c r="B107">
        <v>9.3578689044508252</v>
      </c>
      <c r="C107">
        <v>9.7749913822945214</v>
      </c>
      <c r="D107">
        <v>14.309509481152165</v>
      </c>
      <c r="E107">
        <v>1.0080895973088204</v>
      </c>
      <c r="F107">
        <v>7.571152774106892</v>
      </c>
      <c r="G107">
        <v>8.2955464417360787</v>
      </c>
      <c r="I107">
        <f t="shared" si="10"/>
        <v>8.3861930968415503</v>
      </c>
      <c r="J107">
        <f t="shared" si="11"/>
        <v>4.3143368050024824</v>
      </c>
      <c r="K107" s="3">
        <f t="shared" si="14"/>
        <v>16.772386193683101</v>
      </c>
      <c r="L107" s="3">
        <f t="shared" si="14"/>
        <v>8.6286736100049648</v>
      </c>
    </row>
    <row r="108" spans="1:12" x14ac:dyDescent="0.25">
      <c r="A108" t="s">
        <v>155</v>
      </c>
      <c r="B108">
        <v>13.527746470709438</v>
      </c>
      <c r="C108">
        <v>3.4694191354469517</v>
      </c>
      <c r="D108">
        <v>15.111326049538116</v>
      </c>
      <c r="E108">
        <v>10.204089368786365</v>
      </c>
      <c r="F108">
        <v>21.750582945538081</v>
      </c>
      <c r="G108">
        <v>16.77857965303162</v>
      </c>
      <c r="I108">
        <f t="shared" si="10"/>
        <v>13.473623937175097</v>
      </c>
      <c r="J108">
        <f t="shared" si="11"/>
        <v>6.2111150396072619</v>
      </c>
      <c r="K108" s="3">
        <f t="shared" si="14"/>
        <v>26.947247874350193</v>
      </c>
      <c r="L108" s="3">
        <f t="shared" si="14"/>
        <v>12.422230079214524</v>
      </c>
    </row>
    <row r="109" spans="1:12" x14ac:dyDescent="0.25">
      <c r="A109" t="s">
        <v>156</v>
      </c>
    </row>
    <row r="110" spans="1:12" x14ac:dyDescent="0.25">
      <c r="A110" t="s">
        <v>157</v>
      </c>
    </row>
    <row r="111" spans="1:12" x14ac:dyDescent="0.25">
      <c r="A111" t="s">
        <v>158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M22" sqref="M22"/>
    </sheetView>
  </sheetViews>
  <sheetFormatPr defaultRowHeight="15" x14ac:dyDescent="0.25"/>
  <sheetData>
    <row r="1" spans="1:9" x14ac:dyDescent="0.25">
      <c r="A1" s="3" t="s">
        <v>255</v>
      </c>
    </row>
    <row r="3" spans="1:9" x14ac:dyDescent="0.25">
      <c r="B3" t="s">
        <v>228</v>
      </c>
      <c r="F3" t="s">
        <v>229</v>
      </c>
    </row>
    <row r="4" spans="1:9" x14ac:dyDescent="0.25">
      <c r="B4" t="s">
        <v>230</v>
      </c>
      <c r="C4" t="s">
        <v>231</v>
      </c>
      <c r="D4" t="s">
        <v>107</v>
      </c>
      <c r="F4" t="s">
        <v>230</v>
      </c>
      <c r="G4" t="s">
        <v>231</v>
      </c>
      <c r="H4" t="s">
        <v>107</v>
      </c>
      <c r="I4" t="s">
        <v>232</v>
      </c>
    </row>
    <row r="5" spans="1:9" x14ac:dyDescent="0.25">
      <c r="A5" t="s">
        <v>234</v>
      </c>
      <c r="B5" s="12">
        <v>1372</v>
      </c>
      <c r="C5">
        <f>B5/3</f>
        <v>457.33333333333331</v>
      </c>
      <c r="D5">
        <f>C5/SUM($C$5:$C$10)*100</f>
        <v>7.1217233324682061</v>
      </c>
      <c r="F5">
        <v>608</v>
      </c>
      <c r="G5">
        <f>F5/4</f>
        <v>152</v>
      </c>
      <c r="H5">
        <f>G5/SUM($G$5:$G$10)*100</f>
        <v>12.142999800279608</v>
      </c>
      <c r="I5">
        <f t="shared" ref="I5:I10" si="0">G5/C5*100</f>
        <v>33.236151603498541</v>
      </c>
    </row>
    <row r="6" spans="1:9" x14ac:dyDescent="0.25">
      <c r="A6" t="s">
        <v>235</v>
      </c>
      <c r="B6" s="12">
        <v>265</v>
      </c>
      <c r="C6">
        <f>B6/3</f>
        <v>88.333333333333329</v>
      </c>
      <c r="D6">
        <f>C6/SUM($C$5:$C$10)*100</f>
        <v>1.3755515182974303</v>
      </c>
      <c r="F6">
        <v>35</v>
      </c>
      <c r="G6">
        <f t="shared" ref="G6:G12" si="1">F6/4</f>
        <v>8.75</v>
      </c>
      <c r="H6">
        <f>G6/SUM($G$5:$G$10)*100</f>
        <v>0.69902137008188536</v>
      </c>
      <c r="I6">
        <f t="shared" si="0"/>
        <v>9.9056603773584904</v>
      </c>
    </row>
    <row r="7" spans="1:9" x14ac:dyDescent="0.25">
      <c r="A7" t="s">
        <v>236</v>
      </c>
      <c r="B7" s="12">
        <v>333</v>
      </c>
      <c r="C7">
        <f>B7/3</f>
        <v>111</v>
      </c>
      <c r="D7">
        <f>C7/SUM($C$5:$C$10)*100</f>
        <v>1.7285232286529975</v>
      </c>
      <c r="F7">
        <v>43</v>
      </c>
      <c r="G7">
        <f t="shared" si="1"/>
        <v>10.75</v>
      </c>
      <c r="H7">
        <f>G7/SUM($G$5:$G$10)*100</f>
        <v>0.85879768324345929</v>
      </c>
      <c r="I7">
        <f t="shared" si="0"/>
        <v>9.6846846846846848</v>
      </c>
    </row>
    <row r="8" spans="1:9" x14ac:dyDescent="0.25">
      <c r="A8" t="s">
        <v>237</v>
      </c>
      <c r="B8" s="12">
        <v>4739</v>
      </c>
      <c r="C8">
        <f t="shared" ref="C8:C12" si="2">B8/3</f>
        <v>1579.6666666666667</v>
      </c>
      <c r="D8">
        <f>C8/SUM($C$5:$C$10)*100</f>
        <v>24.599013755515184</v>
      </c>
      <c r="F8">
        <v>325</v>
      </c>
      <c r="G8">
        <f t="shared" si="1"/>
        <v>81.25</v>
      </c>
      <c r="H8">
        <f>G8/SUM($G$5:$G$10)*100</f>
        <v>6.4909127221889351</v>
      </c>
      <c r="I8">
        <f t="shared" si="0"/>
        <v>5.1434901878033337</v>
      </c>
    </row>
    <row r="9" spans="1:9" x14ac:dyDescent="0.25">
      <c r="A9" t="s">
        <v>238</v>
      </c>
      <c r="B9" s="12">
        <v>9713</v>
      </c>
      <c r="C9">
        <f t="shared" si="2"/>
        <v>3237.6666666666665</v>
      </c>
      <c r="D9">
        <f>C9/SUM($C$5:$C$10)*100</f>
        <v>50.417856215935629</v>
      </c>
      <c r="F9">
        <v>3648</v>
      </c>
      <c r="G9">
        <f t="shared" si="1"/>
        <v>912</v>
      </c>
      <c r="H9">
        <f>G9/SUM($G$5:$G$10)*100</f>
        <v>72.857998801677653</v>
      </c>
      <c r="I9">
        <f t="shared" si="0"/>
        <v>28.168434057448781</v>
      </c>
    </row>
    <row r="10" spans="1:9" x14ac:dyDescent="0.25">
      <c r="A10" t="s">
        <v>239</v>
      </c>
      <c r="B10" s="12">
        <v>2843</v>
      </c>
      <c r="C10">
        <f t="shared" si="2"/>
        <v>947.66666666666663</v>
      </c>
      <c r="D10">
        <f>C10/SUM($C$5:$C$10)*100</f>
        <v>14.757331949130547</v>
      </c>
      <c r="F10">
        <v>348</v>
      </c>
      <c r="G10">
        <f t="shared" si="1"/>
        <v>87</v>
      </c>
      <c r="H10">
        <f>G10/SUM($G$5:$G$10)*100</f>
        <v>6.9502696225284595</v>
      </c>
      <c r="I10">
        <f t="shared" si="0"/>
        <v>9.1804431938093565</v>
      </c>
    </row>
    <row r="11" spans="1:9" x14ac:dyDescent="0.25">
      <c r="A11" t="s">
        <v>240</v>
      </c>
      <c r="B11" s="12">
        <f>SUM(B5:B10)</f>
        <v>19265</v>
      </c>
      <c r="C11">
        <f t="shared" si="2"/>
        <v>6421.666666666667</v>
      </c>
      <c r="F11">
        <f t="shared" ref="F11" si="3">SUM(F5:F10)</f>
        <v>5007</v>
      </c>
      <c r="G11">
        <f t="shared" si="1"/>
        <v>1251.75</v>
      </c>
    </row>
    <row r="12" spans="1:9" x14ac:dyDescent="0.25">
      <c r="A12" t="s">
        <v>241</v>
      </c>
      <c r="B12" s="12">
        <v>42390</v>
      </c>
      <c r="C12">
        <f t="shared" si="2"/>
        <v>14130</v>
      </c>
      <c r="F12">
        <v>11089</v>
      </c>
      <c r="G12">
        <f t="shared" si="1"/>
        <v>2772.25</v>
      </c>
    </row>
    <row r="13" spans="1:9" x14ac:dyDescent="0.25">
      <c r="A13" t="s">
        <v>242</v>
      </c>
      <c r="B13" s="12">
        <f>B11/B12*100</f>
        <v>45.44703939608398</v>
      </c>
      <c r="F13">
        <f t="shared" ref="F13" si="4">F11/F12*100</f>
        <v>45.152854179817837</v>
      </c>
    </row>
    <row r="16" spans="1:9" x14ac:dyDescent="0.25">
      <c r="A16" t="s">
        <v>243</v>
      </c>
      <c r="F16" t="s">
        <v>244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"/>
  <sheetViews>
    <sheetView tabSelected="1" zoomScale="90" workbookViewId="0">
      <selection activeCell="N40" sqref="N40"/>
    </sheetView>
  </sheetViews>
  <sheetFormatPr defaultRowHeight="15" x14ac:dyDescent="0.25"/>
  <sheetData>
    <row r="1" spans="1:44" x14ac:dyDescent="0.25">
      <c r="A1" s="3" t="s">
        <v>269</v>
      </c>
    </row>
    <row r="3" spans="1:44" ht="14.25" customHeight="1" x14ac:dyDescent="0.25">
      <c r="A3" s="3" t="s">
        <v>270</v>
      </c>
      <c r="V3" s="3" t="s">
        <v>271</v>
      </c>
    </row>
    <row r="4" spans="1:44" x14ac:dyDescent="0.25">
      <c r="A4" t="s">
        <v>19</v>
      </c>
      <c r="G4" t="s">
        <v>22</v>
      </c>
      <c r="M4" t="s">
        <v>119</v>
      </c>
      <c r="V4" t="s">
        <v>19</v>
      </c>
      <c r="AB4" t="s">
        <v>21</v>
      </c>
      <c r="AH4" t="s">
        <v>22</v>
      </c>
      <c r="AN4" t="s">
        <v>119</v>
      </c>
    </row>
    <row r="5" spans="1:44" x14ac:dyDescent="0.25">
      <c r="A5" t="s">
        <v>39</v>
      </c>
      <c r="B5" t="s">
        <v>38</v>
      </c>
      <c r="C5" t="s">
        <v>268</v>
      </c>
      <c r="V5" t="s">
        <v>39</v>
      </c>
      <c r="W5" t="s">
        <v>38</v>
      </c>
      <c r="X5" t="s">
        <v>268</v>
      </c>
    </row>
    <row r="6" spans="1:44" x14ac:dyDescent="0.25">
      <c r="A6">
        <v>2.8000000000000001E-2</v>
      </c>
      <c r="B6">
        <v>4.1000000000000002E-2</v>
      </c>
      <c r="C6">
        <v>3.4000000000000002E-2</v>
      </c>
      <c r="D6">
        <v>201</v>
      </c>
      <c r="E6" t="s">
        <v>267</v>
      </c>
      <c r="G6">
        <v>0.01</v>
      </c>
      <c r="H6">
        <v>0.01</v>
      </c>
      <c r="I6">
        <v>0.01</v>
      </c>
      <c r="J6">
        <v>201</v>
      </c>
      <c r="K6" t="s">
        <v>267</v>
      </c>
      <c r="M6">
        <v>6.0999999999999999E-2</v>
      </c>
      <c r="N6">
        <v>9.4E-2</v>
      </c>
      <c r="O6">
        <v>7.8E-2</v>
      </c>
      <c r="P6">
        <v>201</v>
      </c>
      <c r="Q6" t="s">
        <v>267</v>
      </c>
      <c r="S6" t="s">
        <v>36</v>
      </c>
      <c r="V6">
        <v>0</v>
      </c>
      <c r="W6">
        <v>0</v>
      </c>
      <c r="X6">
        <v>0</v>
      </c>
      <c r="Y6">
        <v>201</v>
      </c>
      <c r="Z6" t="s">
        <v>267</v>
      </c>
      <c r="AB6">
        <v>2.9529999999999998</v>
      </c>
      <c r="AC6">
        <v>0</v>
      </c>
      <c r="AD6">
        <v>1.4910000000000001</v>
      </c>
      <c r="AE6">
        <v>201</v>
      </c>
      <c r="AF6" t="s">
        <v>267</v>
      </c>
      <c r="AH6">
        <v>0</v>
      </c>
      <c r="AI6">
        <v>0</v>
      </c>
      <c r="AJ6">
        <v>0</v>
      </c>
      <c r="AK6">
        <v>201</v>
      </c>
      <c r="AL6" t="s">
        <v>267</v>
      </c>
      <c r="AN6">
        <v>0</v>
      </c>
      <c r="AO6">
        <v>0</v>
      </c>
      <c r="AP6">
        <v>0</v>
      </c>
      <c r="AQ6">
        <v>201</v>
      </c>
      <c r="AR6" t="s">
        <v>267</v>
      </c>
    </row>
    <row r="7" spans="1:44" x14ac:dyDescent="0.25">
      <c r="A7">
        <v>2.1999999999999999E-2</v>
      </c>
      <c r="B7">
        <v>2.8000000000000001E-2</v>
      </c>
      <c r="C7">
        <v>2.5000000000000001E-2</v>
      </c>
      <c r="D7">
        <v>202</v>
      </c>
      <c r="E7" t="s">
        <v>266</v>
      </c>
      <c r="G7">
        <v>0.02</v>
      </c>
      <c r="H7">
        <v>1.0999999999999999E-2</v>
      </c>
      <c r="I7">
        <v>1.4999999999999999E-2</v>
      </c>
      <c r="J7">
        <v>202</v>
      </c>
      <c r="K7" t="s">
        <v>266</v>
      </c>
      <c r="M7">
        <v>2.3E-2</v>
      </c>
      <c r="N7">
        <v>2.7E-2</v>
      </c>
      <c r="O7">
        <v>2.5000000000000001E-2</v>
      </c>
      <c r="P7">
        <v>202</v>
      </c>
      <c r="Q7" t="s">
        <v>266</v>
      </c>
      <c r="S7" t="s">
        <v>35</v>
      </c>
      <c r="V7">
        <v>0</v>
      </c>
      <c r="W7">
        <v>0</v>
      </c>
      <c r="X7">
        <v>0</v>
      </c>
      <c r="Y7">
        <v>202</v>
      </c>
      <c r="Z7" t="s">
        <v>266</v>
      </c>
      <c r="AB7">
        <v>1.109</v>
      </c>
      <c r="AC7">
        <v>0</v>
      </c>
      <c r="AD7">
        <v>0.55800000000000005</v>
      </c>
      <c r="AE7">
        <v>202</v>
      </c>
      <c r="AF7" t="s">
        <v>266</v>
      </c>
      <c r="AH7">
        <v>0</v>
      </c>
      <c r="AI7">
        <v>0</v>
      </c>
      <c r="AJ7">
        <v>0</v>
      </c>
      <c r="AK7">
        <v>202</v>
      </c>
      <c r="AL7" t="s">
        <v>266</v>
      </c>
      <c r="AN7">
        <v>0</v>
      </c>
      <c r="AO7">
        <v>0</v>
      </c>
      <c r="AP7">
        <v>0</v>
      </c>
      <c r="AQ7">
        <v>202</v>
      </c>
      <c r="AR7" t="s">
        <v>266</v>
      </c>
    </row>
    <row r="8" spans="1:44" x14ac:dyDescent="0.25">
      <c r="A8">
        <v>2.1999999999999999E-2</v>
      </c>
      <c r="B8">
        <v>0.01</v>
      </c>
      <c r="C8">
        <v>1.6E-2</v>
      </c>
      <c r="D8">
        <v>203</v>
      </c>
      <c r="E8" t="s">
        <v>265</v>
      </c>
      <c r="G8">
        <v>2.3E-2</v>
      </c>
      <c r="H8">
        <v>1.6E-2</v>
      </c>
      <c r="I8">
        <v>1.9E-2</v>
      </c>
      <c r="J8">
        <v>203</v>
      </c>
      <c r="K8" t="s">
        <v>265</v>
      </c>
      <c r="M8">
        <v>1.4E-2</v>
      </c>
      <c r="N8">
        <v>0.02</v>
      </c>
      <c r="O8">
        <v>1.7000000000000001E-2</v>
      </c>
      <c r="P8">
        <v>203</v>
      </c>
      <c r="Q8" t="s">
        <v>265</v>
      </c>
      <c r="S8" t="s">
        <v>34</v>
      </c>
      <c r="V8">
        <v>8.2910000000000004</v>
      </c>
      <c r="W8">
        <v>0</v>
      </c>
      <c r="X8">
        <v>4.1970000000000001</v>
      </c>
      <c r="Y8">
        <v>203</v>
      </c>
      <c r="Z8" t="s">
        <v>265</v>
      </c>
      <c r="AB8">
        <v>0.97099999999999997</v>
      </c>
      <c r="AC8">
        <v>0.98</v>
      </c>
      <c r="AD8">
        <v>0.97599999999999998</v>
      </c>
      <c r="AE8">
        <v>203</v>
      </c>
      <c r="AF8" t="s">
        <v>265</v>
      </c>
      <c r="AH8">
        <v>0</v>
      </c>
      <c r="AI8">
        <v>3.6040000000000001</v>
      </c>
      <c r="AJ8">
        <v>1.8080000000000001</v>
      </c>
      <c r="AK8">
        <v>203</v>
      </c>
      <c r="AL8" t="s">
        <v>265</v>
      </c>
      <c r="AN8">
        <v>0</v>
      </c>
      <c r="AO8">
        <v>0</v>
      </c>
      <c r="AP8">
        <v>0</v>
      </c>
      <c r="AQ8">
        <v>203</v>
      </c>
      <c r="AR8" t="s">
        <v>265</v>
      </c>
    </row>
    <row r="9" spans="1:44" x14ac:dyDescent="0.25">
      <c r="A9">
        <v>2.3E-2</v>
      </c>
      <c r="B9">
        <v>1.4999999999999999E-2</v>
      </c>
      <c r="C9">
        <v>1.9E-2</v>
      </c>
      <c r="D9">
        <v>204</v>
      </c>
      <c r="E9" t="s">
        <v>264</v>
      </c>
      <c r="G9">
        <v>3.1E-2</v>
      </c>
      <c r="H9">
        <v>1.2999999999999999E-2</v>
      </c>
      <c r="I9">
        <v>2.1999999999999999E-2</v>
      </c>
      <c r="J9">
        <v>204</v>
      </c>
      <c r="K9" t="s">
        <v>264</v>
      </c>
      <c r="M9">
        <v>1.4E-2</v>
      </c>
      <c r="N9">
        <v>1.2E-2</v>
      </c>
      <c r="O9">
        <v>1.2999999999999999E-2</v>
      </c>
      <c r="P9">
        <v>204</v>
      </c>
      <c r="Q9" t="s">
        <v>264</v>
      </c>
      <c r="S9" t="s">
        <v>33</v>
      </c>
      <c r="V9">
        <v>3.681</v>
      </c>
      <c r="W9">
        <v>1.8939999999999999</v>
      </c>
      <c r="X9">
        <v>2.8</v>
      </c>
      <c r="Y9">
        <v>204</v>
      </c>
      <c r="Z9" t="s">
        <v>264</v>
      </c>
      <c r="AB9">
        <v>0.63700000000000001</v>
      </c>
      <c r="AC9">
        <v>0</v>
      </c>
      <c r="AD9">
        <v>0.32</v>
      </c>
      <c r="AE9">
        <v>204</v>
      </c>
      <c r="AF9" t="s">
        <v>264</v>
      </c>
      <c r="AH9">
        <v>1.7929999999999999</v>
      </c>
      <c r="AI9">
        <v>0.59099999999999997</v>
      </c>
      <c r="AJ9">
        <v>1.1890000000000001</v>
      </c>
      <c r="AK9">
        <v>204</v>
      </c>
      <c r="AL9" t="s">
        <v>264</v>
      </c>
      <c r="AN9">
        <v>1.7310000000000001</v>
      </c>
      <c r="AO9">
        <v>0.56999999999999995</v>
      </c>
      <c r="AP9">
        <v>1.147</v>
      </c>
      <c r="AQ9">
        <v>204</v>
      </c>
      <c r="AR9" t="s">
        <v>264</v>
      </c>
    </row>
    <row r="10" spans="1:44" x14ac:dyDescent="0.25">
      <c r="A10">
        <v>6.6000000000000003E-2</v>
      </c>
      <c r="B10">
        <v>2.1000000000000001E-2</v>
      </c>
      <c r="C10">
        <v>4.3999999999999997E-2</v>
      </c>
      <c r="D10">
        <v>205</v>
      </c>
      <c r="E10" t="s">
        <v>263</v>
      </c>
      <c r="G10">
        <v>3.9E-2</v>
      </c>
      <c r="H10">
        <v>1.4999999999999999E-2</v>
      </c>
      <c r="I10">
        <v>2.7E-2</v>
      </c>
      <c r="J10">
        <v>205</v>
      </c>
      <c r="K10" t="s">
        <v>263</v>
      </c>
      <c r="M10">
        <v>4.2000000000000003E-2</v>
      </c>
      <c r="N10">
        <v>3.5000000000000003E-2</v>
      </c>
      <c r="O10">
        <v>3.7999999999999999E-2</v>
      </c>
      <c r="P10">
        <v>205</v>
      </c>
      <c r="Q10" t="s">
        <v>263</v>
      </c>
      <c r="S10" t="s">
        <v>32</v>
      </c>
      <c r="V10">
        <v>3.8260000000000001</v>
      </c>
      <c r="W10">
        <v>7.2759999999999998</v>
      </c>
      <c r="X10">
        <v>5.5190000000000001</v>
      </c>
      <c r="Y10">
        <v>205</v>
      </c>
      <c r="Z10" t="s">
        <v>263</v>
      </c>
      <c r="AB10">
        <v>4.5039999999999996</v>
      </c>
      <c r="AC10">
        <v>0</v>
      </c>
      <c r="AD10">
        <v>2.2519999999999998</v>
      </c>
      <c r="AE10">
        <v>205</v>
      </c>
      <c r="AF10" t="s">
        <v>263</v>
      </c>
      <c r="AH10">
        <v>0</v>
      </c>
      <c r="AI10">
        <v>0.80600000000000005</v>
      </c>
      <c r="AJ10">
        <v>0.40500000000000003</v>
      </c>
      <c r="AK10">
        <v>205</v>
      </c>
      <c r="AL10" t="s">
        <v>263</v>
      </c>
      <c r="AN10">
        <v>0</v>
      </c>
      <c r="AO10">
        <v>11.137</v>
      </c>
      <c r="AP10">
        <v>5.6429999999999998</v>
      </c>
      <c r="AQ10">
        <v>205</v>
      </c>
      <c r="AR10" t="s">
        <v>263</v>
      </c>
    </row>
    <row r="11" spans="1:44" x14ac:dyDescent="0.25">
      <c r="A11">
        <v>0.184</v>
      </c>
      <c r="B11">
        <v>3.9E-2</v>
      </c>
      <c r="C11">
        <v>0.113</v>
      </c>
      <c r="D11">
        <v>206</v>
      </c>
      <c r="E11" t="s">
        <v>262</v>
      </c>
      <c r="G11">
        <v>0.16300000000000001</v>
      </c>
      <c r="H11">
        <v>9.5000000000000001E-2</v>
      </c>
      <c r="I11">
        <v>0.13</v>
      </c>
      <c r="J11">
        <v>206</v>
      </c>
      <c r="K11" t="s">
        <v>262</v>
      </c>
      <c r="M11">
        <v>0.26200000000000001</v>
      </c>
      <c r="N11">
        <v>0.16600000000000001</v>
      </c>
      <c r="O11">
        <v>0.21299999999999999</v>
      </c>
      <c r="P11">
        <v>206</v>
      </c>
      <c r="Q11" t="s">
        <v>262</v>
      </c>
      <c r="S11" t="s">
        <v>31</v>
      </c>
      <c r="V11">
        <v>25.561</v>
      </c>
      <c r="W11">
        <v>9.8670000000000009</v>
      </c>
      <c r="X11">
        <v>17.827000000000002</v>
      </c>
      <c r="Y11">
        <v>206</v>
      </c>
      <c r="Z11" t="s">
        <v>262</v>
      </c>
      <c r="AB11">
        <v>15</v>
      </c>
      <c r="AC11">
        <v>0</v>
      </c>
      <c r="AD11">
        <v>7.6040000000000001</v>
      </c>
      <c r="AE11">
        <v>206</v>
      </c>
      <c r="AF11" t="s">
        <v>262</v>
      </c>
      <c r="AH11">
        <v>2.089</v>
      </c>
      <c r="AI11">
        <v>6.45</v>
      </c>
      <c r="AJ11">
        <v>4.2380000000000004</v>
      </c>
      <c r="AK11">
        <v>206</v>
      </c>
      <c r="AL11" t="s">
        <v>262</v>
      </c>
      <c r="AN11">
        <v>11.891</v>
      </c>
      <c r="AO11">
        <v>11.38</v>
      </c>
      <c r="AP11">
        <v>11.63</v>
      </c>
      <c r="AQ11">
        <v>206</v>
      </c>
      <c r="AR11" t="s">
        <v>262</v>
      </c>
    </row>
    <row r="12" spans="1:44" x14ac:dyDescent="0.25">
      <c r="A12">
        <v>1.347</v>
      </c>
      <c r="B12">
        <v>0.66600000000000004</v>
      </c>
      <c r="C12">
        <v>1.004</v>
      </c>
      <c r="D12">
        <v>207</v>
      </c>
      <c r="E12" t="s">
        <v>261</v>
      </c>
      <c r="G12">
        <v>0.30399999999999999</v>
      </c>
      <c r="H12">
        <v>0.20300000000000001</v>
      </c>
      <c r="I12">
        <v>0.254</v>
      </c>
      <c r="J12">
        <v>207</v>
      </c>
      <c r="K12" t="s">
        <v>261</v>
      </c>
      <c r="M12">
        <v>0.999</v>
      </c>
      <c r="N12">
        <v>0.86299999999999999</v>
      </c>
      <c r="O12">
        <v>0.93</v>
      </c>
      <c r="P12">
        <v>207</v>
      </c>
      <c r="Q12" t="s">
        <v>261</v>
      </c>
      <c r="S12" t="s">
        <v>30</v>
      </c>
      <c r="V12">
        <v>206.63399999999999</v>
      </c>
      <c r="W12">
        <v>181.399</v>
      </c>
      <c r="X12">
        <v>193.92</v>
      </c>
      <c r="Y12">
        <v>207</v>
      </c>
      <c r="Z12" t="s">
        <v>261</v>
      </c>
      <c r="AB12">
        <v>91.834999999999994</v>
      </c>
      <c r="AC12">
        <v>83.909000000000006</v>
      </c>
      <c r="AD12">
        <v>87.853999999999999</v>
      </c>
      <c r="AE12">
        <v>207</v>
      </c>
      <c r="AF12" t="s">
        <v>261</v>
      </c>
      <c r="AH12">
        <v>72.381</v>
      </c>
      <c r="AI12">
        <v>52.091999999999999</v>
      </c>
      <c r="AJ12">
        <v>62.29</v>
      </c>
      <c r="AK12">
        <v>207</v>
      </c>
      <c r="AL12" t="s">
        <v>261</v>
      </c>
      <c r="AN12">
        <v>72.444000000000003</v>
      </c>
      <c r="AO12">
        <v>78.594999999999999</v>
      </c>
      <c r="AP12">
        <v>75.561999999999998</v>
      </c>
      <c r="AQ12">
        <v>207</v>
      </c>
      <c r="AR12" t="s">
        <v>261</v>
      </c>
    </row>
    <row r="13" spans="1:44" x14ac:dyDescent="0.25">
      <c r="A13">
        <v>1.9390000000000001</v>
      </c>
      <c r="B13">
        <v>1.034</v>
      </c>
      <c r="C13">
        <v>1.4790000000000001</v>
      </c>
      <c r="D13">
        <v>208</v>
      </c>
      <c r="E13" t="s">
        <v>260</v>
      </c>
      <c r="G13">
        <v>0.21199999999999999</v>
      </c>
      <c r="H13">
        <v>0.16600000000000001</v>
      </c>
      <c r="I13">
        <v>0.19</v>
      </c>
      <c r="J13">
        <v>208</v>
      </c>
      <c r="K13" t="s">
        <v>260</v>
      </c>
      <c r="M13">
        <v>0.93400000000000005</v>
      </c>
      <c r="N13">
        <v>0.95599999999999996</v>
      </c>
      <c r="O13">
        <v>0.94499999999999995</v>
      </c>
      <c r="P13">
        <v>208</v>
      </c>
      <c r="Q13" t="s">
        <v>260</v>
      </c>
      <c r="S13" t="s">
        <v>29</v>
      </c>
      <c r="V13">
        <v>284.11</v>
      </c>
      <c r="W13">
        <v>210.44800000000001</v>
      </c>
      <c r="X13">
        <v>246.726</v>
      </c>
      <c r="Y13">
        <v>208</v>
      </c>
      <c r="Z13" t="s">
        <v>260</v>
      </c>
      <c r="AB13">
        <v>61.615000000000002</v>
      </c>
      <c r="AC13">
        <v>70.397000000000006</v>
      </c>
      <c r="AD13">
        <v>66.015000000000001</v>
      </c>
      <c r="AE13">
        <v>208</v>
      </c>
      <c r="AF13" t="s">
        <v>260</v>
      </c>
      <c r="AH13">
        <v>50.738</v>
      </c>
      <c r="AI13">
        <v>46.716999999999999</v>
      </c>
      <c r="AJ13">
        <v>48.753999999999998</v>
      </c>
      <c r="AK13">
        <v>208</v>
      </c>
      <c r="AL13" t="s">
        <v>260</v>
      </c>
      <c r="AN13">
        <v>59.491</v>
      </c>
      <c r="AO13">
        <v>64.847999999999999</v>
      </c>
      <c r="AP13">
        <v>62.183999999999997</v>
      </c>
      <c r="AQ13">
        <v>208</v>
      </c>
      <c r="AR13" t="s">
        <v>260</v>
      </c>
    </row>
    <row r="14" spans="1:44" x14ac:dyDescent="0.25">
      <c r="A14">
        <v>3.903</v>
      </c>
      <c r="B14">
        <v>2.831</v>
      </c>
      <c r="C14">
        <v>3.3540000000000001</v>
      </c>
      <c r="D14">
        <v>209</v>
      </c>
      <c r="E14" t="s">
        <v>259</v>
      </c>
      <c r="G14">
        <v>0.88600000000000001</v>
      </c>
      <c r="H14">
        <v>0.57999999999999996</v>
      </c>
      <c r="I14">
        <v>0.73599999999999999</v>
      </c>
      <c r="J14">
        <v>209</v>
      </c>
      <c r="K14" t="s">
        <v>259</v>
      </c>
      <c r="M14">
        <v>2.9870000000000001</v>
      </c>
      <c r="N14">
        <v>2.2599999999999998</v>
      </c>
      <c r="O14">
        <v>2.6219999999999999</v>
      </c>
      <c r="P14">
        <v>209</v>
      </c>
      <c r="Q14" t="s">
        <v>259</v>
      </c>
      <c r="S14" t="s">
        <v>28</v>
      </c>
      <c r="V14">
        <v>792.80399999999997</v>
      </c>
      <c r="W14">
        <v>665.62099999999998</v>
      </c>
      <c r="X14">
        <v>727.7</v>
      </c>
      <c r="Y14">
        <v>209</v>
      </c>
      <c r="Z14" t="s">
        <v>259</v>
      </c>
      <c r="AB14">
        <v>316.68099999999998</v>
      </c>
      <c r="AC14">
        <v>322.53500000000003</v>
      </c>
      <c r="AD14">
        <v>319.64299999999997</v>
      </c>
      <c r="AE14">
        <v>209</v>
      </c>
      <c r="AF14" t="s">
        <v>259</v>
      </c>
      <c r="AH14">
        <v>242.68600000000001</v>
      </c>
      <c r="AI14">
        <v>173.227</v>
      </c>
      <c r="AJ14">
        <v>208.68899999999999</v>
      </c>
      <c r="AK14">
        <v>209</v>
      </c>
      <c r="AL14" t="s">
        <v>259</v>
      </c>
      <c r="AN14">
        <v>281.75799999999998</v>
      </c>
      <c r="AO14">
        <v>190.11799999999999</v>
      </c>
      <c r="AP14">
        <v>235.797</v>
      </c>
      <c r="AQ14">
        <v>209</v>
      </c>
      <c r="AR14" t="s">
        <v>259</v>
      </c>
    </row>
    <row r="15" spans="1:44" x14ac:dyDescent="0.25">
      <c r="A15">
        <v>0.79700000000000004</v>
      </c>
      <c r="B15">
        <v>0.64400000000000002</v>
      </c>
      <c r="C15">
        <v>0.72</v>
      </c>
      <c r="D15">
        <v>210</v>
      </c>
      <c r="E15" t="s">
        <v>258</v>
      </c>
      <c r="G15">
        <v>0.14599999999999999</v>
      </c>
      <c r="H15">
        <v>0.13700000000000001</v>
      </c>
      <c r="I15">
        <v>0.14099999999999999</v>
      </c>
      <c r="J15">
        <v>210</v>
      </c>
      <c r="K15" t="s">
        <v>258</v>
      </c>
      <c r="M15">
        <v>0.20499999999999999</v>
      </c>
      <c r="N15">
        <v>0.40100000000000002</v>
      </c>
      <c r="O15">
        <v>0.30299999999999999</v>
      </c>
      <c r="P15">
        <v>210</v>
      </c>
      <c r="Q15" t="s">
        <v>258</v>
      </c>
      <c r="S15" t="s">
        <v>27</v>
      </c>
      <c r="V15">
        <v>84.628</v>
      </c>
      <c r="W15">
        <v>51.555</v>
      </c>
      <c r="X15">
        <v>68.066000000000003</v>
      </c>
      <c r="Y15">
        <v>210</v>
      </c>
      <c r="Z15" t="s">
        <v>258</v>
      </c>
      <c r="AB15">
        <v>25.792000000000002</v>
      </c>
      <c r="AC15">
        <v>65.605000000000004</v>
      </c>
      <c r="AD15">
        <v>45.771999999999998</v>
      </c>
      <c r="AE15">
        <v>210</v>
      </c>
      <c r="AF15" t="s">
        <v>258</v>
      </c>
      <c r="AH15">
        <v>27.684000000000001</v>
      </c>
      <c r="AI15">
        <v>10.861000000000001</v>
      </c>
      <c r="AJ15">
        <v>19.309000000000001</v>
      </c>
      <c r="AK15">
        <v>210</v>
      </c>
      <c r="AL15" t="s">
        <v>258</v>
      </c>
      <c r="AN15">
        <v>16.016999999999999</v>
      </c>
      <c r="AO15">
        <v>58.350999999999999</v>
      </c>
      <c r="AP15">
        <v>37.252000000000002</v>
      </c>
      <c r="AQ15">
        <v>210</v>
      </c>
      <c r="AR15" t="s">
        <v>258</v>
      </c>
    </row>
    <row r="17" spans="1:42" x14ac:dyDescent="0.25">
      <c r="A17" t="s">
        <v>257</v>
      </c>
    </row>
    <row r="18" spans="1:42" x14ac:dyDescent="0.25">
      <c r="V18" t="s">
        <v>257</v>
      </c>
    </row>
    <row r="19" spans="1:42" x14ac:dyDescent="0.25">
      <c r="A19">
        <f>A6/SUM($C$6:$C$15)</f>
        <v>4.1128084606345478E-3</v>
      </c>
      <c r="B19">
        <f>B6/SUM($C$6:$C$15)</f>
        <v>6.0223266745005879E-3</v>
      </c>
      <c r="C19">
        <f>C6/SUM($C$6:$C$15)</f>
        <v>4.9941245593419512E-3</v>
      </c>
      <c r="G19">
        <f>G6/SUM($I$6:$I$15)</f>
        <v>6.4766839378238338E-3</v>
      </c>
      <c r="H19">
        <f>H6/SUM($I$6:$I$15)</f>
        <v>6.4766839378238338E-3</v>
      </c>
      <c r="I19">
        <f>I6/SUM($I$6:$I$15)</f>
        <v>6.4766839378238338E-3</v>
      </c>
      <c r="M19">
        <f>M6/SUM($O$6:$O$15)</f>
        <v>1.1766975308641976E-2</v>
      </c>
      <c r="N19">
        <f>N6/SUM($O$6:$O$15)</f>
        <v>1.8132716049382717E-2</v>
      </c>
      <c r="O19">
        <f>O6/SUM($O$6:$O$15)</f>
        <v>1.5046296296296295E-2</v>
      </c>
    </row>
    <row r="20" spans="1:42" x14ac:dyDescent="0.25">
      <c r="A20">
        <f>A7/SUM($C$6:$C$15)</f>
        <v>3.2314923619271444E-3</v>
      </c>
      <c r="B20">
        <f>B7/SUM($C$6:$C$15)</f>
        <v>4.1128084606345478E-3</v>
      </c>
      <c r="C20">
        <f>C7/SUM($C$6:$C$15)</f>
        <v>3.6721504112808465E-3</v>
      </c>
      <c r="G20">
        <f>G7/SUM($I$6:$I$15)</f>
        <v>1.2953367875647668E-2</v>
      </c>
      <c r="H20">
        <f>H7/SUM($I$6:$I$15)</f>
        <v>7.1243523316062169E-3</v>
      </c>
      <c r="I20">
        <f>I7/SUM($I$6:$I$15)</f>
        <v>9.7150259067357511E-3</v>
      </c>
      <c r="M20">
        <f>M7/SUM($O$6:$O$15)</f>
        <v>4.4367283950617281E-3</v>
      </c>
      <c r="N20">
        <f>N7/SUM($O$6:$O$15)</f>
        <v>5.208333333333333E-3</v>
      </c>
      <c r="O20">
        <f>O7/SUM($O$6:$O$15)</f>
        <v>4.8225308641975306E-3</v>
      </c>
      <c r="V20">
        <f>V6/SUM($X$6:$X$15)</f>
        <v>0</v>
      </c>
      <c r="W20">
        <f t="shared" ref="W20:X20" si="0">W6/SUM($X$6:$X$15)</f>
        <v>0</v>
      </c>
      <c r="X20">
        <f t="shared" si="0"/>
        <v>0</v>
      </c>
      <c r="AB20">
        <f>AB6/SUM($AD$6:$AD$15)</f>
        <v>5.5456961228954804E-3</v>
      </c>
      <c r="AC20">
        <f t="shared" ref="AC20:AD20" si="1">AC6/SUM($AD$6:$AD$15)</f>
        <v>0</v>
      </c>
      <c r="AD20">
        <f t="shared" si="1"/>
        <v>2.8000788754612808E-3</v>
      </c>
      <c r="AH20">
        <f>AH6/SUM($AJ$6:$AJ$15)</f>
        <v>0</v>
      </c>
      <c r="AI20">
        <f t="shared" ref="AI20:AJ20" si="2">AI6/SUM($AJ$6:$AJ$15)</f>
        <v>0</v>
      </c>
      <c r="AJ20">
        <f t="shared" si="2"/>
        <v>0</v>
      </c>
      <c r="AN20">
        <f>AN6/SUM($AP$6:$AP$15)</f>
        <v>0</v>
      </c>
      <c r="AO20">
        <f>AO6/SUM($AP$6:$AP$15)</f>
        <v>0</v>
      </c>
      <c r="AP20">
        <f t="shared" ref="AO20:AP20" si="3">AP6/SUM($AP$6:$AP$15)</f>
        <v>0</v>
      </c>
    </row>
    <row r="21" spans="1:42" x14ac:dyDescent="0.25">
      <c r="A21">
        <f>A8/SUM($C$6:$C$15)</f>
        <v>3.2314923619271444E-3</v>
      </c>
      <c r="B21">
        <f>B8/SUM($C$6:$C$15)</f>
        <v>1.4688601645123384E-3</v>
      </c>
      <c r="C21">
        <f>C8/SUM($C$6:$C$15)</f>
        <v>2.3501762632197414E-3</v>
      </c>
      <c r="G21">
        <f>G8/SUM($I$6:$I$15)</f>
        <v>1.4896373056994818E-2</v>
      </c>
      <c r="H21">
        <f>H8/SUM($I$6:$I$15)</f>
        <v>1.0362694300518135E-2</v>
      </c>
      <c r="I21">
        <f>I8/SUM($I$6:$I$15)</f>
        <v>1.2305699481865284E-2</v>
      </c>
      <c r="M21">
        <f>M8/SUM($O$6:$O$15)</f>
        <v>2.7006172839506171E-3</v>
      </c>
      <c r="N21">
        <f>N8/SUM($O$6:$O$15)</f>
        <v>3.8580246913580245E-3</v>
      </c>
      <c r="O21">
        <f>O8/SUM($O$6:$O$15)</f>
        <v>3.2793209876543212E-3</v>
      </c>
      <c r="V21">
        <f t="shared" ref="V21:X29" si="4">V7/SUM($X$6:$X$15)</f>
        <v>0</v>
      </c>
      <c r="W21">
        <f t="shared" si="4"/>
        <v>0</v>
      </c>
      <c r="X21">
        <f t="shared" si="4"/>
        <v>0</v>
      </c>
      <c r="AB21">
        <f t="shared" ref="AB21:AD29" si="5">AB7/SUM($AD$6:$AD$15)</f>
        <v>2.0826877752424949E-3</v>
      </c>
      <c r="AC21">
        <f t="shared" si="5"/>
        <v>0</v>
      </c>
      <c r="AD21">
        <f t="shared" si="5"/>
        <v>1.0479168427279643E-3</v>
      </c>
      <c r="AH21">
        <f t="shared" ref="AH21:AJ29" si="6">AH7/SUM($AJ$6:$AJ$15)</f>
        <v>0</v>
      </c>
      <c r="AI21">
        <f t="shared" si="6"/>
        <v>0</v>
      </c>
      <c r="AJ21">
        <f t="shared" si="6"/>
        <v>0</v>
      </c>
      <c r="AN21">
        <f t="shared" ref="AN21:AP29" si="7">AN7/SUM($AP$6:$AP$15)</f>
        <v>0</v>
      </c>
      <c r="AO21">
        <f t="shared" si="7"/>
        <v>0</v>
      </c>
      <c r="AP21">
        <f>AP7/SUM($AP$6:$AP$15)</f>
        <v>0</v>
      </c>
    </row>
    <row r="22" spans="1:42" x14ac:dyDescent="0.25">
      <c r="A22">
        <f>A9/SUM($C$6:$C$15)</f>
        <v>3.3783783783783786E-3</v>
      </c>
      <c r="B22">
        <f>B9/SUM($C$6:$C$15)</f>
        <v>2.2032902467685076E-3</v>
      </c>
      <c r="C22">
        <f>C9/SUM($C$6:$C$15)</f>
        <v>2.7908343125734431E-3</v>
      </c>
      <c r="G22">
        <f>G9/SUM($I$6:$I$15)</f>
        <v>2.0077720207253884E-2</v>
      </c>
      <c r="H22">
        <f>H9/SUM($I$6:$I$15)</f>
        <v>8.4196891191709831E-3</v>
      </c>
      <c r="I22">
        <f>I9/SUM($I$6:$I$15)</f>
        <v>1.4248704663212434E-2</v>
      </c>
      <c r="M22">
        <f>M9/SUM($O$6:$O$15)</f>
        <v>2.7006172839506171E-3</v>
      </c>
      <c r="N22">
        <f>N9/SUM($O$6:$O$15)</f>
        <v>2.3148148148148147E-3</v>
      </c>
      <c r="O22">
        <f>O9/SUM($O$6:$O$15)</f>
        <v>2.5077160493827159E-3</v>
      </c>
      <c r="V22">
        <f t="shared" si="4"/>
        <v>6.5450698832844548E-3</v>
      </c>
      <c r="W22">
        <f t="shared" si="4"/>
        <v>0</v>
      </c>
      <c r="X22">
        <f t="shared" si="4"/>
        <v>3.3131900012235986E-3</v>
      </c>
      <c r="AB22">
        <f t="shared" si="5"/>
        <v>1.8235255453205254E-3</v>
      </c>
      <c r="AC22">
        <f t="shared" si="5"/>
        <v>1.8404274298806538E-3</v>
      </c>
      <c r="AD22">
        <f t="shared" si="5"/>
        <v>1.8329154811872635E-3</v>
      </c>
      <c r="AH22">
        <f t="shared" si="6"/>
        <v>0</v>
      </c>
      <c r="AI22">
        <f t="shared" si="6"/>
        <v>1.0395694036609919E-2</v>
      </c>
      <c r="AJ22">
        <f t="shared" si="6"/>
        <v>5.2151539451139664E-3</v>
      </c>
      <c r="AN22">
        <f t="shared" si="7"/>
        <v>0</v>
      </c>
      <c r="AO22">
        <f t="shared" si="7"/>
        <v>0</v>
      </c>
      <c r="AP22">
        <f t="shared" si="7"/>
        <v>0</v>
      </c>
    </row>
    <row r="23" spans="1:42" x14ac:dyDescent="0.25">
      <c r="A23">
        <f>A10/SUM($C$6:$C$15)</f>
        <v>9.694477085781434E-3</v>
      </c>
      <c r="B23">
        <f>B10/SUM($C$6:$C$15)</f>
        <v>3.0846063454759111E-3</v>
      </c>
      <c r="C23">
        <f>C10/SUM($C$6:$C$15)</f>
        <v>6.4629847238542888E-3</v>
      </c>
      <c r="G23">
        <f>G10/SUM($I$6:$I$15)</f>
        <v>2.5259067357512953E-2</v>
      </c>
      <c r="H23">
        <f>H10/SUM($I$6:$I$15)</f>
        <v>9.7150259067357511E-3</v>
      </c>
      <c r="I23">
        <f>I10/SUM($I$6:$I$15)</f>
        <v>1.7487046632124352E-2</v>
      </c>
      <c r="M23">
        <f>M10/SUM($O$6:$O$15)</f>
        <v>8.1018518518518514E-3</v>
      </c>
      <c r="N23">
        <f>N10/SUM($O$6:$O$15)</f>
        <v>6.7515432098765437E-3</v>
      </c>
      <c r="O23">
        <f>O10/SUM($O$6:$O$15)</f>
        <v>7.3302469135802465E-3</v>
      </c>
      <c r="V23">
        <f t="shared" si="4"/>
        <v>2.9058499867772379E-3</v>
      </c>
      <c r="W23">
        <f t="shared" si="4"/>
        <v>1.495158890235286E-3</v>
      </c>
      <c r="X23">
        <f t="shared" si="4"/>
        <v>2.2103721714143614E-3</v>
      </c>
      <c r="AB23">
        <f t="shared" si="5"/>
        <v>1.196277829422425E-3</v>
      </c>
      <c r="AC23">
        <f t="shared" si="5"/>
        <v>0</v>
      </c>
      <c r="AD23">
        <f t="shared" si="5"/>
        <v>6.0095589547123397E-4</v>
      </c>
      <c r="AH23">
        <f t="shared" si="6"/>
        <v>5.1718866280914492E-3</v>
      </c>
      <c r="AI23">
        <f t="shared" si="6"/>
        <v>1.7047322906871426E-3</v>
      </c>
      <c r="AJ23">
        <f t="shared" si="6"/>
        <v>3.4296559959847931E-3</v>
      </c>
      <c r="AN23">
        <f t="shared" si="7"/>
        <v>4.0329438626329466E-3</v>
      </c>
      <c r="AO23">
        <f t="shared" si="7"/>
        <v>1.3280057779900517E-3</v>
      </c>
      <c r="AP23">
        <f t="shared" si="7"/>
        <v>2.6723203988677008E-3</v>
      </c>
    </row>
    <row r="24" spans="1:42" x14ac:dyDescent="0.25">
      <c r="A24">
        <f>A11/SUM($C$6:$C$15)</f>
        <v>2.7027027027027029E-2</v>
      </c>
      <c r="B24">
        <f>B11/SUM($C$6:$C$15)</f>
        <v>5.7285546415981204E-3</v>
      </c>
      <c r="C24">
        <f>C11/SUM($C$6:$C$15)</f>
        <v>1.6598119858989426E-2</v>
      </c>
      <c r="G24">
        <f>G11/SUM($I$6:$I$15)</f>
        <v>0.1055699481865285</v>
      </c>
      <c r="H24">
        <f>H11/SUM($I$6:$I$15)</f>
        <v>6.1528497409326421E-2</v>
      </c>
      <c r="I24">
        <f>I11/SUM($I$6:$I$15)</f>
        <v>8.4196891191709838E-2</v>
      </c>
      <c r="M24">
        <f>M11/SUM($O$6:$O$15)</f>
        <v>5.0540123456790126E-2</v>
      </c>
      <c r="N24">
        <f>N11/SUM($O$6:$O$15)</f>
        <v>3.2021604938271608E-2</v>
      </c>
      <c r="O24">
        <f>O11/SUM($O$6:$O$15)</f>
        <v>4.1087962962962958E-2</v>
      </c>
      <c r="V24">
        <f t="shared" si="4"/>
        <v>3.0203156885111955E-3</v>
      </c>
      <c r="W24">
        <f t="shared" si="4"/>
        <v>5.743809971146748E-3</v>
      </c>
      <c r="X24">
        <f t="shared" si="4"/>
        <v>4.3568014335842366E-3</v>
      </c>
      <c r="AB24">
        <f t="shared" si="5"/>
        <v>8.4584542287576159E-3</v>
      </c>
      <c r="AC24">
        <f t="shared" si="5"/>
        <v>0</v>
      </c>
      <c r="AD24">
        <f t="shared" si="5"/>
        <v>4.229227114378808E-3</v>
      </c>
      <c r="AH24">
        <f t="shared" si="6"/>
        <v>0</v>
      </c>
      <c r="AI24">
        <f t="shared" si="6"/>
        <v>2.3248971680098767E-3</v>
      </c>
      <c r="AJ24">
        <f t="shared" si="6"/>
        <v>1.1682175596079405E-3</v>
      </c>
      <c r="AN24">
        <f t="shared" si="7"/>
        <v>0</v>
      </c>
      <c r="AO24">
        <f t="shared" si="7"/>
        <v>2.5947369034167028E-2</v>
      </c>
      <c r="AP24">
        <f t="shared" si="7"/>
        <v>1.3147257202101512E-2</v>
      </c>
    </row>
    <row r="25" spans="1:42" x14ac:dyDescent="0.25">
      <c r="A25">
        <f>A12/SUM($C$6:$C$15)</f>
        <v>0.19785546415981198</v>
      </c>
      <c r="B25">
        <f>B12/SUM($C$6:$C$15)</f>
        <v>9.7826086956521743E-2</v>
      </c>
      <c r="C25">
        <f>C12/SUM($C$6:$C$15)</f>
        <v>0.14747356051703878</v>
      </c>
      <c r="G25">
        <f>G12/SUM($I$6:$I$15)</f>
        <v>0.19689119170984454</v>
      </c>
      <c r="H25">
        <f>H12/SUM($I$6:$I$15)</f>
        <v>0.13147668393782383</v>
      </c>
      <c r="I25">
        <f>I12/SUM($I$6:$I$15)</f>
        <v>0.16450777202072539</v>
      </c>
      <c r="M25">
        <f>M12/SUM($O$6:$O$15)</f>
        <v>0.19270833333333331</v>
      </c>
      <c r="N25">
        <f>N12/SUM($O$6:$O$15)</f>
        <v>0.16647376543209877</v>
      </c>
      <c r="O25">
        <f>O12/SUM($O$6:$O$15)</f>
        <v>0.17939814814814814</v>
      </c>
      <c r="V25">
        <f t="shared" si="4"/>
        <v>2.0178329669115178E-2</v>
      </c>
      <c r="W25">
        <f t="shared" si="4"/>
        <v>7.789193648337682E-3</v>
      </c>
      <c r="X25">
        <f t="shared" si="4"/>
        <v>1.4072965964215653E-2</v>
      </c>
      <c r="AB25">
        <f t="shared" si="5"/>
        <v>2.8169807600214088E-2</v>
      </c>
      <c r="AC25">
        <f t="shared" si="5"/>
        <v>0</v>
      </c>
      <c r="AD25">
        <f t="shared" si="5"/>
        <v>1.4280214466135196E-2</v>
      </c>
      <c r="AH25">
        <f t="shared" si="6"/>
        <v>6.025695017335771E-3</v>
      </c>
      <c r="AI25">
        <f t="shared" si="6"/>
        <v>1.8604946319682014E-2</v>
      </c>
      <c r="AJ25">
        <f t="shared" si="6"/>
        <v>1.2224459302761609E-2</v>
      </c>
      <c r="AN25">
        <f t="shared" si="7"/>
        <v>2.7704064396631062E-2</v>
      </c>
      <c r="AO25">
        <f t="shared" si="7"/>
        <v>2.6513518865836472E-2</v>
      </c>
      <c r="AP25">
        <f t="shared" si="7"/>
        <v>2.7095977540393511E-2</v>
      </c>
    </row>
    <row r="26" spans="1:42" x14ac:dyDescent="0.25">
      <c r="A26">
        <f>A13/SUM($C$6:$C$15)</f>
        <v>0.28481198589894241</v>
      </c>
      <c r="B26">
        <f>B13/SUM($C$6:$C$15)</f>
        <v>0.15188014101057581</v>
      </c>
      <c r="C26">
        <f>C13/SUM($C$6:$C$15)</f>
        <v>0.21724441833137487</v>
      </c>
      <c r="G26">
        <f>G13/SUM($I$6:$I$15)</f>
        <v>0.13730569948186527</v>
      </c>
      <c r="H26">
        <f>H13/SUM($I$6:$I$15)</f>
        <v>0.10751295336787565</v>
      </c>
      <c r="I26">
        <f>I13/SUM($I$6:$I$15)</f>
        <v>0.12305699481865284</v>
      </c>
      <c r="M26">
        <f>M13/SUM($O$6:$O$15)</f>
        <v>0.18016975308641975</v>
      </c>
      <c r="N26">
        <f>N13/SUM($O$6:$O$15)</f>
        <v>0.18441358024691357</v>
      </c>
      <c r="O26">
        <f>O13/SUM($O$6:$O$15)</f>
        <v>0.18229166666666666</v>
      </c>
      <c r="V26">
        <f t="shared" si="4"/>
        <v>0.16312072973858399</v>
      </c>
      <c r="W26">
        <f t="shared" si="4"/>
        <v>0.14319975054371206</v>
      </c>
      <c r="X26">
        <f t="shared" si="4"/>
        <v>0.15308406124309751</v>
      </c>
      <c r="AB26">
        <f t="shared" si="5"/>
        <v>0.1724649520643774</v>
      </c>
      <c r="AC26">
        <f t="shared" si="5"/>
        <v>0.15758002572842428</v>
      </c>
      <c r="AD26">
        <f t="shared" si="5"/>
        <v>0.16498868512728057</v>
      </c>
      <c r="AH26">
        <f t="shared" si="6"/>
        <v>0.20878211156045021</v>
      </c>
      <c r="AI26">
        <f t="shared" si="6"/>
        <v>0.15025873855579464</v>
      </c>
      <c r="AJ26">
        <f t="shared" si="6"/>
        <v>0.17967474515550272</v>
      </c>
      <c r="AN26">
        <f t="shared" si="7"/>
        <v>0.16878254487844088</v>
      </c>
      <c r="AO26">
        <f t="shared" si="7"/>
        <v>0.1831133581072423</v>
      </c>
      <c r="AP26">
        <f t="shared" si="7"/>
        <v>0.17604696946751627</v>
      </c>
    </row>
    <row r="27" spans="1:42" x14ac:dyDescent="0.25">
      <c r="A27">
        <f>A14/SUM($C$6:$C$15)</f>
        <v>0.5732961222091657</v>
      </c>
      <c r="B27">
        <f>B14/SUM($C$6:$C$15)</f>
        <v>0.415834312573443</v>
      </c>
      <c r="C27">
        <f>C14/SUM($C$6:$C$15)</f>
        <v>0.49265569917743834</v>
      </c>
      <c r="G27">
        <f>G14/SUM($I$6:$I$15)</f>
        <v>0.57383419689119175</v>
      </c>
      <c r="H27">
        <f>H14/SUM($I$6:$I$15)</f>
        <v>0.37564766839378233</v>
      </c>
      <c r="I27">
        <f>I14/SUM($I$6:$I$15)</f>
        <v>0.47668393782383417</v>
      </c>
      <c r="M27">
        <f>M14/SUM($O$6:$O$15)</f>
        <v>0.57619598765432101</v>
      </c>
      <c r="N27">
        <f>N14/SUM($O$6:$O$15)</f>
        <v>0.43595679012345673</v>
      </c>
      <c r="O27">
        <f>O14/SUM($O$6:$O$15)</f>
        <v>0.50578703703703698</v>
      </c>
      <c r="V27">
        <f t="shared" si="4"/>
        <v>0.22428172772161942</v>
      </c>
      <c r="W27">
        <f t="shared" si="4"/>
        <v>0.16613157240350343</v>
      </c>
      <c r="X27">
        <f t="shared" si="4"/>
        <v>0.19477010155870708</v>
      </c>
      <c r="AB27">
        <f t="shared" si="5"/>
        <v>0.11571217968581275</v>
      </c>
      <c r="AC27">
        <f t="shared" si="5"/>
        <v>0.13220466304215142</v>
      </c>
      <c r="AD27">
        <f t="shared" si="5"/>
        <v>0.12397532324854221</v>
      </c>
      <c r="AH27">
        <f t="shared" si="6"/>
        <v>0.14635314207256217</v>
      </c>
      <c r="AI27">
        <f t="shared" si="6"/>
        <v>0.13475461662272628</v>
      </c>
      <c r="AJ27">
        <f t="shared" si="6"/>
        <v>0.14063031827438399</v>
      </c>
      <c r="AN27">
        <f t="shared" si="7"/>
        <v>0.13860419603229152</v>
      </c>
      <c r="AO27">
        <f t="shared" si="7"/>
        <v>0.15108512051069978</v>
      </c>
      <c r="AP27">
        <f t="shared" si="7"/>
        <v>0.14487844087461996</v>
      </c>
    </row>
    <row r="28" spans="1:42" x14ac:dyDescent="0.25">
      <c r="A28">
        <f>A15/SUM($C$6:$C$15)</f>
        <v>0.11706815511163338</v>
      </c>
      <c r="B28">
        <f>B15/SUM($C$6:$C$15)</f>
        <v>9.45945945945946E-2</v>
      </c>
      <c r="C28">
        <f>C15/SUM($C$6:$C$15)</f>
        <v>0.10575793184488837</v>
      </c>
      <c r="G28">
        <f>G15/SUM($I$6:$I$15)</f>
        <v>9.4559585492227968E-2</v>
      </c>
      <c r="H28">
        <f>H15/SUM($I$6:$I$15)</f>
        <v>8.8730569948186538E-2</v>
      </c>
      <c r="I28">
        <f>I15/SUM($I$6:$I$15)</f>
        <v>9.1321243523316054E-2</v>
      </c>
      <c r="M28">
        <f>M15/SUM($O$6:$O$15)</f>
        <v>3.9544753086419748E-2</v>
      </c>
      <c r="N28">
        <f>N15/SUM($O$6:$O$15)</f>
        <v>7.7353395061728392E-2</v>
      </c>
      <c r="O28">
        <f>O15/SUM($O$6:$O$15)</f>
        <v>5.844907407407407E-2</v>
      </c>
      <c r="V28">
        <f t="shared" si="4"/>
        <v>0.62585424963785408</v>
      </c>
      <c r="W28">
        <f t="shared" si="4"/>
        <v>0.52545361968178528</v>
      </c>
      <c r="X28">
        <f t="shared" si="4"/>
        <v>0.57445993897793968</v>
      </c>
      <c r="AB28">
        <f t="shared" si="5"/>
        <v>0.59472285604289321</v>
      </c>
      <c r="AC28">
        <f t="shared" si="5"/>
        <v>0.60571659295567015</v>
      </c>
      <c r="AD28">
        <f t="shared" si="5"/>
        <v>0.60028545405034872</v>
      </c>
      <c r="AH28">
        <f t="shared" si="6"/>
        <v>0.70002480659509292</v>
      </c>
      <c r="AI28">
        <f t="shared" si="6"/>
        <v>0.49967116839062886</v>
      </c>
      <c r="AJ28">
        <f t="shared" si="6"/>
        <v>0.60196087480746041</v>
      </c>
      <c r="AN28">
        <f t="shared" si="7"/>
        <v>0.65644956490337014</v>
      </c>
      <c r="AO28">
        <f t="shared" si="7"/>
        <v>0.4429435131577415</v>
      </c>
      <c r="AP28">
        <f t="shared" si="7"/>
        <v>0.54936803233810561</v>
      </c>
    </row>
    <row r="29" spans="1:42" x14ac:dyDescent="0.25">
      <c r="V29">
        <f t="shared" si="4"/>
        <v>6.6806920043733786E-2</v>
      </c>
      <c r="W29">
        <f t="shared" si="4"/>
        <v>4.0698477606166933E-2</v>
      </c>
      <c r="X29">
        <f t="shared" si="4"/>
        <v>5.373256864981784E-2</v>
      </c>
      <c r="AB29">
        <f t="shared" si="5"/>
        <v>4.8437045174981458E-2</v>
      </c>
      <c r="AC29">
        <f t="shared" si="5"/>
        <v>0.1232053485074697</v>
      </c>
      <c r="AD29">
        <f t="shared" si="5"/>
        <v>8.5959228898466619E-2</v>
      </c>
      <c r="AH29">
        <f t="shared" si="6"/>
        <v>7.9854160296756099E-2</v>
      </c>
      <c r="AI29">
        <f t="shared" si="6"/>
        <v>3.1328422012103313E-2</v>
      </c>
      <c r="AJ29">
        <f t="shared" si="6"/>
        <v>5.5696574959184501E-2</v>
      </c>
      <c r="AN29">
        <f t="shared" si="7"/>
        <v>3.7316962361520448E-2</v>
      </c>
      <c r="AO29">
        <f t="shared" si="7"/>
        <v>0.13594818447631141</v>
      </c>
      <c r="AP29">
        <f t="shared" si="7"/>
        <v>8.6791002178395457E-2</v>
      </c>
    </row>
    <row r="30" spans="1:42" x14ac:dyDescent="0.25">
      <c r="A30" t="s">
        <v>256</v>
      </c>
    </row>
    <row r="32" spans="1:42" x14ac:dyDescent="0.25">
      <c r="A32">
        <f>AVERAGE(A19,G19,M19)</f>
        <v>7.4521559023667848E-3</v>
      </c>
      <c r="B32">
        <f>AVERAGE(B19,H19,N19)</f>
        <v>1.021057555390238E-2</v>
      </c>
      <c r="C32">
        <f>AVERAGE(C19,I19,O19)</f>
        <v>8.8390349311540262E-3</v>
      </c>
    </row>
    <row r="33" spans="1:24" x14ac:dyDescent="0.25">
      <c r="A33">
        <f>AVERAGE(A20,G20,M20)</f>
        <v>6.8738628775455134E-3</v>
      </c>
      <c r="B33">
        <f>AVERAGE(B20,H20,N20)</f>
        <v>5.4818313751913662E-3</v>
      </c>
      <c r="C33">
        <f>AVERAGE(C20,I20,O20)</f>
        <v>6.0699023940713756E-3</v>
      </c>
      <c r="V33" t="s">
        <v>256</v>
      </c>
    </row>
    <row r="34" spans="1:24" x14ac:dyDescent="0.25">
      <c r="A34">
        <f>AVERAGE(A21,G21,M21)</f>
        <v>6.9428275676241937E-3</v>
      </c>
      <c r="B34">
        <f>AVERAGE(B21,H21,N21)</f>
        <v>5.2298597187961657E-3</v>
      </c>
      <c r="C34">
        <f>AVERAGE(C21,I21,O21)</f>
        <v>5.9783989109131151E-3</v>
      </c>
    </row>
    <row r="35" spans="1:24" x14ac:dyDescent="0.25">
      <c r="A35">
        <f>AVERAGE(A22,G22,M22)</f>
        <v>8.7189052898609606E-3</v>
      </c>
      <c r="B35">
        <f>AVERAGE(B22,H22,N22)</f>
        <v>4.3125980602514357E-3</v>
      </c>
      <c r="C35">
        <f>AVERAGE(C22,I22,O22)</f>
        <v>6.5157516750561978E-3</v>
      </c>
      <c r="V35">
        <f>AVERAGE(V20,AB20,AH20,AN20)</f>
        <v>1.3864240307238701E-3</v>
      </c>
      <c r="W35">
        <f t="shared" ref="W35:X44" si="8">AVERAGE(W20,AC20,AI20,AO20)</f>
        <v>0</v>
      </c>
      <c r="X35">
        <f>AVERAGE(X20,AD20,AJ20,AP20)</f>
        <v>7.0001971886532021E-4</v>
      </c>
    </row>
    <row r="36" spans="1:24" x14ac:dyDescent="0.25">
      <c r="A36">
        <f>AVERAGE(A23,G23,M23)</f>
        <v>1.4351798765048747E-2</v>
      </c>
      <c r="B36">
        <f>AVERAGE(B23,H23,N23)</f>
        <v>6.5170584873627353E-3</v>
      </c>
      <c r="C36">
        <f>AVERAGE(C23,I23,O23)</f>
        <v>1.0426759423186294E-2</v>
      </c>
      <c r="V36">
        <f t="shared" ref="V36:V44" si="9">AVERAGE(V21,AB21,AH21,AN21)</f>
        <v>5.2067194381062373E-4</v>
      </c>
      <c r="W36">
        <f t="shared" si="8"/>
        <v>0</v>
      </c>
      <c r="X36">
        <f t="shared" si="8"/>
        <v>2.6197921068199108E-4</v>
      </c>
    </row>
    <row r="37" spans="1:24" x14ac:dyDescent="0.25">
      <c r="A37">
        <f>AVERAGE(A24,G24,M24)</f>
        <v>6.1045699556781879E-2</v>
      </c>
      <c r="B37">
        <f>AVERAGE(B24,H24,N24)</f>
        <v>3.3092885663065383E-2</v>
      </c>
      <c r="C37">
        <f>AVERAGE(C24,I24,O24)</f>
        <v>4.7294324671220744E-2</v>
      </c>
      <c r="V37">
        <f t="shared" si="9"/>
        <v>2.0921488571512452E-3</v>
      </c>
      <c r="W37">
        <f t="shared" si="8"/>
        <v>3.0590303666226432E-3</v>
      </c>
      <c r="X37">
        <f t="shared" si="8"/>
        <v>2.5903148568812073E-3</v>
      </c>
    </row>
    <row r="38" spans="1:24" x14ac:dyDescent="0.25">
      <c r="A38">
        <f>AVERAGE(A25,G25,M25)</f>
        <v>0.19581832973432997</v>
      </c>
      <c r="B38">
        <f>AVERAGE(B25,H25,N25)</f>
        <v>0.13192551210881479</v>
      </c>
      <c r="C38">
        <f>AVERAGE(C25,I25,O25)</f>
        <v>0.16379316022863744</v>
      </c>
      <c r="V38">
        <f t="shared" si="9"/>
        <v>3.3267395767310145E-3</v>
      </c>
      <c r="W38">
        <f t="shared" si="8"/>
        <v>1.1319742397281202E-3</v>
      </c>
      <c r="X38">
        <f t="shared" si="8"/>
        <v>2.2283261154345223E-3</v>
      </c>
    </row>
    <row r="39" spans="1:24" x14ac:dyDescent="0.25">
      <c r="A39">
        <f>AVERAGE(A26,G26,M26)</f>
        <v>0.2007624794890758</v>
      </c>
      <c r="B39">
        <f>AVERAGE(B26,H26,N26)</f>
        <v>0.14793555820845503</v>
      </c>
      <c r="C39">
        <f>AVERAGE(C26,I26,O26)</f>
        <v>0.17419769327223145</v>
      </c>
      <c r="V39">
        <f t="shared" si="9"/>
        <v>2.8696924793172028E-3</v>
      </c>
      <c r="W39">
        <f t="shared" si="8"/>
        <v>8.5040190433309133E-3</v>
      </c>
      <c r="X39">
        <f t="shared" si="8"/>
        <v>5.7253758274181249E-3</v>
      </c>
    </row>
    <row r="40" spans="1:24" x14ac:dyDescent="0.25">
      <c r="A40">
        <f>AVERAGE(A27,G27,M27)</f>
        <v>0.57444210225155945</v>
      </c>
      <c r="B40">
        <f>AVERAGE(B27,H27,N27)</f>
        <v>0.40914625703022733</v>
      </c>
      <c r="C40">
        <f>AVERAGE(C27,I27,O27)</f>
        <v>0.49170889134610318</v>
      </c>
      <c r="V40">
        <f t="shared" si="9"/>
        <v>2.0519474170824024E-2</v>
      </c>
      <c r="W40">
        <f t="shared" si="8"/>
        <v>1.3226914708464042E-2</v>
      </c>
      <c r="X40">
        <f t="shared" si="8"/>
        <v>1.6918404318376493E-2</v>
      </c>
    </row>
    <row r="41" spans="1:24" x14ac:dyDescent="0.25">
      <c r="A41">
        <f>AVERAGE(A28,G28,M28)</f>
        <v>8.3724164563427031E-2</v>
      </c>
      <c r="B41">
        <f>AVERAGE(B28,H28,N28)</f>
        <v>8.6892853201503181E-2</v>
      </c>
      <c r="C41">
        <f>AVERAGE(C28,I28,O28)</f>
        <v>8.5176083147426154E-2</v>
      </c>
      <c r="V41">
        <f t="shared" si="9"/>
        <v>0.17828758456046312</v>
      </c>
      <c r="W41">
        <f t="shared" si="8"/>
        <v>0.15853796823379332</v>
      </c>
      <c r="X41">
        <f t="shared" si="8"/>
        <v>0.16844861524834928</v>
      </c>
    </row>
    <row r="42" spans="1:24" x14ac:dyDescent="0.25">
      <c r="V42">
        <f t="shared" si="9"/>
        <v>0.15623781137807147</v>
      </c>
      <c r="W42">
        <f t="shared" si="8"/>
        <v>0.14604399314477023</v>
      </c>
      <c r="X42">
        <f t="shared" si="8"/>
        <v>0.15106354598906332</v>
      </c>
    </row>
    <row r="43" spans="1:24" x14ac:dyDescent="0.25">
      <c r="A43" t="s">
        <v>3</v>
      </c>
      <c r="V43">
        <f t="shared" si="9"/>
        <v>0.64426286929480259</v>
      </c>
      <c r="W43">
        <f t="shared" si="8"/>
        <v>0.51844622354645642</v>
      </c>
      <c r="X43">
        <f t="shared" si="8"/>
        <v>0.58151857504346349</v>
      </c>
    </row>
    <row r="44" spans="1:24" x14ac:dyDescent="0.25">
      <c r="A44">
        <f>_xlfn.STDEV.S(A19,G19,M19)</f>
        <v>3.9192125101212578E-3</v>
      </c>
      <c r="B44">
        <f>_xlfn.STDEV.S(B19,H19,N19)</f>
        <v>6.8645351374496373E-3</v>
      </c>
      <c r="C44">
        <f>_xlfn.STDEV.S(C19,I19,O19)</f>
        <v>5.4265150713023952E-3</v>
      </c>
      <c r="V44">
        <f t="shared" si="9"/>
        <v>5.8103771969247944E-2</v>
      </c>
      <c r="W44">
        <f t="shared" si="8"/>
        <v>8.2795108150512831E-2</v>
      </c>
      <c r="X44">
        <f t="shared" si="8"/>
        <v>7.0544843671466101E-2</v>
      </c>
    </row>
    <row r="45" spans="1:24" x14ac:dyDescent="0.25">
      <c r="A45">
        <f>_xlfn.STDEV.S(A20,G20,M20)</f>
        <v>5.2993805525130295E-3</v>
      </c>
      <c r="B45">
        <f>_xlfn.STDEV.S(B20,H20,N20)</f>
        <v>1.5242867203619829E-3</v>
      </c>
      <c r="C45">
        <f>_xlfn.STDEV.S(C20,I20,O20)</f>
        <v>3.2087439697718496E-3</v>
      </c>
    </row>
    <row r="46" spans="1:24" x14ac:dyDescent="0.25">
      <c r="A46">
        <f>_xlfn.STDEV.S(A21,G21,M21)</f>
        <v>6.8930850477648955E-3</v>
      </c>
      <c r="B46">
        <f>_xlfn.STDEV.S(B21,H21,N21)</f>
        <v>4.6028816969997327E-3</v>
      </c>
      <c r="C46">
        <f>_xlfn.STDEV.S(C21,I21,O21)</f>
        <v>5.4992614837007774E-3</v>
      </c>
      <c r="V46" t="s">
        <v>3</v>
      </c>
    </row>
    <row r="47" spans="1:24" x14ac:dyDescent="0.25">
      <c r="A47">
        <f>_xlfn.STDEV.S(A22,G22,M22)</f>
        <v>9.8428576780816551E-3</v>
      </c>
      <c r="B47">
        <f>_xlfn.STDEV.S(B22,H22,N22)</f>
        <v>3.557282271202574E-3</v>
      </c>
      <c r="C47">
        <f>_xlfn.STDEV.S(C22,I22,O22)</f>
        <v>6.6984296984826143E-3</v>
      </c>
      <c r="V47">
        <f>_xlfn.STDEV.S(V20,AB20,AH20,AN20)</f>
        <v>2.7728480614477402E-3</v>
      </c>
      <c r="W47">
        <f t="shared" ref="W47:X56" si="10">_xlfn.STDEV.S(W20,AC20,AI20,AO20)</f>
        <v>0</v>
      </c>
      <c r="X47">
        <f>_xlfn.STDEV.S(X20,AD20,AJ20,AP20)</f>
        <v>1.4000394377306404E-3</v>
      </c>
    </row>
    <row r="48" spans="1:24" x14ac:dyDescent="0.25">
      <c r="A48">
        <f>_xlfn.STDEV.S(A23,G23,M23)</f>
        <v>9.4794775644575658E-3</v>
      </c>
      <c r="B48">
        <f>_xlfn.STDEV.S(B23,H23,N23)</f>
        <v>3.3214233700935478E-3</v>
      </c>
      <c r="C48">
        <f>_xlfn.STDEV.S(C23,I23,O23)</f>
        <v>6.1297453071846994E-3</v>
      </c>
      <c r="V48">
        <f t="shared" ref="V48:V56" si="11">_xlfn.STDEV.S(V21,AB21,AH21,AN21)</f>
        <v>1.0413438876212475E-3</v>
      </c>
      <c r="W48">
        <f t="shared" si="10"/>
        <v>0</v>
      </c>
      <c r="X48">
        <f>_xlfn.STDEV.S(X21,AD21,AJ21,AP21)</f>
        <v>5.2395842136398216E-4</v>
      </c>
    </row>
    <row r="49" spans="1:24" x14ac:dyDescent="0.25">
      <c r="A49">
        <f>_xlfn.STDEV.S(A24,G24,M24)</f>
        <v>4.0311573560969496E-2</v>
      </c>
      <c r="B49">
        <f>_xlfn.STDEV.S(B24,H24,N24)</f>
        <v>2.791539243883067E-2</v>
      </c>
      <c r="C49">
        <f>_xlfn.STDEV.S(C24,I24,O24)</f>
        <v>3.4224080201864467E-2</v>
      </c>
      <c r="V49">
        <f t="shared" si="11"/>
        <v>3.0905683312079601E-3</v>
      </c>
      <c r="W49">
        <f t="shared" si="10"/>
        <v>4.9674594610587507E-3</v>
      </c>
      <c r="X49">
        <f t="shared" si="10"/>
        <v>2.2132716044733188E-3</v>
      </c>
    </row>
    <row r="50" spans="1:24" x14ac:dyDescent="0.25">
      <c r="A50">
        <f>_xlfn.STDEV.S(A25,G25,M25)</f>
        <v>2.7361494020065021E-3</v>
      </c>
      <c r="B50">
        <f>_xlfn.STDEV.S(B25,H25,N25)</f>
        <v>3.4326040043483698E-2</v>
      </c>
      <c r="C50">
        <f>_xlfn.STDEV.S(C25,I25,O25)</f>
        <v>1.5974286411734911E-2</v>
      </c>
      <c r="V50">
        <f t="shared" si="11"/>
        <v>1.6950228551307687E-3</v>
      </c>
      <c r="W50">
        <f t="shared" si="10"/>
        <v>7.7022700521854484E-4</v>
      </c>
      <c r="X50">
        <f t="shared" si="10"/>
        <v>1.195683985919567E-3</v>
      </c>
    </row>
    <row r="51" spans="1:24" x14ac:dyDescent="0.25">
      <c r="A51">
        <f>_xlfn.STDEV.S(A26,G26,M26)</f>
        <v>7.5878662472793929E-2</v>
      </c>
      <c r="B51">
        <f>_xlfn.STDEV.S(B26,H26,N26)</f>
        <v>3.860176684698953E-2</v>
      </c>
      <c r="C51">
        <f>_xlfn.STDEV.S(C26,I26,O26)</f>
        <v>4.7612519267243053E-2</v>
      </c>
      <c r="V51">
        <f t="shared" si="11"/>
        <v>3.9886177678846594E-3</v>
      </c>
      <c r="W51">
        <f t="shared" si="10"/>
        <v>1.1865764479717489E-2</v>
      </c>
      <c r="X51">
        <f t="shared" si="10"/>
        <v>5.1627987067975004E-3</v>
      </c>
    </row>
    <row r="52" spans="1:24" x14ac:dyDescent="0.25">
      <c r="A52">
        <f>_xlfn.STDEV.S(A27,G27,M27)</f>
        <v>1.5425519749344952E-3</v>
      </c>
      <c r="B52">
        <f>_xlfn.STDEV.S(B27,H27,N27)</f>
        <v>3.0705782943332094E-2</v>
      </c>
      <c r="C52">
        <f>_xlfn.STDEV.S(C27,I27,O27)</f>
        <v>1.4574633091624973E-2</v>
      </c>
      <c r="V52">
        <f t="shared" si="11"/>
        <v>1.0333311053977196E-2</v>
      </c>
      <c r="W52">
        <f t="shared" si="10"/>
        <v>1.1690126276459264E-2</v>
      </c>
      <c r="X52">
        <f t="shared" si="10"/>
        <v>6.8476925949045551E-3</v>
      </c>
    </row>
    <row r="53" spans="1:24" x14ac:dyDescent="0.25">
      <c r="A53">
        <f>_xlfn.STDEV.S(A28,G28,M28)</f>
        <v>3.9881376924812251E-2</v>
      </c>
      <c r="B53">
        <f>_xlfn.STDEV.S(B28,H28,N28)</f>
        <v>8.7662787124187912E-3</v>
      </c>
      <c r="C53">
        <f>_xlfn.STDEV.S(C28,I28,O28)</f>
        <v>2.4245705865757753E-2</v>
      </c>
      <c r="V53">
        <f t="shared" si="11"/>
        <v>2.0689759871992962E-2</v>
      </c>
      <c r="W53">
        <f t="shared" si="10"/>
        <v>1.7403773606558121E-2</v>
      </c>
      <c r="X53">
        <f t="shared" si="10"/>
        <v>1.1997244346865584E-2</v>
      </c>
    </row>
    <row r="54" spans="1:24" x14ac:dyDescent="0.25">
      <c r="V54">
        <f t="shared" si="11"/>
        <v>4.7190932931607935E-2</v>
      </c>
      <c r="W54">
        <f t="shared" si="10"/>
        <v>1.5789246187845073E-2</v>
      </c>
      <c r="X54">
        <f t="shared" si="10"/>
        <v>3.0502145153117163E-2</v>
      </c>
    </row>
    <row r="55" spans="1:24" x14ac:dyDescent="0.25">
      <c r="V55">
        <f t="shared" si="11"/>
        <v>4.4911020889498596E-2</v>
      </c>
      <c r="W55">
        <f t="shared" si="10"/>
        <v>6.7622439445213303E-2</v>
      </c>
      <c r="X55">
        <f>_xlfn.STDEV.S(X28,AD28,AJ28,AP28)</f>
        <v>2.4856689955655351E-2</v>
      </c>
    </row>
    <row r="56" spans="1:24" x14ac:dyDescent="0.25">
      <c r="V56">
        <f t="shared" si="11"/>
        <v>1.8924069676708302E-2</v>
      </c>
      <c r="W56">
        <f t="shared" si="10"/>
        <v>5.440337959434724E-2</v>
      </c>
      <c r="X56">
        <f t="shared" si="10"/>
        <v>1.8299950940865974E-2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Fig3</vt:lpstr>
      <vt:lpstr>Fig4</vt:lpstr>
      <vt:lpstr>Fig5</vt:lpstr>
      <vt:lpstr>Fig6, FigS4</vt:lpstr>
      <vt:lpstr>Fig7</vt:lpstr>
      <vt:lpstr>Fig8</vt:lpstr>
      <vt:lpstr>Fig9</vt:lpstr>
      <vt:lpstr>FigS5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Fiederling</dc:creator>
  <cp:lastModifiedBy>Felix Fiederling</cp:lastModifiedBy>
  <dcterms:created xsi:type="dcterms:W3CDTF">2021-05-03T23:40:45Z</dcterms:created>
  <dcterms:modified xsi:type="dcterms:W3CDTF">2021-05-04T18:35:16Z</dcterms:modified>
</cp:coreProperties>
</file>