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uliah\2. Master's Texas A&amp;M University\Publications\Conference Paper\Smoothing Paper\Smoothing Simulator\"/>
    </mc:Choice>
  </mc:AlternateContent>
  <xr:revisionPtr revIDLastSave="0" documentId="13_ncr:1_{29E11D08-0917-48D0-9A36-785BDC3A59B1}" xr6:coauthVersionLast="47" xr6:coauthVersionMax="47" xr10:uidLastSave="{00000000-0000-0000-0000-000000000000}"/>
  <bookViews>
    <workbookView xWindow="-108" yWindow="-108" windowWidth="23256" windowHeight="12456" activeTab="3" xr2:uid="{B5F7F44C-5D8B-4860-BCDC-32B9D81548D0}"/>
  </bookViews>
  <sheets>
    <sheet name="SavGol" sheetId="1" r:id="rId1"/>
    <sheet name="Robust Weighted Regression" sheetId="2" r:id="rId2"/>
    <sheet name="Gaussian Kernel" sheetId="3" r:id="rId3"/>
    <sheet name="B-Splin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4" l="1"/>
  <c r="E20" i="4"/>
  <c r="E21" i="4"/>
  <c r="E22" i="4"/>
  <c r="E23" i="4"/>
  <c r="E24" i="4"/>
  <c r="E18" i="4"/>
  <c r="E14" i="4"/>
  <c r="E15" i="4"/>
  <c r="E16" i="4"/>
  <c r="E10" i="4"/>
  <c r="E11" i="4"/>
  <c r="E12" i="4"/>
  <c r="E13" i="4"/>
  <c r="E3" i="4"/>
  <c r="E4" i="4"/>
  <c r="E5" i="4"/>
  <c r="E6" i="4"/>
  <c r="E7" i="4"/>
  <c r="E8" i="4"/>
  <c r="E2" i="4"/>
  <c r="B3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4" i="4"/>
  <c r="B5" i="4"/>
  <c r="B6" i="4"/>
  <c r="B2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2" i="3"/>
  <c r="S3" i="2"/>
  <c r="S4" i="2"/>
  <c r="S5" i="2"/>
  <c r="S2" i="2"/>
  <c r="R3" i="2"/>
  <c r="R4" i="2"/>
  <c r="R5" i="2"/>
  <c r="R2" i="2"/>
  <c r="Q5" i="2"/>
  <c r="Q4" i="2"/>
  <c r="Q3" i="2"/>
  <c r="Q2" i="2"/>
  <c r="M4" i="2"/>
  <c r="M5" i="2"/>
  <c r="M6" i="2"/>
  <c r="M7" i="2"/>
  <c r="M3" i="2"/>
  <c r="L4" i="2"/>
  <c r="L5" i="2"/>
  <c r="L6" i="2"/>
  <c r="L7" i="2"/>
  <c r="L3" i="2"/>
  <c r="O5" i="2"/>
  <c r="I2" i="2"/>
  <c r="J3" i="2"/>
  <c r="J4" i="2"/>
  <c r="O4" i="2" s="1"/>
  <c r="J5" i="2"/>
  <c r="J6" i="2"/>
  <c r="J2" i="2"/>
  <c r="I3" i="2"/>
  <c r="I4" i="2"/>
  <c r="I5" i="2"/>
  <c r="I6" i="2"/>
  <c r="F2" i="2"/>
  <c r="G3" i="2"/>
  <c r="O3" i="2" s="1"/>
  <c r="G4" i="2"/>
  <c r="G5" i="2"/>
  <c r="G6" i="2"/>
  <c r="G2" i="2"/>
  <c r="F3" i="2"/>
  <c r="F4" i="2"/>
  <c r="F5" i="2"/>
  <c r="F6" i="2"/>
  <c r="C2" i="2"/>
  <c r="D3" i="2"/>
  <c r="D4" i="2"/>
  <c r="D5" i="2"/>
  <c r="D6" i="2"/>
  <c r="D2" i="2"/>
  <c r="O2" i="2" s="1"/>
  <c r="C3" i="2" l="1"/>
  <c r="C4" i="2"/>
  <c r="C5" i="2"/>
  <c r="C6" i="2"/>
  <c r="C5" i="1"/>
  <c r="C4" i="1"/>
  <c r="C3" i="1"/>
  <c r="C2" i="1" l="1"/>
</calcChain>
</file>

<file path=xl/sharedStrings.xml><?xml version="1.0" encoding="utf-8"?>
<sst xmlns="http://schemas.openxmlformats.org/spreadsheetml/2006/main" count="29" uniqueCount="20">
  <si>
    <t>x</t>
  </si>
  <si>
    <t>y</t>
  </si>
  <si>
    <t>y'</t>
  </si>
  <si>
    <t>2.577x+8.880</t>
  </si>
  <si>
    <t>w(x)_1</t>
  </si>
  <si>
    <t>w(x)_2</t>
  </si>
  <si>
    <t>w(x)_3</t>
  </si>
  <si>
    <t>w(x)_4</t>
  </si>
  <si>
    <t>2.649x+8.786</t>
  </si>
  <si>
    <t>3.423x+6.999</t>
  </si>
  <si>
    <t>3.671x+7.372</t>
  </si>
  <si>
    <t>r_1</t>
  </si>
  <si>
    <t>r_2</t>
  </si>
  <si>
    <t>r_3</t>
  </si>
  <si>
    <t>r_4</t>
  </si>
  <si>
    <t>rw(x)</t>
  </si>
  <si>
    <t>r</t>
  </si>
  <si>
    <t>abs_r</t>
  </si>
  <si>
    <t>knot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</si>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</sst>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/>
              <a:t>(a)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SavGol!$A$2:$A$8</c:f>
              <c:numCache>
                <c:formatCode>General</c:formatCode>
                <c:ptCount val="7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  <c:pt idx="3">
                  <c:v>2.4810815549999998</c:v>
                </c:pt>
                <c:pt idx="4">
                  <c:v>2.977297643</c:v>
                </c:pt>
                <c:pt idx="5">
                  <c:v>3.4735137310000002</c:v>
                </c:pt>
                <c:pt idx="6">
                  <c:v>3.9794594010000002</c:v>
                </c:pt>
              </c:numCache>
            </c:numRef>
          </c:xVal>
          <c:yVal>
            <c:numRef>
              <c:f>SavGol!$B$2:$B$8</c:f>
              <c:numCache>
                <c:formatCode>General</c:formatCode>
                <c:ptCount val="7"/>
                <c:pt idx="0">
                  <c:v>12.689655009999999</c:v>
                </c:pt>
                <c:pt idx="1">
                  <c:v>9.5999965060000001</c:v>
                </c:pt>
                <c:pt idx="2">
                  <c:v>17.324134340000001</c:v>
                </c:pt>
                <c:pt idx="3">
                  <c:v>12.91034129</c:v>
                </c:pt>
                <c:pt idx="4">
                  <c:v>20.965516969999999</c:v>
                </c:pt>
                <c:pt idx="5">
                  <c:v>16.77241021</c:v>
                </c:pt>
                <c:pt idx="6">
                  <c:v>28.800002150000001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73-4359-9A0A-CBB1D8D678C9}"/>
            </c:ext>
          </c:extLst>
        </c:ser>
        <c:ser>
          <c:idx val="2"/>
          <c:order val="1"/>
          <c:tx>
            <c:v>Span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SavGol!$A$2</c:f>
              <c:numCache>
                <c:formatCode>General</c:formatCode>
                <c:ptCount val="1"/>
                <c:pt idx="0">
                  <c:v>1.002162129</c:v>
                </c:pt>
              </c:numCache>
            </c:numRef>
          </c:xVal>
          <c:yVal>
            <c:numRef>
              <c:f>SavGol!$B$2</c:f>
              <c:numCache>
                <c:formatCode>General</c:formatCode>
                <c:ptCount val="1"/>
                <c:pt idx="0">
                  <c:v>12.689655009999999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73-4359-9A0A-CBB1D8D678C9}"/>
            </c:ext>
          </c:extLst>
        </c:ser>
        <c:ser>
          <c:idx val="1"/>
          <c:order val="2"/>
          <c:tx>
            <c:v>Smoothed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1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SavGol!$A$2</c:f>
              <c:numCache>
                <c:formatCode>General</c:formatCode>
                <c:ptCount val="1"/>
                <c:pt idx="0">
                  <c:v>1.002162129</c:v>
                </c:pt>
              </c:numCache>
            </c:numRef>
          </c:xVal>
          <c:yVal>
            <c:numRef>
              <c:f>SavGol!$C$2</c:f>
              <c:numCache>
                <c:formatCode>General</c:formatCode>
                <c:ptCount val="1"/>
                <c:pt idx="0">
                  <c:v>12.689655009999999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73-4359-9A0A-CBB1D8D67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489599"/>
        <c:axId val="1353590959"/>
      </c:scatterChart>
      <c:valAx>
        <c:axId val="135248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3590959"/>
        <c:crosses val="autoZero"/>
        <c:crossBetween val="midCat"/>
      </c:valAx>
      <c:valAx>
        <c:axId val="135359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2489599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/>
              <a:t>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SavGol!$A$2:$A$8</c:f>
              <c:numCache>
                <c:formatCode>General</c:formatCode>
                <c:ptCount val="7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  <c:pt idx="3">
                  <c:v>2.4810815549999998</c:v>
                </c:pt>
                <c:pt idx="4">
                  <c:v>2.977297643</c:v>
                </c:pt>
                <c:pt idx="5">
                  <c:v>3.4735137310000002</c:v>
                </c:pt>
                <c:pt idx="6">
                  <c:v>3.9794594010000002</c:v>
                </c:pt>
              </c:numCache>
            </c:numRef>
          </c:xVal>
          <c:yVal>
            <c:numRef>
              <c:f>SavGol!$B$2:$B$8</c:f>
              <c:numCache>
                <c:formatCode>General</c:formatCode>
                <c:ptCount val="7"/>
                <c:pt idx="0">
                  <c:v>12.689655009999999</c:v>
                </c:pt>
                <c:pt idx="1">
                  <c:v>9.5999965060000001</c:v>
                </c:pt>
                <c:pt idx="2">
                  <c:v>17.324134340000001</c:v>
                </c:pt>
                <c:pt idx="3">
                  <c:v>12.91034129</c:v>
                </c:pt>
                <c:pt idx="4">
                  <c:v>20.965516969999999</c:v>
                </c:pt>
                <c:pt idx="5">
                  <c:v>16.77241021</c:v>
                </c:pt>
                <c:pt idx="6">
                  <c:v>28.800002150000001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3B-4EAB-96BE-3C7C53888C3B}"/>
            </c:ext>
          </c:extLst>
        </c:ser>
        <c:ser>
          <c:idx val="2"/>
          <c:order val="1"/>
          <c:tx>
            <c:v>Span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SavGol!$A$2:$A$4</c:f>
              <c:numCache>
                <c:formatCode>General</c:formatCode>
                <c:ptCount val="3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</c:numCache>
            </c:numRef>
          </c:xVal>
          <c:yVal>
            <c:numRef>
              <c:f>SavGol!$B$2:$B$4</c:f>
              <c:numCache>
                <c:formatCode>General</c:formatCode>
                <c:ptCount val="3"/>
                <c:pt idx="0">
                  <c:v>12.689655009999999</c:v>
                </c:pt>
                <c:pt idx="1">
                  <c:v>9.5999965060000001</c:v>
                </c:pt>
                <c:pt idx="2">
                  <c:v>17.324134340000001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3B-4EAB-96BE-3C7C53888C3B}"/>
            </c:ext>
          </c:extLst>
        </c:ser>
        <c:ser>
          <c:idx val="1"/>
          <c:order val="2"/>
          <c:tx>
            <c:v>Smoothed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1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SavGol!$A$2:$A$3</c:f>
              <c:numCache>
                <c:formatCode>General</c:formatCode>
                <c:ptCount val="2"/>
                <c:pt idx="0">
                  <c:v>1.002162129</c:v>
                </c:pt>
                <c:pt idx="1">
                  <c:v>1.5081085409999999</c:v>
                </c:pt>
              </c:numCache>
            </c:numRef>
          </c:xVal>
          <c:yVal>
            <c:numRef>
              <c:f>SavGol!$C$2:$C$3</c:f>
              <c:numCache>
                <c:formatCode>General</c:formatCode>
                <c:ptCount val="2"/>
                <c:pt idx="0">
                  <c:v>12.689655009999999</c:v>
                </c:pt>
                <c:pt idx="1">
                  <c:v>9.5999965060000001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3B-4EAB-96BE-3C7C53888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489599"/>
        <c:axId val="1353590959"/>
      </c:scatterChart>
      <c:valAx>
        <c:axId val="135248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3590959"/>
        <c:crosses val="autoZero"/>
        <c:crossBetween val="midCat"/>
      </c:valAx>
      <c:valAx>
        <c:axId val="135359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2489599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/>
              <a:t>(c)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SavGol!$A$2:$A$8</c:f>
              <c:numCache>
                <c:formatCode>General</c:formatCode>
                <c:ptCount val="7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  <c:pt idx="3">
                  <c:v>2.4810815549999998</c:v>
                </c:pt>
                <c:pt idx="4">
                  <c:v>2.977297643</c:v>
                </c:pt>
                <c:pt idx="5">
                  <c:v>3.4735137310000002</c:v>
                </c:pt>
                <c:pt idx="6">
                  <c:v>3.9794594010000002</c:v>
                </c:pt>
              </c:numCache>
            </c:numRef>
          </c:xVal>
          <c:yVal>
            <c:numRef>
              <c:f>SavGol!$B$2:$B$8</c:f>
              <c:numCache>
                <c:formatCode>General</c:formatCode>
                <c:ptCount val="7"/>
                <c:pt idx="0">
                  <c:v>12.689655009999999</c:v>
                </c:pt>
                <c:pt idx="1">
                  <c:v>9.5999965060000001</c:v>
                </c:pt>
                <c:pt idx="2">
                  <c:v>17.324134340000001</c:v>
                </c:pt>
                <c:pt idx="3">
                  <c:v>12.91034129</c:v>
                </c:pt>
                <c:pt idx="4">
                  <c:v>20.965516969999999</c:v>
                </c:pt>
                <c:pt idx="5">
                  <c:v>16.77241021</c:v>
                </c:pt>
                <c:pt idx="6">
                  <c:v>28.800002150000001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E7-42F5-85DA-C00A87102DFE}"/>
            </c:ext>
          </c:extLst>
        </c:ser>
        <c:ser>
          <c:idx val="2"/>
          <c:order val="1"/>
          <c:tx>
            <c:v>Span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SavGol!$A$2:$A$6</c:f>
              <c:numCache>
                <c:formatCode>General</c:formatCode>
                <c:ptCount val="5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  <c:pt idx="3">
                  <c:v>2.4810815549999998</c:v>
                </c:pt>
                <c:pt idx="4">
                  <c:v>2.977297643</c:v>
                </c:pt>
              </c:numCache>
            </c:numRef>
          </c:xVal>
          <c:yVal>
            <c:numRef>
              <c:f>SavGol!$B$2:$B$6</c:f>
              <c:numCache>
                <c:formatCode>General</c:formatCode>
                <c:ptCount val="5"/>
                <c:pt idx="0">
                  <c:v>12.689655009999999</c:v>
                </c:pt>
                <c:pt idx="1">
                  <c:v>9.5999965060000001</c:v>
                </c:pt>
                <c:pt idx="2">
                  <c:v>17.324134340000001</c:v>
                </c:pt>
                <c:pt idx="3">
                  <c:v>12.91034129</c:v>
                </c:pt>
                <c:pt idx="4">
                  <c:v>20.965516969999999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E7-42F5-85DA-C00A87102DFE}"/>
            </c:ext>
          </c:extLst>
        </c:ser>
        <c:ser>
          <c:idx val="1"/>
          <c:order val="2"/>
          <c:tx>
            <c:v>Smoothed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1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SavGol!$A$2:$A$4</c:f>
              <c:numCache>
                <c:formatCode>General</c:formatCode>
                <c:ptCount val="3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</c:numCache>
            </c:numRef>
          </c:xVal>
          <c:yVal>
            <c:numRef>
              <c:f>SavGol!$C$2:$C$4</c:f>
              <c:numCache>
                <c:formatCode>General</c:formatCode>
                <c:ptCount val="3"/>
                <c:pt idx="0">
                  <c:v>12.689655009999999</c:v>
                </c:pt>
                <c:pt idx="1">
                  <c:v>9.5999965060000001</c:v>
                </c:pt>
                <c:pt idx="2">
                  <c:v>13.219033349746368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E7-42F5-85DA-C00A87102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489599"/>
        <c:axId val="1353590959"/>
      </c:scatterChart>
      <c:valAx>
        <c:axId val="135248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3590959"/>
        <c:crosses val="autoZero"/>
        <c:crossBetween val="midCat"/>
      </c:valAx>
      <c:valAx>
        <c:axId val="135359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2489599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/>
              <a:t>(d)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SavGol!$A$2:$A$8</c:f>
              <c:numCache>
                <c:formatCode>General</c:formatCode>
                <c:ptCount val="7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  <c:pt idx="3">
                  <c:v>2.4810815549999998</c:v>
                </c:pt>
                <c:pt idx="4">
                  <c:v>2.977297643</c:v>
                </c:pt>
                <c:pt idx="5">
                  <c:v>3.4735137310000002</c:v>
                </c:pt>
                <c:pt idx="6">
                  <c:v>3.9794594010000002</c:v>
                </c:pt>
              </c:numCache>
            </c:numRef>
          </c:xVal>
          <c:yVal>
            <c:numRef>
              <c:f>SavGol!$B$2:$B$8</c:f>
              <c:numCache>
                <c:formatCode>General</c:formatCode>
                <c:ptCount val="7"/>
                <c:pt idx="0">
                  <c:v>12.689655009999999</c:v>
                </c:pt>
                <c:pt idx="1">
                  <c:v>9.5999965060000001</c:v>
                </c:pt>
                <c:pt idx="2">
                  <c:v>17.324134340000001</c:v>
                </c:pt>
                <c:pt idx="3">
                  <c:v>12.91034129</c:v>
                </c:pt>
                <c:pt idx="4">
                  <c:v>20.965516969999999</c:v>
                </c:pt>
                <c:pt idx="5">
                  <c:v>16.77241021</c:v>
                </c:pt>
                <c:pt idx="6">
                  <c:v>28.800002150000001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8F-4355-A6B7-F991B53E6FB6}"/>
            </c:ext>
          </c:extLst>
        </c:ser>
        <c:ser>
          <c:idx val="2"/>
          <c:order val="1"/>
          <c:tx>
            <c:v>Span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SavGol!$A$3:$A$7</c:f>
              <c:numCache>
                <c:formatCode>General</c:formatCode>
                <c:ptCount val="5"/>
                <c:pt idx="0">
                  <c:v>1.5081085409999999</c:v>
                </c:pt>
                <c:pt idx="1">
                  <c:v>1.9848647239999999</c:v>
                </c:pt>
                <c:pt idx="2">
                  <c:v>2.4810815549999998</c:v>
                </c:pt>
                <c:pt idx="3">
                  <c:v>2.977297643</c:v>
                </c:pt>
                <c:pt idx="4">
                  <c:v>3.4735137310000002</c:v>
                </c:pt>
              </c:numCache>
            </c:numRef>
          </c:xVal>
          <c:yVal>
            <c:numRef>
              <c:f>SavGol!$B$3:$B$7</c:f>
              <c:numCache>
                <c:formatCode>General</c:formatCode>
                <c:ptCount val="5"/>
                <c:pt idx="0">
                  <c:v>9.5999965060000001</c:v>
                </c:pt>
                <c:pt idx="1">
                  <c:v>17.324134340000001</c:v>
                </c:pt>
                <c:pt idx="2">
                  <c:v>12.91034129</c:v>
                </c:pt>
                <c:pt idx="3">
                  <c:v>20.965516969999999</c:v>
                </c:pt>
                <c:pt idx="4">
                  <c:v>16.77241021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8F-4355-A6B7-F991B53E6FB6}"/>
            </c:ext>
          </c:extLst>
        </c:ser>
        <c:ser>
          <c:idx val="1"/>
          <c:order val="2"/>
          <c:tx>
            <c:v>Smoothed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1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SavGol!$A$2:$A$5</c:f>
              <c:numCache>
                <c:formatCode>General</c:formatCode>
                <c:ptCount val="4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  <c:pt idx="3">
                  <c:v>2.4810815549999998</c:v>
                </c:pt>
              </c:numCache>
            </c:numRef>
          </c:xVal>
          <c:yVal>
            <c:numRef>
              <c:f>SavGol!$C$2:$C$5</c:f>
              <c:numCache>
                <c:formatCode>General</c:formatCode>
                <c:ptCount val="4"/>
                <c:pt idx="0">
                  <c:v>12.689655009999999</c:v>
                </c:pt>
                <c:pt idx="1">
                  <c:v>9.5999965060000001</c:v>
                </c:pt>
                <c:pt idx="2">
                  <c:v>13.219033349746368</c:v>
                </c:pt>
                <c:pt idx="3">
                  <c:v>17.138469311623247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8F-4355-A6B7-F991B53E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489599"/>
        <c:axId val="1353590959"/>
      </c:scatterChart>
      <c:valAx>
        <c:axId val="135248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3590959"/>
        <c:crosses val="autoZero"/>
        <c:crossBetween val="midCat"/>
      </c:valAx>
      <c:valAx>
        <c:axId val="135359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2489599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/>
              <a:t>(a)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'Robust Weighted Regression'!$A$2:$A$8</c:f>
              <c:numCache>
                <c:formatCode>General</c:formatCode>
                <c:ptCount val="7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  <c:pt idx="3">
                  <c:v>2.4810815549999998</c:v>
                </c:pt>
                <c:pt idx="4">
                  <c:v>2.977297643</c:v>
                </c:pt>
                <c:pt idx="5">
                  <c:v>3.4735137310000002</c:v>
                </c:pt>
                <c:pt idx="6">
                  <c:v>3.9794594010000002</c:v>
                </c:pt>
              </c:numCache>
            </c:numRef>
          </c:xVal>
          <c:yVal>
            <c:numRef>
              <c:f>'Robust Weighted Regression'!$B$2:$B$8</c:f>
              <c:numCache>
                <c:formatCode>General</c:formatCode>
                <c:ptCount val="7"/>
                <c:pt idx="0">
                  <c:v>12.689655009999999</c:v>
                </c:pt>
                <c:pt idx="1">
                  <c:v>9.5999965060000001</c:v>
                </c:pt>
                <c:pt idx="2">
                  <c:v>17.324134340000001</c:v>
                </c:pt>
                <c:pt idx="3">
                  <c:v>12.91034129</c:v>
                </c:pt>
                <c:pt idx="4">
                  <c:v>20.965516969999999</c:v>
                </c:pt>
                <c:pt idx="5">
                  <c:v>16.77241021</c:v>
                </c:pt>
                <c:pt idx="6">
                  <c:v>28.800002150000001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AD-45FB-8EFD-3316AB0D6836}"/>
            </c:ext>
          </c:extLst>
        </c:ser>
        <c:ser>
          <c:idx val="2"/>
          <c:order val="1"/>
          <c:tx>
            <c:v>Span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'Robust Weighted Regression'!$A$2:$A$6</c:f>
              <c:numCache>
                <c:formatCode>General</c:formatCode>
                <c:ptCount val="5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  <c:pt idx="3">
                  <c:v>2.4810815549999998</c:v>
                </c:pt>
                <c:pt idx="4">
                  <c:v>2.977297643</c:v>
                </c:pt>
              </c:numCache>
            </c:numRef>
          </c:xVal>
          <c:yVal>
            <c:numRef>
              <c:f>'Robust Weighted Regression'!$B$2:$B$6</c:f>
              <c:numCache>
                <c:formatCode>General</c:formatCode>
                <c:ptCount val="5"/>
                <c:pt idx="0">
                  <c:v>12.689655009999999</c:v>
                </c:pt>
                <c:pt idx="1">
                  <c:v>9.5999965060000001</c:v>
                </c:pt>
                <c:pt idx="2">
                  <c:v>17.324134340000001</c:v>
                </c:pt>
                <c:pt idx="3">
                  <c:v>12.91034129</c:v>
                </c:pt>
                <c:pt idx="4">
                  <c:v>20.965516969999999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AD-45FB-8EFD-3316AB0D6836}"/>
            </c:ext>
          </c:extLst>
        </c:ser>
        <c:ser>
          <c:idx val="3"/>
          <c:order val="2"/>
          <c:tx>
            <c:v>Weighted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'Robust Weighted Regression'!$A$2:$A$6</c:f>
              <c:numCache>
                <c:formatCode>General</c:formatCode>
                <c:ptCount val="5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  <c:pt idx="3">
                  <c:v>2.4810815549999998</c:v>
                </c:pt>
                <c:pt idx="4">
                  <c:v>2.977297643</c:v>
                </c:pt>
              </c:numCache>
            </c:numRef>
          </c:xVal>
          <c:yVal>
            <c:numRef>
              <c:f>'Robust Weighted Regression'!$D$2:$D$6</c:f>
              <c:numCache>
                <c:formatCode>General</c:formatCode>
                <c:ptCount val="5"/>
                <c:pt idx="0">
                  <c:v>11.462571806433001</c:v>
                </c:pt>
                <c:pt idx="1">
                  <c:v>12.766395710157001</c:v>
                </c:pt>
                <c:pt idx="2">
                  <c:v>13.994996393748</c:v>
                </c:pt>
                <c:pt idx="3">
                  <c:v>15.273747167235001</c:v>
                </c:pt>
                <c:pt idx="4">
                  <c:v>16.552496026010999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AD-45FB-8EFD-3316AB0D6836}"/>
            </c:ext>
          </c:extLst>
        </c:ser>
        <c:ser>
          <c:idx val="1"/>
          <c:order val="3"/>
          <c:tx>
            <c:v>Smoothed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1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'Robust Weighted Regression'!$A$2</c:f>
              <c:numCache>
                <c:formatCode>General</c:formatCode>
                <c:ptCount val="1"/>
                <c:pt idx="0">
                  <c:v>1.002162129</c:v>
                </c:pt>
              </c:numCache>
            </c:numRef>
          </c:xVal>
          <c:yVal>
            <c:numRef>
              <c:f>'Robust Weighted Regression'!$O$2</c:f>
              <c:numCache>
                <c:formatCode>General</c:formatCode>
                <c:ptCount val="1"/>
                <c:pt idx="0">
                  <c:v>11.462571806433001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AD-45FB-8EFD-3316AB0D6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489599"/>
        <c:axId val="1353590959"/>
      </c:scatterChart>
      <c:valAx>
        <c:axId val="135248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3590959"/>
        <c:crosses val="autoZero"/>
        <c:crossBetween val="midCat"/>
      </c:valAx>
      <c:valAx>
        <c:axId val="135359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2489599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/>
              <a:t>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'Robust Weighted Regression'!$A$2:$A$8</c:f>
              <c:numCache>
                <c:formatCode>General</c:formatCode>
                <c:ptCount val="7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  <c:pt idx="3">
                  <c:v>2.4810815549999998</c:v>
                </c:pt>
                <c:pt idx="4">
                  <c:v>2.977297643</c:v>
                </c:pt>
                <c:pt idx="5">
                  <c:v>3.4735137310000002</c:v>
                </c:pt>
                <c:pt idx="6">
                  <c:v>3.9794594010000002</c:v>
                </c:pt>
              </c:numCache>
            </c:numRef>
          </c:xVal>
          <c:yVal>
            <c:numRef>
              <c:f>'Robust Weighted Regression'!$B$2:$B$8</c:f>
              <c:numCache>
                <c:formatCode>General</c:formatCode>
                <c:ptCount val="7"/>
                <c:pt idx="0">
                  <c:v>12.689655009999999</c:v>
                </c:pt>
                <c:pt idx="1">
                  <c:v>9.5999965060000001</c:v>
                </c:pt>
                <c:pt idx="2">
                  <c:v>17.324134340000001</c:v>
                </c:pt>
                <c:pt idx="3">
                  <c:v>12.91034129</c:v>
                </c:pt>
                <c:pt idx="4">
                  <c:v>20.965516969999999</c:v>
                </c:pt>
                <c:pt idx="5">
                  <c:v>16.77241021</c:v>
                </c:pt>
                <c:pt idx="6">
                  <c:v>28.800002150000001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FD-4ABD-B683-2F2E727EE328}"/>
            </c:ext>
          </c:extLst>
        </c:ser>
        <c:ser>
          <c:idx val="2"/>
          <c:order val="1"/>
          <c:tx>
            <c:v>Span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'Robust Weighted Regression'!$A$2:$A$6</c:f>
              <c:numCache>
                <c:formatCode>General</c:formatCode>
                <c:ptCount val="5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  <c:pt idx="3">
                  <c:v>2.4810815549999998</c:v>
                </c:pt>
                <c:pt idx="4">
                  <c:v>2.977297643</c:v>
                </c:pt>
              </c:numCache>
            </c:numRef>
          </c:xVal>
          <c:yVal>
            <c:numRef>
              <c:f>'Robust Weighted Regression'!$B$2:$B$6</c:f>
              <c:numCache>
                <c:formatCode>General</c:formatCode>
                <c:ptCount val="5"/>
                <c:pt idx="0">
                  <c:v>12.689655009999999</c:v>
                </c:pt>
                <c:pt idx="1">
                  <c:v>9.5999965060000001</c:v>
                </c:pt>
                <c:pt idx="2">
                  <c:v>17.324134340000001</c:v>
                </c:pt>
                <c:pt idx="3">
                  <c:v>12.91034129</c:v>
                </c:pt>
                <c:pt idx="4">
                  <c:v>20.965516969999999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FD-4ABD-B683-2F2E727EE328}"/>
            </c:ext>
          </c:extLst>
        </c:ser>
        <c:ser>
          <c:idx val="3"/>
          <c:order val="2"/>
          <c:tx>
            <c:v>Weighted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'Robust Weighted Regression'!$A$2:$A$6</c:f>
              <c:numCache>
                <c:formatCode>General</c:formatCode>
                <c:ptCount val="5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  <c:pt idx="3">
                  <c:v>2.4810815549999998</c:v>
                </c:pt>
                <c:pt idx="4">
                  <c:v>2.977297643</c:v>
                </c:pt>
              </c:numCache>
            </c:numRef>
          </c:xVal>
          <c:yVal>
            <c:numRef>
              <c:f>'Robust Weighted Regression'!$G$2:$G$6</c:f>
              <c:numCache>
                <c:formatCode>General</c:formatCode>
                <c:ptCount val="5"/>
                <c:pt idx="0">
                  <c:v>11.440727479721</c:v>
                </c:pt>
                <c:pt idx="1">
                  <c:v>12.780979525109</c:v>
                </c:pt>
                <c:pt idx="2">
                  <c:v>14.043906653876</c:v>
                </c:pt>
                <c:pt idx="3">
                  <c:v>15.358385039194999</c:v>
                </c:pt>
                <c:pt idx="4">
                  <c:v>16.672861456307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FD-4ABD-B683-2F2E727EE328}"/>
            </c:ext>
          </c:extLst>
        </c:ser>
        <c:ser>
          <c:idx val="1"/>
          <c:order val="3"/>
          <c:tx>
            <c:v>Smoothed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1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'Robust Weighted Regression'!$A$2:$A$3</c:f>
              <c:numCache>
                <c:formatCode>General</c:formatCode>
                <c:ptCount val="2"/>
                <c:pt idx="0">
                  <c:v>1.002162129</c:v>
                </c:pt>
                <c:pt idx="1">
                  <c:v>1.5081085409999999</c:v>
                </c:pt>
              </c:numCache>
            </c:numRef>
          </c:xVal>
          <c:yVal>
            <c:numRef>
              <c:f>'Robust Weighted Regression'!$O$2:$O$3</c:f>
              <c:numCache>
                <c:formatCode>General</c:formatCode>
                <c:ptCount val="2"/>
                <c:pt idx="0">
                  <c:v>11.462571806433001</c:v>
                </c:pt>
                <c:pt idx="1">
                  <c:v>12.780979525109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FD-4ABD-B683-2F2E727EE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489599"/>
        <c:axId val="1353590959"/>
      </c:scatterChart>
      <c:valAx>
        <c:axId val="135248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3590959"/>
        <c:crosses val="autoZero"/>
        <c:crossBetween val="midCat"/>
      </c:valAx>
      <c:valAx>
        <c:axId val="135359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2489599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/>
              <a:t>(c)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'Robust Weighted Regression'!$A$2:$A$8</c:f>
              <c:numCache>
                <c:formatCode>General</c:formatCode>
                <c:ptCount val="7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  <c:pt idx="3">
                  <c:v>2.4810815549999998</c:v>
                </c:pt>
                <c:pt idx="4">
                  <c:v>2.977297643</c:v>
                </c:pt>
                <c:pt idx="5">
                  <c:v>3.4735137310000002</c:v>
                </c:pt>
                <c:pt idx="6">
                  <c:v>3.9794594010000002</c:v>
                </c:pt>
              </c:numCache>
            </c:numRef>
          </c:xVal>
          <c:yVal>
            <c:numRef>
              <c:f>'Robust Weighted Regression'!$B$2:$B$8</c:f>
              <c:numCache>
                <c:formatCode>General</c:formatCode>
                <c:ptCount val="7"/>
                <c:pt idx="0">
                  <c:v>12.689655009999999</c:v>
                </c:pt>
                <c:pt idx="1">
                  <c:v>9.5999965060000001</c:v>
                </c:pt>
                <c:pt idx="2">
                  <c:v>17.324134340000001</c:v>
                </c:pt>
                <c:pt idx="3">
                  <c:v>12.91034129</c:v>
                </c:pt>
                <c:pt idx="4">
                  <c:v>20.965516969999999</c:v>
                </c:pt>
                <c:pt idx="5">
                  <c:v>16.77241021</c:v>
                </c:pt>
                <c:pt idx="6">
                  <c:v>28.800002150000001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A2-4D2C-83F0-69F1BB8EFA91}"/>
            </c:ext>
          </c:extLst>
        </c:ser>
        <c:ser>
          <c:idx val="2"/>
          <c:order val="1"/>
          <c:tx>
            <c:v>Span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'Robust Weighted Regression'!$A$2:$A$6</c:f>
              <c:numCache>
                <c:formatCode>General</c:formatCode>
                <c:ptCount val="5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  <c:pt idx="3">
                  <c:v>2.4810815549999998</c:v>
                </c:pt>
                <c:pt idx="4">
                  <c:v>2.977297643</c:v>
                </c:pt>
              </c:numCache>
            </c:numRef>
          </c:xVal>
          <c:yVal>
            <c:numRef>
              <c:f>'Robust Weighted Regression'!$B$2:$B$6</c:f>
              <c:numCache>
                <c:formatCode>General</c:formatCode>
                <c:ptCount val="5"/>
                <c:pt idx="0">
                  <c:v>12.689655009999999</c:v>
                </c:pt>
                <c:pt idx="1">
                  <c:v>9.5999965060000001</c:v>
                </c:pt>
                <c:pt idx="2">
                  <c:v>17.324134340000001</c:v>
                </c:pt>
                <c:pt idx="3">
                  <c:v>12.91034129</c:v>
                </c:pt>
                <c:pt idx="4">
                  <c:v>20.965516969999999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A2-4D2C-83F0-69F1BB8EFA91}"/>
            </c:ext>
          </c:extLst>
        </c:ser>
        <c:ser>
          <c:idx val="3"/>
          <c:order val="2"/>
          <c:tx>
            <c:v>Weighted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'Robust Weighted Regression'!$A$2:$A$6</c:f>
              <c:numCache>
                <c:formatCode>General</c:formatCode>
                <c:ptCount val="5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  <c:pt idx="3">
                  <c:v>2.4810815549999998</c:v>
                </c:pt>
                <c:pt idx="4">
                  <c:v>2.977297643</c:v>
                </c:pt>
              </c:numCache>
            </c:numRef>
          </c:xVal>
          <c:yVal>
            <c:numRef>
              <c:f>'Robust Weighted Regression'!$J$2:$J$6</c:f>
              <c:numCache>
                <c:formatCode>General</c:formatCode>
                <c:ptCount val="5"/>
                <c:pt idx="0">
                  <c:v>10.429400967567</c:v>
                </c:pt>
                <c:pt idx="1">
                  <c:v>12.161255535842999</c:v>
                </c:pt>
                <c:pt idx="2">
                  <c:v>13.793191950251998</c:v>
                </c:pt>
                <c:pt idx="3">
                  <c:v>15.491742162765</c:v>
                </c:pt>
                <c:pt idx="4">
                  <c:v>17.190289831988999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A2-4D2C-83F0-69F1BB8EFA91}"/>
            </c:ext>
          </c:extLst>
        </c:ser>
        <c:ser>
          <c:idx val="1"/>
          <c:order val="3"/>
          <c:tx>
            <c:v>Smoothed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1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'Robust Weighted Regression'!$A$2:$A$4</c:f>
              <c:numCache>
                <c:formatCode>General</c:formatCode>
                <c:ptCount val="3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</c:numCache>
            </c:numRef>
          </c:xVal>
          <c:yVal>
            <c:numRef>
              <c:f>'Robust Weighted Regression'!$O$2:$O$4</c:f>
              <c:numCache>
                <c:formatCode>General</c:formatCode>
                <c:ptCount val="3"/>
                <c:pt idx="0">
                  <c:v>11.462571806433001</c:v>
                </c:pt>
                <c:pt idx="1">
                  <c:v>12.780979525109</c:v>
                </c:pt>
                <c:pt idx="2">
                  <c:v>13.793191950251998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A2-4D2C-83F0-69F1BB8EF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489599"/>
        <c:axId val="1353590959"/>
      </c:scatterChart>
      <c:valAx>
        <c:axId val="135248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3590959"/>
        <c:crosses val="autoZero"/>
        <c:crossBetween val="midCat"/>
      </c:valAx>
      <c:valAx>
        <c:axId val="135359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2489599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/>
              <a:t>(d)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'Robust Weighted Regression'!$A$2:$A$8</c:f>
              <c:numCache>
                <c:formatCode>General</c:formatCode>
                <c:ptCount val="7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  <c:pt idx="3">
                  <c:v>2.4810815549999998</c:v>
                </c:pt>
                <c:pt idx="4">
                  <c:v>2.977297643</c:v>
                </c:pt>
                <c:pt idx="5">
                  <c:v>3.4735137310000002</c:v>
                </c:pt>
                <c:pt idx="6">
                  <c:v>3.9794594010000002</c:v>
                </c:pt>
              </c:numCache>
              <c:extLst xmlns:c15="http://schemas.microsoft.com/office/drawing/2012/chart"/>
            </c:numRef>
          </c:xVal>
          <c:yVal>
            <c:numRef>
              <c:f>'Robust Weighted Regression'!$B$2:$B$8</c:f>
              <c:numCache>
                <c:formatCode>General</c:formatCode>
                <c:ptCount val="7"/>
                <c:pt idx="0">
                  <c:v>12.689655009999999</c:v>
                </c:pt>
                <c:pt idx="1">
                  <c:v>9.5999965060000001</c:v>
                </c:pt>
                <c:pt idx="2">
                  <c:v>17.324134340000001</c:v>
                </c:pt>
                <c:pt idx="3">
                  <c:v>12.91034129</c:v>
                </c:pt>
                <c:pt idx="4">
                  <c:v>20.965516969999999</c:v>
                </c:pt>
                <c:pt idx="5">
                  <c:v>16.77241021</c:v>
                </c:pt>
                <c:pt idx="6">
                  <c:v>28.800002150000001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5A9-4019-92AB-F737D0ADC174}"/>
            </c:ext>
          </c:extLst>
        </c:ser>
        <c:ser>
          <c:idx val="2"/>
          <c:order val="1"/>
          <c:tx>
            <c:v>Span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'Robust Weighted Regression'!$A$3:$A$7</c:f>
              <c:numCache>
                <c:formatCode>General</c:formatCode>
                <c:ptCount val="5"/>
                <c:pt idx="0">
                  <c:v>1.5081085409999999</c:v>
                </c:pt>
                <c:pt idx="1">
                  <c:v>1.9848647239999999</c:v>
                </c:pt>
                <c:pt idx="2">
                  <c:v>2.4810815549999998</c:v>
                </c:pt>
                <c:pt idx="3">
                  <c:v>2.977297643</c:v>
                </c:pt>
                <c:pt idx="4">
                  <c:v>3.4735137310000002</c:v>
                </c:pt>
              </c:numCache>
            </c:numRef>
          </c:xVal>
          <c:yVal>
            <c:numRef>
              <c:f>'Robust Weighted Regression'!$B$3:$B$7</c:f>
              <c:numCache>
                <c:formatCode>General</c:formatCode>
                <c:ptCount val="5"/>
                <c:pt idx="0">
                  <c:v>9.5999965060000001</c:v>
                </c:pt>
                <c:pt idx="1">
                  <c:v>17.324134340000001</c:v>
                </c:pt>
                <c:pt idx="2">
                  <c:v>12.91034129</c:v>
                </c:pt>
                <c:pt idx="3">
                  <c:v>20.965516969999999</c:v>
                </c:pt>
                <c:pt idx="4">
                  <c:v>16.77241021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5A9-4019-92AB-F737D0ADC174}"/>
            </c:ext>
          </c:extLst>
        </c:ser>
        <c:ser>
          <c:idx val="3"/>
          <c:order val="2"/>
          <c:tx>
            <c:v>Weighted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'Robust Weighted Regression'!$A$3:$A$7</c:f>
              <c:numCache>
                <c:formatCode>General</c:formatCode>
                <c:ptCount val="5"/>
                <c:pt idx="0">
                  <c:v>1.5081085409999999</c:v>
                </c:pt>
                <c:pt idx="1">
                  <c:v>1.9848647239999999</c:v>
                </c:pt>
                <c:pt idx="2">
                  <c:v>2.4810815549999998</c:v>
                </c:pt>
                <c:pt idx="3">
                  <c:v>2.977297643</c:v>
                </c:pt>
                <c:pt idx="4">
                  <c:v>3.4735137310000002</c:v>
                </c:pt>
              </c:numCache>
            </c:numRef>
          </c:xVal>
          <c:yVal>
            <c:numRef>
              <c:f>'Robust Weighted Regression'!$M$3:$M$7</c:f>
              <c:numCache>
                <c:formatCode>General</c:formatCode>
                <c:ptCount val="5"/>
                <c:pt idx="0">
                  <c:v>12.908266454010999</c:v>
                </c:pt>
                <c:pt idx="1">
                  <c:v>14.658438401803998</c:v>
                </c:pt>
                <c:pt idx="2">
                  <c:v>16.480050388404997</c:v>
                </c:pt>
                <c:pt idx="3">
                  <c:v>18.301659647453</c:v>
                </c:pt>
                <c:pt idx="4">
                  <c:v>20.123268906501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A9-4019-92AB-F737D0ADC174}"/>
            </c:ext>
          </c:extLst>
        </c:ser>
        <c:ser>
          <c:idx val="1"/>
          <c:order val="3"/>
          <c:tx>
            <c:v>Smoothed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1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'Robust Weighted Regression'!$A$2:$A$5</c:f>
              <c:numCache>
                <c:formatCode>General</c:formatCode>
                <c:ptCount val="4"/>
                <c:pt idx="0">
                  <c:v>1.002162129</c:v>
                </c:pt>
                <c:pt idx="1">
                  <c:v>1.5081085409999999</c:v>
                </c:pt>
                <c:pt idx="2">
                  <c:v>1.9848647239999999</c:v>
                </c:pt>
                <c:pt idx="3">
                  <c:v>2.4810815549999998</c:v>
                </c:pt>
              </c:numCache>
              <c:extLst xmlns:c15="http://schemas.microsoft.com/office/drawing/2012/chart"/>
            </c:numRef>
          </c:xVal>
          <c:yVal>
            <c:numRef>
              <c:f>'Robust Weighted Regression'!$O$2:$O$5</c:f>
              <c:numCache>
                <c:formatCode>General</c:formatCode>
                <c:ptCount val="4"/>
                <c:pt idx="0">
                  <c:v>11.462571806433001</c:v>
                </c:pt>
                <c:pt idx="1">
                  <c:v>12.780979525109</c:v>
                </c:pt>
                <c:pt idx="2">
                  <c:v>13.793191950251998</c:v>
                </c:pt>
                <c:pt idx="3">
                  <c:v>16.480050388404997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5A9-4019-92AB-F737D0ADC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489599"/>
        <c:axId val="1353590959"/>
        <c:extLst/>
      </c:scatterChart>
      <c:valAx>
        <c:axId val="135248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3590959"/>
        <c:crosses val="autoZero"/>
        <c:crossBetween val="midCat"/>
      </c:valAx>
      <c:valAx>
        <c:axId val="135359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2489599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/>
              <a:t>(a)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140-4A6A-B789-A801FBC809AE}"/>
              </c:ext>
            </c:extLst>
          </c:dPt>
          <c:xVal>
            <c:numRef>
              <c:f>'Gaussian Kernel'!$A$2:$A$10</c:f>
              <c:numCache>
                <c:formatCode>General</c:formatCode>
                <c:ptCount val="9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xVal>
          <c:yVal>
            <c:numRef>
              <c:f>'Gaussian Kernel'!$B$2:$B$10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60-45D7-A575-5A8D1E0B4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489599"/>
        <c:axId val="1353590959"/>
      </c:scatterChart>
      <c:valAx>
        <c:axId val="135248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3590959"/>
        <c:crosses val="autoZero"/>
        <c:crossBetween val="midCat"/>
      </c:valAx>
      <c:valAx>
        <c:axId val="135359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2489599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/>
              <a:t>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'Gaussian Kernel'!$D$2:$D$99</c:f>
              <c:numCache>
                <c:formatCode>General</c:formatCode>
                <c:ptCount val="98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'Gaussian Kernel'!$E$2:$E$99</c:f>
              <c:numCache>
                <c:formatCode>General</c:formatCode>
                <c:ptCount val="98"/>
                <c:pt idx="0">
                  <c:v>5.8531993332058324E-5</c:v>
                </c:pt>
                <c:pt idx="1">
                  <c:v>1.0687012536930292E-4</c:v>
                </c:pt>
                <c:pt idx="2">
                  <c:v>1.911860368069791E-4</c:v>
                </c:pt>
                <c:pt idx="3">
                  <c:v>3.3511422990508056E-4</c:v>
                </c:pt>
                <c:pt idx="4">
                  <c:v>5.755279451530725E-4</c:v>
                </c:pt>
                <c:pt idx="5">
                  <c:v>9.684491216181097E-4</c:v>
                </c:pt>
                <c:pt idx="6">
                  <c:v>1.5967026664026316E-3</c:v>
                </c:pt>
                <c:pt idx="7">
                  <c:v>2.5793373014666569E-3</c:v>
                </c:pt>
                <c:pt idx="8">
                  <c:v>4.0825270819644429E-3</c:v>
                </c:pt>
                <c:pt idx="9">
                  <c:v>6.3312120170542852E-3</c:v>
                </c:pt>
                <c:pt idx="10">
                  <c:v>9.6201421074717762E-3</c:v>
                </c:pt>
                <c:pt idx="11">
                  <c:v>1.4322306547697797E-2</c:v>
                </c:pt>
                <c:pt idx="12">
                  <c:v>2.0892061217045729E-2</c:v>
                </c:pt>
                <c:pt idx="13">
                  <c:v>2.9859770251128813E-2</c:v>
                </c:pt>
                <c:pt idx="14">
                  <c:v>4.1814651470229648E-2</c:v>
                </c:pt>
                <c:pt idx="15">
                  <c:v>5.7372972058433037E-2</c:v>
                </c:pt>
                <c:pt idx="16">
                  <c:v>7.7129952161697227E-2</c:v>
                </c:pt>
                <c:pt idx="17">
                  <c:v>0.10159576932727633</c:v>
                </c:pt>
                <c:pt idx="18">
                  <c:v>0.13111881994872573</c:v>
                </c:pt>
                <c:pt idx="19">
                  <c:v>0.16580258143722387</c:v>
                </c:pt>
                <c:pt idx="20">
                  <c:v>0.20542551821266894</c:v>
                </c:pt>
                <c:pt idx="21">
                  <c:v>0.24937582040200021</c:v>
                </c:pt>
                <c:pt idx="22">
                  <c:v>0.29661365445028642</c:v>
                </c:pt>
                <c:pt idx="23">
                  <c:v>0.34567246359877624</c:v>
                </c:pt>
                <c:pt idx="24">
                  <c:v>0.39470740790642961</c:v>
                </c:pt>
                <c:pt idx="25">
                  <c:v>0.44159344402723777</c:v>
                </c:pt>
                <c:pt idx="26">
                  <c:v>0.48406847965255367</c:v>
                </c:pt>
                <c:pt idx="27">
                  <c:v>0.51990960245069096</c:v>
                </c:pt>
                <c:pt idx="28">
                  <c:v>0.54712394277744603</c:v>
                </c:pt>
                <c:pt idx="29">
                  <c:v>0.56413162847180154</c:v>
                </c:pt>
                <c:pt idx="30">
                  <c:v>0.56991754343061818</c:v>
                </c:pt>
                <c:pt idx="31">
                  <c:v>0.56413162847180154</c:v>
                </c:pt>
                <c:pt idx="32">
                  <c:v>0.54712394277744603</c:v>
                </c:pt>
                <c:pt idx="33">
                  <c:v>0.51990960245069096</c:v>
                </c:pt>
                <c:pt idx="34">
                  <c:v>0.48406847965255367</c:v>
                </c:pt>
                <c:pt idx="35">
                  <c:v>0.44159344402723777</c:v>
                </c:pt>
                <c:pt idx="36">
                  <c:v>0.39470740790642961</c:v>
                </c:pt>
                <c:pt idx="37">
                  <c:v>0.34567246359877624</c:v>
                </c:pt>
                <c:pt idx="38">
                  <c:v>0.29661365445028642</c:v>
                </c:pt>
                <c:pt idx="39">
                  <c:v>0.24937582040200021</c:v>
                </c:pt>
                <c:pt idx="40">
                  <c:v>0.20542551821266894</c:v>
                </c:pt>
                <c:pt idx="41">
                  <c:v>0.16580258143722387</c:v>
                </c:pt>
                <c:pt idx="42">
                  <c:v>0.13111881994872573</c:v>
                </c:pt>
                <c:pt idx="43">
                  <c:v>0.10159576932727633</c:v>
                </c:pt>
                <c:pt idx="44">
                  <c:v>7.7129952161697227E-2</c:v>
                </c:pt>
                <c:pt idx="45">
                  <c:v>5.7372972058433037E-2</c:v>
                </c:pt>
                <c:pt idx="46">
                  <c:v>4.1814651470229648E-2</c:v>
                </c:pt>
                <c:pt idx="47">
                  <c:v>2.9859770251128813E-2</c:v>
                </c:pt>
                <c:pt idx="48">
                  <c:v>2.0892061217045729E-2</c:v>
                </c:pt>
                <c:pt idx="49">
                  <c:v>1.4322306547697797E-2</c:v>
                </c:pt>
                <c:pt idx="50">
                  <c:v>9.6201421074717762E-3</c:v>
                </c:pt>
                <c:pt idx="51">
                  <c:v>6.3312120170542852E-3</c:v>
                </c:pt>
                <c:pt idx="52">
                  <c:v>4.0825270819644429E-3</c:v>
                </c:pt>
                <c:pt idx="53">
                  <c:v>2.5793373014666569E-3</c:v>
                </c:pt>
                <c:pt idx="54">
                  <c:v>1.5967026664026316E-3</c:v>
                </c:pt>
                <c:pt idx="55">
                  <c:v>9.6844912161805907E-4</c:v>
                </c:pt>
                <c:pt idx="56">
                  <c:v>5.755279451530725E-4</c:v>
                </c:pt>
                <c:pt idx="57">
                  <c:v>3.3511422990508056E-4</c:v>
                </c:pt>
                <c:pt idx="58">
                  <c:v>1.9118603680696824E-4</c:v>
                </c:pt>
                <c:pt idx="59">
                  <c:v>1.0687012536929666E-4</c:v>
                </c:pt>
                <c:pt idx="60">
                  <c:v>5.8531993332054482E-5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5D-4F64-849C-04D022984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489599"/>
        <c:axId val="1353590959"/>
      </c:scatterChart>
      <c:valAx>
        <c:axId val="135248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3590959"/>
        <c:crosses val="autoZero"/>
        <c:crossBetween val="midCat"/>
      </c:valAx>
      <c:valAx>
        <c:axId val="135359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5248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(a)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'B-Spline'!$A$2:$A$62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</c:v>
                </c:pt>
                <c:pt idx="56">
                  <c:v>2.6</c:v>
                </c:pt>
                <c:pt idx="57">
                  <c:v>2.7</c:v>
                </c:pt>
                <c:pt idx="58">
                  <c:v>2.8</c:v>
                </c:pt>
                <c:pt idx="59">
                  <c:v>2.9</c:v>
                </c:pt>
                <c:pt idx="60">
                  <c:v>3</c:v>
                </c:pt>
              </c:numCache>
            </c:numRef>
          </c:xVal>
          <c:yVal>
            <c:numRef>
              <c:f>'B-Spline'!$C$2:$C$62</c:f>
              <c:numCache>
                <c:formatCode>General</c:formatCode>
                <c:ptCount val="61"/>
                <c:pt idx="0">
                  <c:v>0</c:v>
                </c:pt>
                <c:pt idx="10">
                  <c:v>-2</c:v>
                </c:pt>
                <c:pt idx="20">
                  <c:v>-2</c:v>
                </c:pt>
                <c:pt idx="30">
                  <c:v>0</c:v>
                </c:pt>
                <c:pt idx="40">
                  <c:v>2</c:v>
                </c:pt>
                <c:pt idx="50">
                  <c:v>2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1A-47C5-B68A-4AE95DB77A7F}"/>
            </c:ext>
          </c:extLst>
        </c:ser>
        <c:ser>
          <c:idx val="2"/>
          <c:order val="2"/>
          <c:tx>
            <c:v>Slope 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'B-Spline'!$D$2:$D$8</c:f>
              <c:numCache>
                <c:formatCode>General</c:formatCode>
                <c:ptCount val="7"/>
                <c:pt idx="0">
                  <c:v>-3.3</c:v>
                </c:pt>
                <c:pt idx="1">
                  <c:v>-3.2</c:v>
                </c:pt>
                <c:pt idx="2">
                  <c:v>-3.1</c:v>
                </c:pt>
                <c:pt idx="3">
                  <c:v>-3</c:v>
                </c:pt>
                <c:pt idx="4">
                  <c:v>-2.9</c:v>
                </c:pt>
                <c:pt idx="5">
                  <c:v>-2.8</c:v>
                </c:pt>
                <c:pt idx="6">
                  <c:v>-2.7</c:v>
                </c:pt>
              </c:numCache>
            </c:numRef>
          </c:xVal>
          <c:yVal>
            <c:numRef>
              <c:f>'B-Spline'!$E$2:$E$8</c:f>
              <c:numCache>
                <c:formatCode>General</c:formatCode>
                <c:ptCount val="7"/>
                <c:pt idx="0">
                  <c:v>0.89999999999999858</c:v>
                </c:pt>
                <c:pt idx="1">
                  <c:v>0.60000000000000142</c:v>
                </c:pt>
                <c:pt idx="2">
                  <c:v>0.30000000000000071</c:v>
                </c:pt>
                <c:pt idx="3">
                  <c:v>0</c:v>
                </c:pt>
                <c:pt idx="4">
                  <c:v>-0.30000000000000071</c:v>
                </c:pt>
                <c:pt idx="5">
                  <c:v>-0.60000000000000142</c:v>
                </c:pt>
                <c:pt idx="6">
                  <c:v>-0.89999999999999858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1A-47C5-B68A-4AE95DB77A7F}"/>
            </c:ext>
          </c:extLst>
        </c:ser>
        <c:ser>
          <c:idx val="4"/>
          <c:order val="3"/>
          <c:tx>
            <c:v>Slope 3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'B-Spline'!$D$18:$D$24</c:f>
              <c:numCache>
                <c:formatCode>General</c:formatCode>
                <c:ptCount val="7"/>
                <c:pt idx="0">
                  <c:v>-1.3</c:v>
                </c:pt>
                <c:pt idx="1">
                  <c:v>-1.2</c:v>
                </c:pt>
                <c:pt idx="2">
                  <c:v>-1.1000000000000001</c:v>
                </c:pt>
                <c:pt idx="3">
                  <c:v>-1</c:v>
                </c:pt>
                <c:pt idx="4">
                  <c:v>-0.9</c:v>
                </c:pt>
                <c:pt idx="5">
                  <c:v>-0.8</c:v>
                </c:pt>
                <c:pt idx="6">
                  <c:v>-0.7</c:v>
                </c:pt>
              </c:numCache>
            </c:numRef>
          </c:xVal>
          <c:yVal>
            <c:numRef>
              <c:f>'B-Spline'!$E$18:$E$24</c:f>
              <c:numCache>
                <c:formatCode>General</c:formatCode>
                <c:ptCount val="7"/>
                <c:pt idx="0">
                  <c:v>-2.2999999999999998</c:v>
                </c:pt>
                <c:pt idx="1">
                  <c:v>-2.2000000000000002</c:v>
                </c:pt>
                <c:pt idx="2">
                  <c:v>-2.1</c:v>
                </c:pt>
                <c:pt idx="3">
                  <c:v>-2</c:v>
                </c:pt>
                <c:pt idx="4">
                  <c:v>-1.9</c:v>
                </c:pt>
                <c:pt idx="5">
                  <c:v>-1.8</c:v>
                </c:pt>
                <c:pt idx="6">
                  <c:v>-1.7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E1A-47C5-B68A-4AE95DB77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776928"/>
        <c:axId val="1324437408"/>
      </c:scatterChart>
      <c:scatterChart>
        <c:scatterStyle val="smoothMarker"/>
        <c:varyColors val="0"/>
        <c:ser>
          <c:idx val="1"/>
          <c:order val="1"/>
          <c:tx>
            <c:v>Smoothed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'B-Spline'!$A$2:$A$62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</c:v>
                </c:pt>
                <c:pt idx="56">
                  <c:v>2.6</c:v>
                </c:pt>
                <c:pt idx="57">
                  <c:v>2.7</c:v>
                </c:pt>
                <c:pt idx="58">
                  <c:v>2.8</c:v>
                </c:pt>
                <c:pt idx="59">
                  <c:v>2.9</c:v>
                </c:pt>
                <c:pt idx="60">
                  <c:v>3</c:v>
                </c:pt>
              </c:numCache>
            </c:numRef>
          </c:xVal>
          <c:yVal>
            <c:numRef>
              <c:f>'B-Spline'!$B$2:$B$62</c:f>
              <c:numCache>
                <c:formatCode>General</c:formatCode>
                <c:ptCount val="61"/>
                <c:pt idx="0">
                  <c:v>0</c:v>
                </c:pt>
                <c:pt idx="1">
                  <c:v>-0.28999999999999915</c:v>
                </c:pt>
                <c:pt idx="2">
                  <c:v>-0.55999999999999961</c:v>
                </c:pt>
                <c:pt idx="3">
                  <c:v>-0.8100000000000005</c:v>
                </c:pt>
                <c:pt idx="4">
                  <c:v>-1.04</c:v>
                </c:pt>
                <c:pt idx="5">
                  <c:v>-1.25</c:v>
                </c:pt>
                <c:pt idx="6">
                  <c:v>-1.4399999999999995</c:v>
                </c:pt>
                <c:pt idx="7">
                  <c:v>-1.6100000000000003</c:v>
                </c:pt>
                <c:pt idx="8">
                  <c:v>-1.7599999999999998</c:v>
                </c:pt>
                <c:pt idx="9">
                  <c:v>-1.8900000000000006</c:v>
                </c:pt>
                <c:pt idx="10">
                  <c:v>-2</c:v>
                </c:pt>
                <c:pt idx="11">
                  <c:v>-2.0899999999999994</c:v>
                </c:pt>
                <c:pt idx="12">
                  <c:v>-2.16</c:v>
                </c:pt>
                <c:pt idx="13">
                  <c:v>-2.21</c:v>
                </c:pt>
                <c:pt idx="14">
                  <c:v>-2.2400000000000002</c:v>
                </c:pt>
                <c:pt idx="15">
                  <c:v>-2.25</c:v>
                </c:pt>
                <c:pt idx="16">
                  <c:v>-2.2399999999999993</c:v>
                </c:pt>
                <c:pt idx="17">
                  <c:v>-2.21</c:v>
                </c:pt>
                <c:pt idx="18">
                  <c:v>-2.1599999999999997</c:v>
                </c:pt>
                <c:pt idx="19">
                  <c:v>-2.09</c:v>
                </c:pt>
                <c:pt idx="20">
                  <c:v>-2</c:v>
                </c:pt>
                <c:pt idx="21">
                  <c:v>-1.8900000000000001</c:v>
                </c:pt>
                <c:pt idx="22">
                  <c:v>-1.7600000000000002</c:v>
                </c:pt>
                <c:pt idx="23">
                  <c:v>-1.6099999999999997</c:v>
                </c:pt>
                <c:pt idx="24">
                  <c:v>-1.44</c:v>
                </c:pt>
                <c:pt idx="25">
                  <c:v>-1.25</c:v>
                </c:pt>
                <c:pt idx="26">
                  <c:v>-1.04</c:v>
                </c:pt>
                <c:pt idx="27">
                  <c:v>-0.80999999999999994</c:v>
                </c:pt>
                <c:pt idx="28">
                  <c:v>-0.56000000000000005</c:v>
                </c:pt>
                <c:pt idx="29">
                  <c:v>-0.29000000000000004</c:v>
                </c:pt>
                <c:pt idx="30">
                  <c:v>0</c:v>
                </c:pt>
                <c:pt idx="31">
                  <c:v>0.29000000000000004</c:v>
                </c:pt>
                <c:pt idx="32">
                  <c:v>0.56000000000000005</c:v>
                </c:pt>
                <c:pt idx="33">
                  <c:v>0.80999999999999994</c:v>
                </c:pt>
                <c:pt idx="34">
                  <c:v>1.04</c:v>
                </c:pt>
                <c:pt idx="35">
                  <c:v>1.25</c:v>
                </c:pt>
                <c:pt idx="36">
                  <c:v>1.44</c:v>
                </c:pt>
                <c:pt idx="37">
                  <c:v>1.6099999999999997</c:v>
                </c:pt>
                <c:pt idx="38">
                  <c:v>1.7600000000000002</c:v>
                </c:pt>
                <c:pt idx="39">
                  <c:v>1.8900000000000001</c:v>
                </c:pt>
                <c:pt idx="40">
                  <c:v>2</c:v>
                </c:pt>
                <c:pt idx="41">
                  <c:v>2.09</c:v>
                </c:pt>
                <c:pt idx="42">
                  <c:v>2.1599999999999997</c:v>
                </c:pt>
                <c:pt idx="43">
                  <c:v>2.21</c:v>
                </c:pt>
                <c:pt idx="44">
                  <c:v>2.2399999999999993</c:v>
                </c:pt>
                <c:pt idx="45">
                  <c:v>2.25</c:v>
                </c:pt>
                <c:pt idx="46">
                  <c:v>2.2400000000000002</c:v>
                </c:pt>
                <c:pt idx="47">
                  <c:v>2.21</c:v>
                </c:pt>
                <c:pt idx="48">
                  <c:v>2.16</c:v>
                </c:pt>
                <c:pt idx="49">
                  <c:v>2.0899999999999994</c:v>
                </c:pt>
                <c:pt idx="50">
                  <c:v>2</c:v>
                </c:pt>
                <c:pt idx="51">
                  <c:v>1.8900000000000006</c:v>
                </c:pt>
                <c:pt idx="52">
                  <c:v>1.7599999999999998</c:v>
                </c:pt>
                <c:pt idx="53">
                  <c:v>1.6100000000000003</c:v>
                </c:pt>
                <c:pt idx="54">
                  <c:v>1.4399999999999995</c:v>
                </c:pt>
                <c:pt idx="55">
                  <c:v>1.25</c:v>
                </c:pt>
                <c:pt idx="56">
                  <c:v>1.04</c:v>
                </c:pt>
                <c:pt idx="57">
                  <c:v>0.8100000000000005</c:v>
                </c:pt>
                <c:pt idx="58">
                  <c:v>0.55999999999999961</c:v>
                </c:pt>
                <c:pt idx="59">
                  <c:v>0.28999999999999915</c:v>
                </c:pt>
                <c:pt idx="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E1A-47C5-B68A-4AE95DB77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776928"/>
        <c:axId val="1324437408"/>
      </c:scatterChart>
      <c:valAx>
        <c:axId val="132377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4437408"/>
        <c:crosses val="autoZero"/>
        <c:crossBetween val="midCat"/>
      </c:valAx>
      <c:valAx>
        <c:axId val="1324437408"/>
        <c:scaling>
          <c:orientation val="minMax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377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'B-Spline'!$A$2:$A$62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</c:v>
                </c:pt>
                <c:pt idx="56">
                  <c:v>2.6</c:v>
                </c:pt>
                <c:pt idx="57">
                  <c:v>2.7</c:v>
                </c:pt>
                <c:pt idx="58">
                  <c:v>2.8</c:v>
                </c:pt>
                <c:pt idx="59">
                  <c:v>2.9</c:v>
                </c:pt>
                <c:pt idx="60">
                  <c:v>3</c:v>
                </c:pt>
              </c:numCache>
            </c:numRef>
          </c:xVal>
          <c:yVal>
            <c:numRef>
              <c:f>'B-Spline'!$C$2:$C$62</c:f>
              <c:numCache>
                <c:formatCode>General</c:formatCode>
                <c:ptCount val="61"/>
                <c:pt idx="0">
                  <c:v>0</c:v>
                </c:pt>
                <c:pt idx="10">
                  <c:v>-2</c:v>
                </c:pt>
                <c:pt idx="20">
                  <c:v>-2</c:v>
                </c:pt>
                <c:pt idx="30">
                  <c:v>0</c:v>
                </c:pt>
                <c:pt idx="40">
                  <c:v>2</c:v>
                </c:pt>
                <c:pt idx="50">
                  <c:v>2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9A-43BD-836C-C16A6B1B1CE1}"/>
            </c:ext>
          </c:extLst>
        </c:ser>
        <c:ser>
          <c:idx val="2"/>
          <c:order val="2"/>
          <c:tx>
            <c:v>Slope 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'B-Spline'!$D$2:$D$8</c:f>
              <c:numCache>
                <c:formatCode>General</c:formatCode>
                <c:ptCount val="7"/>
                <c:pt idx="0">
                  <c:v>-3.3</c:v>
                </c:pt>
                <c:pt idx="1">
                  <c:v>-3.2</c:v>
                </c:pt>
                <c:pt idx="2">
                  <c:v>-3.1</c:v>
                </c:pt>
                <c:pt idx="3">
                  <c:v>-3</c:v>
                </c:pt>
                <c:pt idx="4">
                  <c:v>-2.9</c:v>
                </c:pt>
                <c:pt idx="5">
                  <c:v>-2.8</c:v>
                </c:pt>
                <c:pt idx="6">
                  <c:v>-2.7</c:v>
                </c:pt>
              </c:numCache>
            </c:numRef>
          </c:xVal>
          <c:yVal>
            <c:numRef>
              <c:f>'B-Spline'!$E$2:$E$8</c:f>
              <c:numCache>
                <c:formatCode>General</c:formatCode>
                <c:ptCount val="7"/>
                <c:pt idx="0">
                  <c:v>0.89999999999999858</c:v>
                </c:pt>
                <c:pt idx="1">
                  <c:v>0.60000000000000142</c:v>
                </c:pt>
                <c:pt idx="2">
                  <c:v>0.30000000000000071</c:v>
                </c:pt>
                <c:pt idx="3">
                  <c:v>0</c:v>
                </c:pt>
                <c:pt idx="4">
                  <c:v>-0.30000000000000071</c:v>
                </c:pt>
                <c:pt idx="5">
                  <c:v>-0.60000000000000142</c:v>
                </c:pt>
                <c:pt idx="6">
                  <c:v>-0.89999999999999858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9A-43BD-836C-C16A6B1B1CE1}"/>
            </c:ext>
          </c:extLst>
        </c:ser>
        <c:ser>
          <c:idx val="3"/>
          <c:order val="3"/>
          <c:tx>
            <c:v>Slope 2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'B-Spline'!$D$10:$D$16</c:f>
              <c:numCache>
                <c:formatCode>General</c:formatCode>
                <c:ptCount val="7"/>
                <c:pt idx="0">
                  <c:v>-2.2999999999999998</c:v>
                </c:pt>
                <c:pt idx="1">
                  <c:v>-2.2000000000000002</c:v>
                </c:pt>
                <c:pt idx="2">
                  <c:v>-2.1</c:v>
                </c:pt>
                <c:pt idx="3">
                  <c:v>-2</c:v>
                </c:pt>
                <c:pt idx="4">
                  <c:v>-1.9</c:v>
                </c:pt>
                <c:pt idx="5">
                  <c:v>-1.8</c:v>
                </c:pt>
                <c:pt idx="6">
                  <c:v>-1.7</c:v>
                </c:pt>
              </c:numCache>
            </c:numRef>
          </c:xVal>
          <c:yVal>
            <c:numRef>
              <c:f>'B-Spline'!$E$10:$E$16</c:f>
              <c:numCache>
                <c:formatCode>General</c:formatCode>
                <c:ptCount val="7"/>
                <c:pt idx="0">
                  <c:v>-1.7000000000000002</c:v>
                </c:pt>
                <c:pt idx="1">
                  <c:v>-1.7999999999999998</c:v>
                </c:pt>
                <c:pt idx="2">
                  <c:v>-1.9</c:v>
                </c:pt>
                <c:pt idx="3">
                  <c:v>-2</c:v>
                </c:pt>
                <c:pt idx="4">
                  <c:v>-2.1</c:v>
                </c:pt>
                <c:pt idx="5">
                  <c:v>-2.2000000000000002</c:v>
                </c:pt>
                <c:pt idx="6">
                  <c:v>-2.2999999999999998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9A-43BD-836C-C16A6B1B1CE1}"/>
            </c:ext>
          </c:extLst>
        </c:ser>
        <c:ser>
          <c:idx val="4"/>
          <c:order val="4"/>
          <c:tx>
            <c:v>Slope 3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'B-Spline'!$D$18:$D$24</c:f>
              <c:numCache>
                <c:formatCode>General</c:formatCode>
                <c:ptCount val="7"/>
                <c:pt idx="0">
                  <c:v>-1.3</c:v>
                </c:pt>
                <c:pt idx="1">
                  <c:v>-1.2</c:v>
                </c:pt>
                <c:pt idx="2">
                  <c:v>-1.1000000000000001</c:v>
                </c:pt>
                <c:pt idx="3">
                  <c:v>-1</c:v>
                </c:pt>
                <c:pt idx="4">
                  <c:v>-0.9</c:v>
                </c:pt>
                <c:pt idx="5">
                  <c:v>-0.8</c:v>
                </c:pt>
                <c:pt idx="6">
                  <c:v>-0.7</c:v>
                </c:pt>
              </c:numCache>
            </c:numRef>
          </c:xVal>
          <c:yVal>
            <c:numRef>
              <c:f>'B-Spline'!$E$18:$E$24</c:f>
              <c:numCache>
                <c:formatCode>General</c:formatCode>
                <c:ptCount val="7"/>
                <c:pt idx="0">
                  <c:v>-2.2999999999999998</c:v>
                </c:pt>
                <c:pt idx="1">
                  <c:v>-2.2000000000000002</c:v>
                </c:pt>
                <c:pt idx="2">
                  <c:v>-2.1</c:v>
                </c:pt>
                <c:pt idx="3">
                  <c:v>-2</c:v>
                </c:pt>
                <c:pt idx="4">
                  <c:v>-1.9</c:v>
                </c:pt>
                <c:pt idx="5">
                  <c:v>-1.8</c:v>
                </c:pt>
                <c:pt idx="6">
                  <c:v>-1.7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9A-43BD-836C-C16A6B1B1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776928"/>
        <c:axId val="1324437408"/>
      </c:scatterChart>
      <c:scatterChart>
        <c:scatterStyle val="smoothMarker"/>
        <c:varyColors val="0"/>
        <c:ser>
          <c:idx val="1"/>
          <c:order val="1"/>
          <c:tx>
            <c:v>Smoothed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'B-Spline'!$A$2:$A$62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</c:v>
                </c:pt>
                <c:pt idx="56">
                  <c:v>2.6</c:v>
                </c:pt>
                <c:pt idx="57">
                  <c:v>2.7</c:v>
                </c:pt>
                <c:pt idx="58">
                  <c:v>2.8</c:v>
                </c:pt>
                <c:pt idx="59">
                  <c:v>2.9</c:v>
                </c:pt>
                <c:pt idx="60">
                  <c:v>3</c:v>
                </c:pt>
              </c:numCache>
            </c:numRef>
          </c:xVal>
          <c:yVal>
            <c:numRef>
              <c:f>'B-Spline'!$B$2:$B$62</c:f>
              <c:numCache>
                <c:formatCode>General</c:formatCode>
                <c:ptCount val="61"/>
                <c:pt idx="0">
                  <c:v>0</c:v>
                </c:pt>
                <c:pt idx="1">
                  <c:v>-0.28999999999999915</c:v>
                </c:pt>
                <c:pt idx="2">
                  <c:v>-0.55999999999999961</c:v>
                </c:pt>
                <c:pt idx="3">
                  <c:v>-0.8100000000000005</c:v>
                </c:pt>
                <c:pt idx="4">
                  <c:v>-1.04</c:v>
                </c:pt>
                <c:pt idx="5">
                  <c:v>-1.25</c:v>
                </c:pt>
                <c:pt idx="6">
                  <c:v>-1.4399999999999995</c:v>
                </c:pt>
                <c:pt idx="7">
                  <c:v>-1.6100000000000003</c:v>
                </c:pt>
                <c:pt idx="8">
                  <c:v>-1.7599999999999998</c:v>
                </c:pt>
                <c:pt idx="9">
                  <c:v>-1.8900000000000006</c:v>
                </c:pt>
                <c:pt idx="10">
                  <c:v>-2</c:v>
                </c:pt>
                <c:pt idx="11">
                  <c:v>-2.0899999999999994</c:v>
                </c:pt>
                <c:pt idx="12">
                  <c:v>-2.16</c:v>
                </c:pt>
                <c:pt idx="13">
                  <c:v>-2.21</c:v>
                </c:pt>
                <c:pt idx="14">
                  <c:v>-2.2400000000000002</c:v>
                </c:pt>
                <c:pt idx="15">
                  <c:v>-2.25</c:v>
                </c:pt>
                <c:pt idx="16">
                  <c:v>-2.2399999999999993</c:v>
                </c:pt>
                <c:pt idx="17">
                  <c:v>-2.21</c:v>
                </c:pt>
                <c:pt idx="18">
                  <c:v>-2.1599999999999997</c:v>
                </c:pt>
                <c:pt idx="19">
                  <c:v>-2.09</c:v>
                </c:pt>
                <c:pt idx="20">
                  <c:v>-2</c:v>
                </c:pt>
                <c:pt idx="21">
                  <c:v>-1.8900000000000001</c:v>
                </c:pt>
                <c:pt idx="22">
                  <c:v>-1.7600000000000002</c:v>
                </c:pt>
                <c:pt idx="23">
                  <c:v>-1.6099999999999997</c:v>
                </c:pt>
                <c:pt idx="24">
                  <c:v>-1.44</c:v>
                </c:pt>
                <c:pt idx="25">
                  <c:v>-1.25</c:v>
                </c:pt>
                <c:pt idx="26">
                  <c:v>-1.04</c:v>
                </c:pt>
                <c:pt idx="27">
                  <c:v>-0.80999999999999994</c:v>
                </c:pt>
                <c:pt idx="28">
                  <c:v>-0.56000000000000005</c:v>
                </c:pt>
                <c:pt idx="29">
                  <c:v>-0.29000000000000004</c:v>
                </c:pt>
                <c:pt idx="30">
                  <c:v>0</c:v>
                </c:pt>
                <c:pt idx="31">
                  <c:v>0.29000000000000004</c:v>
                </c:pt>
                <c:pt idx="32">
                  <c:v>0.56000000000000005</c:v>
                </c:pt>
                <c:pt idx="33">
                  <c:v>0.80999999999999994</c:v>
                </c:pt>
                <c:pt idx="34">
                  <c:v>1.04</c:v>
                </c:pt>
                <c:pt idx="35">
                  <c:v>1.25</c:v>
                </c:pt>
                <c:pt idx="36">
                  <c:v>1.44</c:v>
                </c:pt>
                <c:pt idx="37">
                  <c:v>1.6099999999999997</c:v>
                </c:pt>
                <c:pt idx="38">
                  <c:v>1.7600000000000002</c:v>
                </c:pt>
                <c:pt idx="39">
                  <c:v>1.8900000000000001</c:v>
                </c:pt>
                <c:pt idx="40">
                  <c:v>2</c:v>
                </c:pt>
                <c:pt idx="41">
                  <c:v>2.09</c:v>
                </c:pt>
                <c:pt idx="42">
                  <c:v>2.1599999999999997</c:v>
                </c:pt>
                <c:pt idx="43">
                  <c:v>2.21</c:v>
                </c:pt>
                <c:pt idx="44">
                  <c:v>2.2399999999999993</c:v>
                </c:pt>
                <c:pt idx="45">
                  <c:v>2.25</c:v>
                </c:pt>
                <c:pt idx="46">
                  <c:v>2.2400000000000002</c:v>
                </c:pt>
                <c:pt idx="47">
                  <c:v>2.21</c:v>
                </c:pt>
                <c:pt idx="48">
                  <c:v>2.16</c:v>
                </c:pt>
                <c:pt idx="49">
                  <c:v>2.0899999999999994</c:v>
                </c:pt>
                <c:pt idx="50">
                  <c:v>2</c:v>
                </c:pt>
                <c:pt idx="51">
                  <c:v>1.8900000000000006</c:v>
                </c:pt>
                <c:pt idx="52">
                  <c:v>1.7599999999999998</c:v>
                </c:pt>
                <c:pt idx="53">
                  <c:v>1.6100000000000003</c:v>
                </c:pt>
                <c:pt idx="54">
                  <c:v>1.4399999999999995</c:v>
                </c:pt>
                <c:pt idx="55">
                  <c:v>1.25</c:v>
                </c:pt>
                <c:pt idx="56">
                  <c:v>1.04</c:v>
                </c:pt>
                <c:pt idx="57">
                  <c:v>0.8100000000000005</c:v>
                </c:pt>
                <c:pt idx="58">
                  <c:v>0.55999999999999961</c:v>
                </c:pt>
                <c:pt idx="59">
                  <c:v>0.28999999999999915</c:v>
                </c:pt>
                <c:pt idx="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19A-43BD-836C-C16A6B1B1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776928"/>
        <c:axId val="1324437408"/>
      </c:scatterChart>
      <c:valAx>
        <c:axId val="132377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4437408"/>
        <c:crosses val="autoZero"/>
        <c:crossBetween val="midCat"/>
      </c:valAx>
      <c:valAx>
        <c:axId val="1324437408"/>
        <c:scaling>
          <c:orientation val="minMax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377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13</xdr:col>
      <xdr:colOff>523200</xdr:colOff>
      <xdr:row>20</xdr:row>
      <xdr:rowOff>125280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E50046-99A1-4BC3-9044-99233C197D7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22</xdr:col>
      <xdr:colOff>523200</xdr:colOff>
      <xdr:row>20</xdr:row>
      <xdr:rowOff>125280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F0329A-4D7F-4139-8037-C84E4C98B22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1</xdr:row>
      <xdr:rowOff>0</xdr:rowOff>
    </xdr:from>
    <xdr:to>
      <xdr:col>31</xdr:col>
      <xdr:colOff>523200</xdr:colOff>
      <xdr:row>20</xdr:row>
      <xdr:rowOff>125280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ABD2FA-C075-4E2B-946C-5DC27046ED9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0</xdr:colOff>
      <xdr:row>1</xdr:row>
      <xdr:rowOff>0</xdr:rowOff>
    </xdr:from>
    <xdr:to>
      <xdr:col>40</xdr:col>
      <xdr:colOff>523200</xdr:colOff>
      <xdr:row>20</xdr:row>
      <xdr:rowOff>125280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F7AFDC-7760-4D99-B61A-34256DF6524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12</xdr:col>
      <xdr:colOff>96480</xdr:colOff>
      <xdr:row>28</xdr:row>
      <xdr:rowOff>125280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57AFB3-E49B-4AB8-B55C-248C405D3CA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9</xdr:row>
      <xdr:rowOff>0</xdr:rowOff>
    </xdr:from>
    <xdr:to>
      <xdr:col>21</xdr:col>
      <xdr:colOff>523200</xdr:colOff>
      <xdr:row>28</xdr:row>
      <xdr:rowOff>125280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6BB676-B887-4042-A132-D6E67494518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9</xdr:row>
      <xdr:rowOff>0</xdr:rowOff>
    </xdr:from>
    <xdr:to>
      <xdr:col>31</xdr:col>
      <xdr:colOff>523200</xdr:colOff>
      <xdr:row>28</xdr:row>
      <xdr:rowOff>125280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B63D46-CCB1-4330-A422-B72C32D0566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0</xdr:colOff>
      <xdr:row>9</xdr:row>
      <xdr:rowOff>0</xdr:rowOff>
    </xdr:from>
    <xdr:to>
      <xdr:col>40</xdr:col>
      <xdr:colOff>523200</xdr:colOff>
      <xdr:row>28</xdr:row>
      <xdr:rowOff>125280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C175AA-BC58-412C-B21A-9047A842081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13</xdr:col>
      <xdr:colOff>523200</xdr:colOff>
      <xdr:row>20</xdr:row>
      <xdr:rowOff>125280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EDAB4D-00E9-4220-AF44-7E0FE806863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22</xdr:col>
      <xdr:colOff>523200</xdr:colOff>
      <xdr:row>20</xdr:row>
      <xdr:rowOff>125280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D3273C-E176-47AB-AE48-AC39B1AEB53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2</xdr:row>
      <xdr:rowOff>64770</xdr:rowOff>
    </xdr:from>
    <xdr:to>
      <xdr:col>14</xdr:col>
      <xdr:colOff>50760</xdr:colOff>
      <xdr:row>22</xdr:row>
      <xdr:rowOff>7170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267FD2-6A71-BFEB-7839-33300EB3F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23</xdr:col>
      <xdr:colOff>523200</xdr:colOff>
      <xdr:row>21</xdr:row>
      <xdr:rowOff>125280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AD960E-EACF-4F1A-A363-2AE4EA04E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0E6AF14-9C30-44C2-8F68-108110A925EB}">
  <we:reference id="wa200002512" version="7.6.0.0" store="en-US" storeType="OMEX"/>
  <we:alternateReferences>
    <we:reference id="wa200002512" version="7.6.0.0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55E8-D7B5-471D-96F7-2DF5CC8468C1}">
  <dimension ref="A1:N42"/>
  <sheetViews>
    <sheetView showGridLines="0" zoomScaleNormal="100" workbookViewId="0">
      <selection activeCell="AF24" sqref="AF24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1.002162129</v>
      </c>
      <c r="B2" s="1">
        <v>12.689655009999999</v>
      </c>
      <c r="C2" s="1">
        <f>B2</f>
        <v>12.689655009999999</v>
      </c>
    </row>
    <row r="3" spans="1:3" x14ac:dyDescent="0.3">
      <c r="A3" s="1">
        <v>1.5081085409999999</v>
      </c>
      <c r="B3" s="1">
        <v>9.5999965060000001</v>
      </c>
      <c r="C3" s="1">
        <f>B3</f>
        <v>9.5999965060000001</v>
      </c>
    </row>
    <row r="4" spans="1:3" x14ac:dyDescent="0.3">
      <c r="A4" s="1">
        <v>1.9848647239999999</v>
      </c>
      <c r="B4" s="1">
        <v>17.324134340000001</v>
      </c>
      <c r="C4" s="1">
        <f>1.20149*(A4^3) - 4.16111*(A4^2) + 5.30154*A4 + 9.69432</f>
        <v>13.219033349746368</v>
      </c>
    </row>
    <row r="5" spans="1:3" x14ac:dyDescent="0.3">
      <c r="A5" s="1">
        <v>2.4810815549999998</v>
      </c>
      <c r="B5" s="1">
        <v>12.91034129</v>
      </c>
      <c r="C5" s="1">
        <f>-0.0802*(A5^3) - 2.7811*(A5^2) + 19.047*A5 - 11.774</f>
        <v>17.138469311623247</v>
      </c>
    </row>
    <row r="6" spans="1:3" x14ac:dyDescent="0.3">
      <c r="A6" s="1">
        <v>2.977297643</v>
      </c>
      <c r="B6" s="1">
        <v>20.965516969999999</v>
      </c>
    </row>
    <row r="7" spans="1:3" x14ac:dyDescent="0.3">
      <c r="A7" s="1">
        <v>3.4735137310000002</v>
      </c>
      <c r="B7" s="1">
        <v>16.77241021</v>
      </c>
    </row>
    <row r="8" spans="1:3" x14ac:dyDescent="0.3">
      <c r="A8" s="1">
        <v>3.9794594010000002</v>
      </c>
      <c r="B8" s="1">
        <v>28.800002150000001</v>
      </c>
    </row>
    <row r="9" spans="1:3" x14ac:dyDescent="0.3">
      <c r="A9" s="1">
        <v>4.4756762309999996</v>
      </c>
      <c r="B9" s="1">
        <v>27.034482400000002</v>
      </c>
    </row>
    <row r="10" spans="1:3" x14ac:dyDescent="0.3">
      <c r="A10" s="1">
        <v>4.9718923200000003</v>
      </c>
      <c r="B10" s="1">
        <v>22.289647299999999</v>
      </c>
    </row>
    <row r="11" spans="1:3" x14ac:dyDescent="0.3">
      <c r="A11" s="1">
        <v>5.5070274770000003</v>
      </c>
      <c r="B11" s="1">
        <v>35.310344360000002</v>
      </c>
    </row>
    <row r="12" spans="1:3" x14ac:dyDescent="0.3">
      <c r="A12" s="1">
        <v>6.003243565</v>
      </c>
      <c r="B12" s="1">
        <v>52.193101919999997</v>
      </c>
    </row>
    <row r="13" spans="1:3" x14ac:dyDescent="0.3">
      <c r="A13" s="1">
        <v>6.4994596529999997</v>
      </c>
      <c r="B13" s="1">
        <v>49.434481269999999</v>
      </c>
    </row>
    <row r="14" spans="1:3" x14ac:dyDescent="0.3">
      <c r="A14" s="1">
        <v>6.9956757410000003</v>
      </c>
      <c r="B14" s="1">
        <v>52.193101919999997</v>
      </c>
    </row>
    <row r="15" spans="1:3" x14ac:dyDescent="0.3">
      <c r="A15" s="1">
        <v>7.4918918300000001</v>
      </c>
      <c r="B15" s="1">
        <v>62.013793130000003</v>
      </c>
    </row>
    <row r="16" spans="1:3" x14ac:dyDescent="0.3">
      <c r="A16" s="1">
        <v>7.98810866</v>
      </c>
      <c r="B16" s="1">
        <v>75.255173319999997</v>
      </c>
    </row>
    <row r="40" spans="6:14" x14ac:dyDescent="0.3">
      <c r="F40"/>
      <c r="G40"/>
      <c r="H40"/>
      <c r="I40"/>
      <c r="J40"/>
      <c r="K40"/>
      <c r="L40"/>
      <c r="M40"/>
      <c r="N40"/>
    </row>
    <row r="41" spans="6:14" x14ac:dyDescent="0.3">
      <c r="F41"/>
      <c r="G41"/>
      <c r="H41"/>
      <c r="I41"/>
      <c r="J41"/>
      <c r="K41"/>
      <c r="L41"/>
      <c r="M41"/>
      <c r="N41"/>
    </row>
    <row r="42" spans="6:14" x14ac:dyDescent="0.3">
      <c r="F42"/>
      <c r="G42"/>
      <c r="H42"/>
      <c r="I42"/>
      <c r="J42"/>
      <c r="K42"/>
      <c r="L42"/>
      <c r="M42"/>
      <c r="N42"/>
    </row>
  </sheetData>
  <sortState xmlns:xlrd2="http://schemas.microsoft.com/office/spreadsheetml/2017/richdata2" ref="A2:C16">
    <sortCondition ref="A2:A1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B3E3-CB5D-4973-BFEE-4AC64F56A216}">
  <dimension ref="A1:S42"/>
  <sheetViews>
    <sheetView showGridLines="0" zoomScaleNormal="100" workbookViewId="0">
      <selection activeCell="S6" sqref="S6"/>
    </sheetView>
  </sheetViews>
  <sheetFormatPr defaultRowHeight="14.4" x14ac:dyDescent="0.3"/>
  <cols>
    <col min="1" max="8" width="8.88671875" style="1"/>
    <col min="9" max="9" width="12" style="1" bestFit="1" customWidth="1"/>
    <col min="10" max="11" width="8.88671875" style="1"/>
    <col min="12" max="12" width="12" style="1" bestFit="1" customWidth="1"/>
    <col min="13" max="16384" width="8.88671875" style="1"/>
  </cols>
  <sheetData>
    <row r="1" spans="1:19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11</v>
      </c>
      <c r="F1" s="1" t="s">
        <v>5</v>
      </c>
      <c r="G1" s="1" t="s">
        <v>8</v>
      </c>
      <c r="H1" s="1" t="s">
        <v>12</v>
      </c>
      <c r="I1" s="1" t="s">
        <v>6</v>
      </c>
      <c r="J1" s="1" t="s">
        <v>9</v>
      </c>
      <c r="K1" s="1" t="s">
        <v>13</v>
      </c>
      <c r="L1" s="1" t="s">
        <v>7</v>
      </c>
      <c r="M1" s="1" t="s">
        <v>10</v>
      </c>
      <c r="N1" s="1" t="s">
        <v>14</v>
      </c>
      <c r="O1" s="1" t="s">
        <v>2</v>
      </c>
      <c r="Q1" s="1" t="s">
        <v>16</v>
      </c>
      <c r="R1" s="1" t="s">
        <v>17</v>
      </c>
      <c r="S1" s="1" t="s">
        <v>15</v>
      </c>
    </row>
    <row r="2" spans="1:19" x14ac:dyDescent="0.3">
      <c r="A2" s="1">
        <v>1.002162129</v>
      </c>
      <c r="B2" s="1">
        <v>12.689655009999999</v>
      </c>
      <c r="C2" s="1">
        <f>(1-(ABS(($A$2-A2)/($A$2-$A$6)))^3)^3</f>
        <v>1</v>
      </c>
      <c r="D2" s="1">
        <f>2.577*A2+8.88</f>
        <v>11.462571806433001</v>
      </c>
      <c r="E2" s="1">
        <v>1.226966</v>
      </c>
      <c r="F2" s="1">
        <f>(1-(ABS(($A$3-A2)/($A$3-$A$6)))^3)^3</f>
        <v>0.88241696650430568</v>
      </c>
      <c r="G2" s="1">
        <f>2.649*A2+8.786</f>
        <v>11.440727479721</v>
      </c>
      <c r="H2" s="1">
        <v>1.2485679999999999</v>
      </c>
      <c r="I2" s="1">
        <f>(1-(ABS(($A$4-A2)/($A$4-$A$6)))^3)^3</f>
        <v>2.470854489178291E-5</v>
      </c>
      <c r="J2" s="1">
        <f>3.423*A2+6.999</f>
        <v>10.429400967567</v>
      </c>
      <c r="K2" s="1">
        <v>2.2601749999999998</v>
      </c>
      <c r="O2" s="1">
        <f>D2</f>
        <v>11.462571806433001</v>
      </c>
      <c r="Q2" s="1">
        <f>E2</f>
        <v>1.226966</v>
      </c>
      <c r="R2" s="1">
        <f>ABS(Q2)</f>
        <v>1.226966</v>
      </c>
      <c r="S2" s="1">
        <f>IF(ABS(Q2) &lt; 6 * MEDIAN($R$2:$R$5), (1-(Q2/(6*MEDIAN($R$2:$R$5)))^2)^2, 0)</f>
        <v>0.99258775697093926</v>
      </c>
    </row>
    <row r="3" spans="1:19" x14ac:dyDescent="0.3">
      <c r="A3" s="1">
        <v>1.5081085409999999</v>
      </c>
      <c r="B3" s="1">
        <v>9.5999965060000001</v>
      </c>
      <c r="C3" s="1">
        <f t="shared" ref="C3:C6" si="0">(1-(ABS(($A$2-A3)/($A$2-$A$6)))^3)^3</f>
        <v>0.95041801183345864</v>
      </c>
      <c r="D3" s="1">
        <f t="shared" ref="D3:D6" si="1">2.577*A3+8.88</f>
        <v>12.766395710157001</v>
      </c>
      <c r="E3" s="1">
        <v>-3.1665489999999998</v>
      </c>
      <c r="F3" s="1">
        <f>(1-(ABS(($A$3-A3)/($A$3-$A$6)))^3)^3</f>
        <v>1</v>
      </c>
      <c r="G3" s="1">
        <f>2.649*A3+8.786</f>
        <v>12.780979525109</v>
      </c>
      <c r="H3" s="1">
        <v>-3.1815440000000001</v>
      </c>
      <c r="I3" s="1">
        <f>(1-(ABS(($A$4-A3)/($A$4-$A$6)))^3)^3</f>
        <v>0.70292091213493391</v>
      </c>
      <c r="J3" s="1">
        <f>3.423*A3+6.999</f>
        <v>12.161255535842999</v>
      </c>
      <c r="K3" s="1">
        <v>-2.5615800000000002</v>
      </c>
      <c r="L3" s="1">
        <f>(1-(ABS(($A$5-A3)/($A$5-$A$7)))^3)^3</f>
        <v>1.9186856520370197E-4</v>
      </c>
      <c r="M3" s="1">
        <f>3.671*A3+7.372</f>
        <v>12.908266454010999</v>
      </c>
      <c r="N3" s="1">
        <v>-3.3082660000000002</v>
      </c>
      <c r="O3" s="1">
        <f>G3</f>
        <v>12.780979525109</v>
      </c>
      <c r="Q3" s="1">
        <f>H3</f>
        <v>-3.1815440000000001</v>
      </c>
      <c r="R3" s="1">
        <f t="shared" ref="R3:R5" si="2">ABS(Q3)</f>
        <v>3.1815440000000001</v>
      </c>
      <c r="S3" s="1">
        <f t="shared" ref="S3:S5" si="3">IF(ABS(Q3) &lt; 6 * MEDIAN($R$2:$R$5), (1-(Q3/(6*MEDIAN($R$2:$R$5)))^2)^2, 0)</f>
        <v>0.95069258810647084</v>
      </c>
    </row>
    <row r="4" spans="1:19" x14ac:dyDescent="0.3">
      <c r="A4" s="1">
        <v>1.9848647239999999</v>
      </c>
      <c r="B4" s="1">
        <v>17.324134340000001</v>
      </c>
      <c r="C4" s="1">
        <f t="shared" si="0"/>
        <v>0.67415313651586106</v>
      </c>
      <c r="D4" s="1">
        <f t="shared" si="1"/>
        <v>13.994996393748</v>
      </c>
      <c r="E4" s="1">
        <v>3.3289569999999999</v>
      </c>
      <c r="F4" s="1">
        <f>(1-(ABS(($A$3-A4)/($A$3-$A$6)))^3)^3</f>
        <v>0.90095046383453758</v>
      </c>
      <c r="G4" s="1">
        <f>2.649*A4+8.786</f>
        <v>14.043906653876</v>
      </c>
      <c r="H4" s="1">
        <v>3.279477</v>
      </c>
      <c r="I4" s="1">
        <f>(1-(ABS(($A$4-A4)/($A$4-$A$6)))^3)^3</f>
        <v>1</v>
      </c>
      <c r="J4" s="1">
        <f>3.423*A4+6.999</f>
        <v>13.793191950251998</v>
      </c>
      <c r="K4" s="1">
        <v>3.5303939999999998</v>
      </c>
      <c r="L4" s="1">
        <f>(1-(ABS(($A$5-A4)/($A$5-$A$7)))^3)^3</f>
        <v>0.66992058530512788</v>
      </c>
      <c r="M4" s="1">
        <f>3.671*A4+7.372</f>
        <v>14.658438401803998</v>
      </c>
      <c r="N4" s="1">
        <v>2.6656900000000001</v>
      </c>
      <c r="O4" s="1">
        <f>J4</f>
        <v>13.793191950251998</v>
      </c>
      <c r="Q4" s="1">
        <f>K4</f>
        <v>3.5303939999999998</v>
      </c>
      <c r="R4" s="1">
        <f t="shared" si="2"/>
        <v>3.5303939999999998</v>
      </c>
      <c r="S4" s="1">
        <f t="shared" si="3"/>
        <v>0.93946438396080834</v>
      </c>
    </row>
    <row r="5" spans="1:19" x14ac:dyDescent="0.3">
      <c r="A5" s="1">
        <v>2.4810815549999998</v>
      </c>
      <c r="B5" s="1">
        <v>12.91034129</v>
      </c>
      <c r="C5" s="1">
        <f t="shared" si="0"/>
        <v>0.19531350677687803</v>
      </c>
      <c r="D5" s="1">
        <f t="shared" si="1"/>
        <v>15.273747167235001</v>
      </c>
      <c r="E5" s="1">
        <v>-2.3636200000000001</v>
      </c>
      <c r="F5" s="1">
        <f>(1-(ABS(($A$3-A5)/($A$3-$A$6)))^3)^3</f>
        <v>0.3572330078285158</v>
      </c>
      <c r="G5" s="1">
        <f>2.649*A5+8.786</f>
        <v>15.358385039194999</v>
      </c>
      <c r="H5" s="1">
        <v>-2.4489909999999999</v>
      </c>
      <c r="I5" s="1">
        <f>(1-(ABS(($A$4-A5)/($A$4-$A$6)))^3)^3</f>
        <v>0.6699212301533225</v>
      </c>
      <c r="J5" s="1">
        <f>3.423*A5+6.999</f>
        <v>15.491742162765</v>
      </c>
      <c r="K5" s="1">
        <v>-2.5821869999999998</v>
      </c>
      <c r="L5" s="1">
        <f>(1-(ABS(($A$5-A5)/($A$5-$A$7)))^3)^3</f>
        <v>1</v>
      </c>
      <c r="M5" s="1">
        <f>3.671*A5+7.372</f>
        <v>16.480050388404997</v>
      </c>
      <c r="N5" s="1">
        <v>-3.569725</v>
      </c>
      <c r="O5" s="1">
        <f>M5</f>
        <v>16.480050388404997</v>
      </c>
      <c r="Q5" s="1">
        <f>N5</f>
        <v>-3.569725</v>
      </c>
      <c r="R5" s="1">
        <f t="shared" si="2"/>
        <v>3.569725</v>
      </c>
      <c r="S5" s="1">
        <f t="shared" si="3"/>
        <v>0.93812970117492567</v>
      </c>
    </row>
    <row r="6" spans="1:19" x14ac:dyDescent="0.3">
      <c r="A6" s="1">
        <v>2.977297643</v>
      </c>
      <c r="B6" s="1">
        <v>20.965516969999999</v>
      </c>
      <c r="C6" s="1">
        <f t="shared" si="0"/>
        <v>0</v>
      </c>
      <c r="D6" s="1">
        <f t="shared" si="1"/>
        <v>16.552496026010999</v>
      </c>
      <c r="E6" s="1">
        <v>4.4127749999999999</v>
      </c>
      <c r="F6" s="1">
        <f>(1-(ABS(($A$3-A6)/($A$3-$A$6)))^3)^3</f>
        <v>0</v>
      </c>
      <c r="G6" s="1">
        <f>2.649*A6+8.786</f>
        <v>16.672861456307</v>
      </c>
      <c r="H6" s="1">
        <v>4.2915099999999997</v>
      </c>
      <c r="I6" s="1">
        <f>(1-(ABS(($A$4-A6)/($A$4-$A$6)))^3)^3</f>
        <v>0</v>
      </c>
      <c r="J6" s="1">
        <f>3.423*A6+6.999</f>
        <v>17.190289831988999</v>
      </c>
      <c r="K6" s="1">
        <v>3.7742040000000001</v>
      </c>
      <c r="L6" s="1">
        <f>(1-(ABS(($A$5-A6)/($A$5-$A$7)))^3)^3</f>
        <v>0.669921875</v>
      </c>
      <c r="M6" s="1">
        <f>3.671*A6+7.372</f>
        <v>18.301659647453</v>
      </c>
      <c r="N6" s="1">
        <v>2.6638310000000001</v>
      </c>
    </row>
    <row r="7" spans="1:19" x14ac:dyDescent="0.3">
      <c r="A7" s="1">
        <v>3.4735137310000002</v>
      </c>
      <c r="B7" s="1">
        <v>16.77241021</v>
      </c>
      <c r="L7" s="1">
        <f>(1-(ABS(($A$5-A7)/($A$5-$A$7)))^3)^3</f>
        <v>0</v>
      </c>
      <c r="M7" s="1">
        <f>3.671*A7+7.372</f>
        <v>20.123268906501</v>
      </c>
    </row>
    <row r="8" spans="1:19" x14ac:dyDescent="0.3">
      <c r="A8" s="1">
        <v>3.9794594010000002</v>
      </c>
      <c r="B8" s="1">
        <v>28.800002150000001</v>
      </c>
    </row>
    <row r="9" spans="1:19" x14ac:dyDescent="0.3">
      <c r="A9" s="1">
        <v>4.4756762309999996</v>
      </c>
      <c r="B9" s="1">
        <v>27.034482400000002</v>
      </c>
    </row>
    <row r="10" spans="1:19" x14ac:dyDescent="0.3">
      <c r="A10" s="1">
        <v>4.9718923200000003</v>
      </c>
      <c r="B10" s="1">
        <v>22.289647299999999</v>
      </c>
    </row>
    <row r="11" spans="1:19" x14ac:dyDescent="0.3">
      <c r="A11" s="1">
        <v>5.5070274770000003</v>
      </c>
      <c r="B11" s="1">
        <v>35.310344360000002</v>
      </c>
    </row>
    <row r="12" spans="1:19" x14ac:dyDescent="0.3">
      <c r="A12" s="1">
        <v>6.003243565</v>
      </c>
      <c r="B12" s="1">
        <v>52.193101919999997</v>
      </c>
    </row>
    <row r="13" spans="1:19" x14ac:dyDescent="0.3">
      <c r="A13" s="1">
        <v>6.4994596529999997</v>
      </c>
      <c r="B13" s="1">
        <v>49.434481269999999</v>
      </c>
    </row>
    <row r="14" spans="1:19" x14ac:dyDescent="0.3">
      <c r="A14" s="1">
        <v>6.9956757410000003</v>
      </c>
      <c r="B14" s="1">
        <v>52.193101919999997</v>
      </c>
    </row>
    <row r="15" spans="1:19" x14ac:dyDescent="0.3">
      <c r="A15" s="1">
        <v>7.4918918300000001</v>
      </c>
      <c r="B15" s="1">
        <v>62.013793130000003</v>
      </c>
    </row>
    <row r="16" spans="1:19" x14ac:dyDescent="0.3">
      <c r="A16" s="1">
        <v>7.98810866</v>
      </c>
      <c r="B16" s="1">
        <v>75.255173319999997</v>
      </c>
    </row>
    <row r="40" spans="7:18" x14ac:dyDescent="0.3">
      <c r="G40"/>
      <c r="H40"/>
      <c r="I40"/>
      <c r="J40"/>
      <c r="K40"/>
      <c r="L40"/>
      <c r="M40"/>
      <c r="N40"/>
      <c r="O40"/>
      <c r="P40"/>
      <c r="Q40"/>
      <c r="R40"/>
    </row>
    <row r="41" spans="7:18" x14ac:dyDescent="0.3">
      <c r="G41"/>
      <c r="H41"/>
      <c r="I41"/>
      <c r="J41"/>
      <c r="K41"/>
      <c r="L41"/>
      <c r="M41"/>
      <c r="N41"/>
      <c r="O41"/>
      <c r="P41"/>
      <c r="Q41"/>
      <c r="R41"/>
    </row>
    <row r="42" spans="7:18" x14ac:dyDescent="0.3">
      <c r="G42"/>
      <c r="H42"/>
      <c r="I42"/>
      <c r="J42"/>
      <c r="K42"/>
      <c r="L42"/>
      <c r="M42"/>
      <c r="N42"/>
      <c r="O42"/>
      <c r="P42"/>
      <c r="Q42"/>
      <c r="R4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F975-9B0E-4104-BA75-C3DAAE724450}">
  <dimension ref="A1:N62"/>
  <sheetViews>
    <sheetView showGridLines="0" zoomScaleNormal="100" workbookViewId="0">
      <selection activeCell="N23" sqref="N23"/>
    </sheetView>
  </sheetViews>
  <sheetFormatPr defaultRowHeight="14.4" x14ac:dyDescent="0.3"/>
  <cols>
    <col min="1" max="4" width="8.88671875" style="1"/>
    <col min="5" max="5" width="12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3">
      <c r="A2" s="1">
        <v>-3</v>
      </c>
      <c r="B2" s="1">
        <v>0</v>
      </c>
      <c r="D2" s="1">
        <v>-3</v>
      </c>
      <c r="E2" s="1">
        <f>1/(0.7*SQRT(2*PI()))*EXP(-0.5*((D2-0)/0.7)^2)</f>
        <v>5.8531993332058324E-5</v>
      </c>
    </row>
    <row r="3" spans="1:5" x14ac:dyDescent="0.3">
      <c r="A3" s="1">
        <v>-2</v>
      </c>
      <c r="B3" s="1">
        <v>0</v>
      </c>
      <c r="D3" s="1">
        <v>-2.9</v>
      </c>
      <c r="E3" s="1">
        <f t="shared" ref="E3:E62" si="0">1/(0.7*SQRT(2*PI()))*EXP(-0.5*((D3-0)/0.7)^2)</f>
        <v>1.0687012536930292E-4</v>
      </c>
    </row>
    <row r="4" spans="1:5" x14ac:dyDescent="0.3">
      <c r="A4" s="1">
        <v>-1</v>
      </c>
      <c r="B4" s="1">
        <v>0</v>
      </c>
      <c r="D4" s="1">
        <v>-2.8</v>
      </c>
      <c r="E4" s="1">
        <f t="shared" si="0"/>
        <v>1.911860368069791E-4</v>
      </c>
    </row>
    <row r="5" spans="1:5" x14ac:dyDescent="0.3">
      <c r="A5" s="1">
        <v>-1</v>
      </c>
      <c r="B5" s="1">
        <v>0.4</v>
      </c>
      <c r="D5" s="1">
        <v>-2.7</v>
      </c>
      <c r="E5" s="1">
        <f t="shared" si="0"/>
        <v>3.3511422990508056E-4</v>
      </c>
    </row>
    <row r="6" spans="1:5" x14ac:dyDescent="0.3">
      <c r="A6" s="1">
        <v>0</v>
      </c>
      <c r="B6" s="1">
        <v>0.4</v>
      </c>
      <c r="D6" s="1">
        <v>-2.6</v>
      </c>
      <c r="E6" s="1">
        <f t="shared" si="0"/>
        <v>5.755279451530725E-4</v>
      </c>
    </row>
    <row r="7" spans="1:5" x14ac:dyDescent="0.3">
      <c r="A7" s="1">
        <v>1</v>
      </c>
      <c r="B7" s="1">
        <v>0.4</v>
      </c>
      <c r="D7" s="1">
        <v>-2.5</v>
      </c>
      <c r="E7" s="1">
        <f t="shared" si="0"/>
        <v>9.684491216181097E-4</v>
      </c>
    </row>
    <row r="8" spans="1:5" x14ac:dyDescent="0.3">
      <c r="A8" s="1">
        <v>1</v>
      </c>
      <c r="B8" s="1">
        <v>0</v>
      </c>
      <c r="D8" s="1">
        <v>-2.4</v>
      </c>
      <c r="E8" s="1">
        <f t="shared" si="0"/>
        <v>1.5967026664026316E-3</v>
      </c>
    </row>
    <row r="9" spans="1:5" x14ac:dyDescent="0.3">
      <c r="A9" s="1">
        <v>2</v>
      </c>
      <c r="B9" s="1">
        <v>0</v>
      </c>
      <c r="D9" s="1">
        <v>-2.2999999999999998</v>
      </c>
      <c r="E9" s="1">
        <f t="shared" si="0"/>
        <v>2.5793373014666569E-3</v>
      </c>
    </row>
    <row r="10" spans="1:5" x14ac:dyDescent="0.3">
      <c r="A10" s="1">
        <v>3</v>
      </c>
      <c r="B10" s="1">
        <v>0</v>
      </c>
      <c r="D10" s="1">
        <v>-2.2000000000000002</v>
      </c>
      <c r="E10" s="1">
        <f t="shared" si="0"/>
        <v>4.0825270819644429E-3</v>
      </c>
    </row>
    <row r="11" spans="1:5" x14ac:dyDescent="0.3">
      <c r="D11" s="1">
        <v>-2.1</v>
      </c>
      <c r="E11" s="1">
        <f t="shared" si="0"/>
        <v>6.3312120170542852E-3</v>
      </c>
    </row>
    <row r="12" spans="1:5" x14ac:dyDescent="0.3">
      <c r="D12" s="1">
        <v>-2</v>
      </c>
      <c r="E12" s="1">
        <f t="shared" si="0"/>
        <v>9.6201421074717762E-3</v>
      </c>
    </row>
    <row r="13" spans="1:5" x14ac:dyDescent="0.3">
      <c r="D13" s="1">
        <v>-1.9</v>
      </c>
      <c r="E13" s="1">
        <f t="shared" si="0"/>
        <v>1.4322306547697797E-2</v>
      </c>
    </row>
    <row r="14" spans="1:5" x14ac:dyDescent="0.3">
      <c r="D14" s="1">
        <v>-1.8</v>
      </c>
      <c r="E14" s="1">
        <f t="shared" si="0"/>
        <v>2.0892061217045729E-2</v>
      </c>
    </row>
    <row r="15" spans="1:5" x14ac:dyDescent="0.3">
      <c r="D15" s="1">
        <v>-1.7</v>
      </c>
      <c r="E15" s="1">
        <f t="shared" si="0"/>
        <v>2.9859770251128813E-2</v>
      </c>
    </row>
    <row r="16" spans="1:5" x14ac:dyDescent="0.3">
      <c r="D16" s="1">
        <v>-1.6</v>
      </c>
      <c r="E16" s="1">
        <f t="shared" si="0"/>
        <v>4.1814651470229648E-2</v>
      </c>
    </row>
    <row r="17" spans="4:5" x14ac:dyDescent="0.3">
      <c r="D17" s="1">
        <v>-1.5</v>
      </c>
      <c r="E17" s="1">
        <f t="shared" si="0"/>
        <v>5.7372972058433037E-2</v>
      </c>
    </row>
    <row r="18" spans="4:5" x14ac:dyDescent="0.3">
      <c r="D18" s="1">
        <v>-1.4</v>
      </c>
      <c r="E18" s="1">
        <f t="shared" si="0"/>
        <v>7.7129952161697227E-2</v>
      </c>
    </row>
    <row r="19" spans="4:5" x14ac:dyDescent="0.3">
      <c r="D19" s="1">
        <v>-1.3</v>
      </c>
      <c r="E19" s="1">
        <f t="shared" si="0"/>
        <v>0.10159576932727633</v>
      </c>
    </row>
    <row r="20" spans="4:5" x14ac:dyDescent="0.3">
      <c r="D20" s="1">
        <v>-1.2</v>
      </c>
      <c r="E20" s="1">
        <f t="shared" si="0"/>
        <v>0.13111881994872573</v>
      </c>
    </row>
    <row r="21" spans="4:5" x14ac:dyDescent="0.3">
      <c r="D21" s="1">
        <v>-1.1000000000000001</v>
      </c>
      <c r="E21" s="1">
        <f t="shared" si="0"/>
        <v>0.16580258143722387</v>
      </c>
    </row>
    <row r="22" spans="4:5" x14ac:dyDescent="0.3">
      <c r="D22" s="1">
        <v>-1</v>
      </c>
      <c r="E22" s="1">
        <f t="shared" si="0"/>
        <v>0.20542551821266894</v>
      </c>
    </row>
    <row r="23" spans="4:5" x14ac:dyDescent="0.3">
      <c r="D23" s="1">
        <v>-0.9</v>
      </c>
      <c r="E23" s="1">
        <f t="shared" si="0"/>
        <v>0.24937582040200021</v>
      </c>
    </row>
    <row r="24" spans="4:5" x14ac:dyDescent="0.3">
      <c r="D24" s="1">
        <v>-0.8</v>
      </c>
      <c r="E24" s="1">
        <f t="shared" si="0"/>
        <v>0.29661365445028642</v>
      </c>
    </row>
    <row r="25" spans="4:5" x14ac:dyDescent="0.3">
      <c r="D25" s="1">
        <v>-0.7</v>
      </c>
      <c r="E25" s="1">
        <f t="shared" si="0"/>
        <v>0.34567246359877624</v>
      </c>
    </row>
    <row r="26" spans="4:5" x14ac:dyDescent="0.3">
      <c r="D26" s="1">
        <v>-0.6</v>
      </c>
      <c r="E26" s="1">
        <f t="shared" si="0"/>
        <v>0.39470740790642961</v>
      </c>
    </row>
    <row r="27" spans="4:5" x14ac:dyDescent="0.3">
      <c r="D27" s="1">
        <v>-0.5</v>
      </c>
      <c r="E27" s="1">
        <f t="shared" si="0"/>
        <v>0.44159344402723777</v>
      </c>
    </row>
    <row r="28" spans="4:5" x14ac:dyDescent="0.3">
      <c r="D28" s="1">
        <v>-0.4</v>
      </c>
      <c r="E28" s="1">
        <f t="shared" si="0"/>
        <v>0.48406847965255367</v>
      </c>
    </row>
    <row r="29" spans="4:5" x14ac:dyDescent="0.3">
      <c r="D29" s="1">
        <v>-0.3</v>
      </c>
      <c r="E29" s="1">
        <f t="shared" si="0"/>
        <v>0.51990960245069096</v>
      </c>
    </row>
    <row r="30" spans="4:5" x14ac:dyDescent="0.3">
      <c r="D30" s="1">
        <v>-0.2</v>
      </c>
      <c r="E30" s="1">
        <f t="shared" si="0"/>
        <v>0.54712394277744603</v>
      </c>
    </row>
    <row r="31" spans="4:5" x14ac:dyDescent="0.3">
      <c r="D31" s="1">
        <v>-0.1</v>
      </c>
      <c r="E31" s="1">
        <f t="shared" si="0"/>
        <v>0.56413162847180154</v>
      </c>
    </row>
    <row r="32" spans="4:5" x14ac:dyDescent="0.3">
      <c r="D32" s="1">
        <v>0</v>
      </c>
      <c r="E32" s="1">
        <f t="shared" si="0"/>
        <v>0.56991754343061818</v>
      </c>
    </row>
    <row r="33" spans="4:14" x14ac:dyDescent="0.3">
      <c r="D33" s="1">
        <v>0.1</v>
      </c>
      <c r="E33" s="1">
        <f t="shared" si="0"/>
        <v>0.56413162847180154</v>
      </c>
    </row>
    <row r="34" spans="4:14" x14ac:dyDescent="0.3">
      <c r="D34" s="1">
        <v>0.2</v>
      </c>
      <c r="E34" s="1">
        <f t="shared" si="0"/>
        <v>0.54712394277744603</v>
      </c>
    </row>
    <row r="35" spans="4:14" x14ac:dyDescent="0.3">
      <c r="D35" s="1">
        <v>0.3</v>
      </c>
      <c r="E35" s="1">
        <f t="shared" si="0"/>
        <v>0.51990960245069096</v>
      </c>
    </row>
    <row r="36" spans="4:14" x14ac:dyDescent="0.3">
      <c r="D36" s="1">
        <v>0.4</v>
      </c>
      <c r="E36" s="1">
        <f t="shared" si="0"/>
        <v>0.48406847965255367</v>
      </c>
    </row>
    <row r="37" spans="4:14" x14ac:dyDescent="0.3">
      <c r="D37" s="1">
        <v>0.5</v>
      </c>
      <c r="E37" s="1">
        <f t="shared" si="0"/>
        <v>0.44159344402723777</v>
      </c>
    </row>
    <row r="38" spans="4:14" x14ac:dyDescent="0.3">
      <c r="D38" s="1">
        <v>0.6</v>
      </c>
      <c r="E38" s="1">
        <f t="shared" si="0"/>
        <v>0.39470740790642961</v>
      </c>
    </row>
    <row r="39" spans="4:14" x14ac:dyDescent="0.3">
      <c r="D39" s="1">
        <v>0.7</v>
      </c>
      <c r="E39" s="1">
        <f t="shared" si="0"/>
        <v>0.34567246359877624</v>
      </c>
    </row>
    <row r="40" spans="4:14" x14ac:dyDescent="0.3">
      <c r="D40" s="1">
        <v>0.8</v>
      </c>
      <c r="E40" s="1">
        <f t="shared" si="0"/>
        <v>0.29661365445028642</v>
      </c>
      <c r="F40"/>
      <c r="G40"/>
      <c r="H40"/>
      <c r="I40"/>
      <c r="J40"/>
      <c r="K40"/>
      <c r="L40"/>
      <c r="M40"/>
      <c r="N40"/>
    </row>
    <row r="41" spans="4:14" x14ac:dyDescent="0.3">
      <c r="D41" s="1">
        <v>0.9</v>
      </c>
      <c r="E41" s="1">
        <f t="shared" si="0"/>
        <v>0.24937582040200021</v>
      </c>
      <c r="F41"/>
      <c r="G41"/>
      <c r="H41"/>
      <c r="I41"/>
      <c r="J41"/>
      <c r="K41"/>
      <c r="L41"/>
      <c r="M41"/>
      <c r="N41"/>
    </row>
    <row r="42" spans="4:14" x14ac:dyDescent="0.3">
      <c r="D42" s="1">
        <v>1</v>
      </c>
      <c r="E42" s="1">
        <f t="shared" si="0"/>
        <v>0.20542551821266894</v>
      </c>
      <c r="F42"/>
      <c r="G42"/>
      <c r="H42"/>
      <c r="I42"/>
      <c r="J42"/>
      <c r="K42"/>
      <c r="L42"/>
      <c r="M42"/>
      <c r="N42"/>
    </row>
    <row r="43" spans="4:14" x14ac:dyDescent="0.3">
      <c r="D43" s="1">
        <v>1.1000000000000001</v>
      </c>
      <c r="E43" s="1">
        <f t="shared" si="0"/>
        <v>0.16580258143722387</v>
      </c>
    </row>
    <row r="44" spans="4:14" x14ac:dyDescent="0.3">
      <c r="D44" s="1">
        <v>1.2</v>
      </c>
      <c r="E44" s="1">
        <f t="shared" si="0"/>
        <v>0.13111881994872573</v>
      </c>
    </row>
    <row r="45" spans="4:14" x14ac:dyDescent="0.3">
      <c r="D45" s="1">
        <v>1.3</v>
      </c>
      <c r="E45" s="1">
        <f t="shared" si="0"/>
        <v>0.10159576932727633</v>
      </c>
    </row>
    <row r="46" spans="4:14" x14ac:dyDescent="0.3">
      <c r="D46" s="1">
        <v>1.4</v>
      </c>
      <c r="E46" s="1">
        <f t="shared" si="0"/>
        <v>7.7129952161697227E-2</v>
      </c>
    </row>
    <row r="47" spans="4:14" x14ac:dyDescent="0.3">
      <c r="D47" s="1">
        <v>1.5</v>
      </c>
      <c r="E47" s="1">
        <f t="shared" si="0"/>
        <v>5.7372972058433037E-2</v>
      </c>
    </row>
    <row r="48" spans="4:14" x14ac:dyDescent="0.3">
      <c r="D48" s="1">
        <v>1.6</v>
      </c>
      <c r="E48" s="1">
        <f t="shared" si="0"/>
        <v>4.1814651470229648E-2</v>
      </c>
    </row>
    <row r="49" spans="4:5" x14ac:dyDescent="0.3">
      <c r="D49" s="1">
        <v>1.7</v>
      </c>
      <c r="E49" s="1">
        <f t="shared" si="0"/>
        <v>2.9859770251128813E-2</v>
      </c>
    </row>
    <row r="50" spans="4:5" x14ac:dyDescent="0.3">
      <c r="D50" s="1">
        <v>1.8</v>
      </c>
      <c r="E50" s="1">
        <f t="shared" si="0"/>
        <v>2.0892061217045729E-2</v>
      </c>
    </row>
    <row r="51" spans="4:5" x14ac:dyDescent="0.3">
      <c r="D51" s="1">
        <v>1.9</v>
      </c>
      <c r="E51" s="1">
        <f t="shared" si="0"/>
        <v>1.4322306547697797E-2</v>
      </c>
    </row>
    <row r="52" spans="4:5" x14ac:dyDescent="0.3">
      <c r="D52" s="1">
        <v>2</v>
      </c>
      <c r="E52" s="1">
        <f t="shared" si="0"/>
        <v>9.6201421074717762E-3</v>
      </c>
    </row>
    <row r="53" spans="4:5" x14ac:dyDescent="0.3">
      <c r="D53" s="1">
        <v>2.1</v>
      </c>
      <c r="E53" s="1">
        <f t="shared" si="0"/>
        <v>6.3312120170542852E-3</v>
      </c>
    </row>
    <row r="54" spans="4:5" x14ac:dyDescent="0.3">
      <c r="D54" s="1">
        <v>2.2000000000000002</v>
      </c>
      <c r="E54" s="1">
        <f t="shared" si="0"/>
        <v>4.0825270819644429E-3</v>
      </c>
    </row>
    <row r="55" spans="4:5" x14ac:dyDescent="0.3">
      <c r="D55" s="1">
        <v>2.2999999999999998</v>
      </c>
      <c r="E55" s="1">
        <f t="shared" si="0"/>
        <v>2.5793373014666569E-3</v>
      </c>
    </row>
    <row r="56" spans="4:5" x14ac:dyDescent="0.3">
      <c r="D56" s="1">
        <v>2.4</v>
      </c>
      <c r="E56" s="1">
        <f t="shared" si="0"/>
        <v>1.5967026664026316E-3</v>
      </c>
    </row>
    <row r="57" spans="4:5" x14ac:dyDescent="0.3">
      <c r="D57" s="1">
        <v>2.5000000000000102</v>
      </c>
      <c r="E57" s="1">
        <f t="shared" si="0"/>
        <v>9.6844912161805907E-4</v>
      </c>
    </row>
    <row r="58" spans="4:5" x14ac:dyDescent="0.3">
      <c r="D58" s="1">
        <v>2.6</v>
      </c>
      <c r="E58" s="1">
        <f t="shared" si="0"/>
        <v>5.755279451530725E-4</v>
      </c>
    </row>
    <row r="59" spans="4:5" x14ac:dyDescent="0.3">
      <c r="D59" s="1">
        <v>2.7</v>
      </c>
      <c r="E59" s="1">
        <f t="shared" si="0"/>
        <v>3.3511422990508056E-4</v>
      </c>
    </row>
    <row r="60" spans="4:5" x14ac:dyDescent="0.3">
      <c r="D60" s="1">
        <v>2.80000000000001</v>
      </c>
      <c r="E60" s="1">
        <f t="shared" si="0"/>
        <v>1.9118603680696824E-4</v>
      </c>
    </row>
    <row r="61" spans="4:5" x14ac:dyDescent="0.3">
      <c r="D61" s="1">
        <v>2.9000000000000101</v>
      </c>
      <c r="E61" s="1">
        <f t="shared" si="0"/>
        <v>1.0687012536929666E-4</v>
      </c>
    </row>
    <row r="62" spans="4:5" x14ac:dyDescent="0.3">
      <c r="D62" s="1">
        <v>3.0000000000000102</v>
      </c>
      <c r="E62" s="1">
        <f t="shared" si="0"/>
        <v>5.8531993332054482E-5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F617-E21B-40E3-9B4B-FC891E19CB12}">
  <dimension ref="A1:Q62"/>
  <sheetViews>
    <sheetView showGridLines="0" tabSelected="1" zoomScaleNormal="100" workbookViewId="0">
      <selection activeCell="Q25" sqref="Q25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0</v>
      </c>
      <c r="B1" s="1" t="s">
        <v>1</v>
      </c>
      <c r="C1" s="1" t="s">
        <v>18</v>
      </c>
      <c r="E1" s="1" t="s">
        <v>19</v>
      </c>
    </row>
    <row r="2" spans="1:5" x14ac:dyDescent="0.3">
      <c r="A2" s="1">
        <v>-3</v>
      </c>
      <c r="B2" s="1">
        <f>(A2^2)+3*A2</f>
        <v>0</v>
      </c>
      <c r="C2" s="1">
        <v>0</v>
      </c>
      <c r="D2" s="1">
        <v>-3.3</v>
      </c>
      <c r="E2" s="1">
        <f>-3*D2-9</f>
        <v>0.89999999999999858</v>
      </c>
    </row>
    <row r="3" spans="1:5" x14ac:dyDescent="0.3">
      <c r="A3" s="1">
        <v>-2.9</v>
      </c>
      <c r="B3" s="1">
        <f>(A3^2)+3*A3</f>
        <v>-0.28999999999999915</v>
      </c>
      <c r="D3" s="1">
        <v>-3.2</v>
      </c>
      <c r="E3" s="1">
        <f t="shared" ref="E3:E8" si="0">-3*D3-9</f>
        <v>0.60000000000000142</v>
      </c>
    </row>
    <row r="4" spans="1:5" x14ac:dyDescent="0.3">
      <c r="A4" s="1">
        <v>-2.8</v>
      </c>
      <c r="B4" s="1">
        <f t="shared" ref="B4:B31" si="1">(A4^2)+3*A4</f>
        <v>-0.55999999999999961</v>
      </c>
      <c r="D4" s="1">
        <v>-3.1</v>
      </c>
      <c r="E4" s="1">
        <f t="shared" si="0"/>
        <v>0.30000000000000071</v>
      </c>
    </row>
    <row r="5" spans="1:5" x14ac:dyDescent="0.3">
      <c r="A5" s="1">
        <v>-2.7</v>
      </c>
      <c r="B5" s="1">
        <f t="shared" si="1"/>
        <v>-0.8100000000000005</v>
      </c>
      <c r="D5" s="1">
        <v>-3</v>
      </c>
      <c r="E5" s="1">
        <f t="shared" si="0"/>
        <v>0</v>
      </c>
    </row>
    <row r="6" spans="1:5" x14ac:dyDescent="0.3">
      <c r="A6" s="1">
        <v>-2.6</v>
      </c>
      <c r="B6" s="1">
        <f t="shared" si="1"/>
        <v>-1.04</v>
      </c>
      <c r="D6" s="1">
        <v>-2.9</v>
      </c>
      <c r="E6" s="1">
        <f t="shared" si="0"/>
        <v>-0.30000000000000071</v>
      </c>
    </row>
    <row r="7" spans="1:5" x14ac:dyDescent="0.3">
      <c r="A7" s="1">
        <v>-2.5</v>
      </c>
      <c r="B7" s="1">
        <f t="shared" si="1"/>
        <v>-1.25</v>
      </c>
      <c r="D7" s="1">
        <v>-2.8</v>
      </c>
      <c r="E7" s="1">
        <f t="shared" si="0"/>
        <v>-0.60000000000000142</v>
      </c>
    </row>
    <row r="8" spans="1:5" x14ac:dyDescent="0.3">
      <c r="A8" s="1">
        <v>-2.4</v>
      </c>
      <c r="B8" s="1">
        <f t="shared" si="1"/>
        <v>-1.4399999999999995</v>
      </c>
      <c r="D8" s="1">
        <v>-2.7</v>
      </c>
      <c r="E8" s="1">
        <f t="shared" si="0"/>
        <v>-0.89999999999999858</v>
      </c>
    </row>
    <row r="9" spans="1:5" x14ac:dyDescent="0.3">
      <c r="A9" s="1">
        <v>-2.2999999999999998</v>
      </c>
      <c r="B9" s="1">
        <f t="shared" si="1"/>
        <v>-1.6100000000000003</v>
      </c>
    </row>
    <row r="10" spans="1:5" x14ac:dyDescent="0.3">
      <c r="A10" s="1">
        <v>-2.2000000000000002</v>
      </c>
      <c r="B10" s="1">
        <f t="shared" si="1"/>
        <v>-1.7599999999999998</v>
      </c>
      <c r="D10" s="1">
        <v>-2.2999999999999998</v>
      </c>
      <c r="E10" s="1">
        <f t="shared" ref="E10:E16" si="2">-D10-4</f>
        <v>-1.7000000000000002</v>
      </c>
    </row>
    <row r="11" spans="1:5" x14ac:dyDescent="0.3">
      <c r="A11" s="1">
        <v>-2.1</v>
      </c>
      <c r="B11" s="1">
        <f t="shared" si="1"/>
        <v>-1.8900000000000006</v>
      </c>
      <c r="D11" s="1">
        <v>-2.2000000000000002</v>
      </c>
      <c r="E11" s="1">
        <f t="shared" si="2"/>
        <v>-1.7999999999999998</v>
      </c>
    </row>
    <row r="12" spans="1:5" x14ac:dyDescent="0.3">
      <c r="A12" s="1">
        <v>-2</v>
      </c>
      <c r="B12" s="1">
        <f t="shared" si="1"/>
        <v>-2</v>
      </c>
      <c r="C12" s="1">
        <v>-2</v>
      </c>
      <c r="D12" s="1">
        <v>-2.1</v>
      </c>
      <c r="E12" s="1">
        <f t="shared" si="2"/>
        <v>-1.9</v>
      </c>
    </row>
    <row r="13" spans="1:5" x14ac:dyDescent="0.3">
      <c r="A13" s="1">
        <v>-1.9</v>
      </c>
      <c r="B13" s="1">
        <f t="shared" si="1"/>
        <v>-2.0899999999999994</v>
      </c>
      <c r="D13" s="1">
        <v>-2</v>
      </c>
      <c r="E13" s="1">
        <f>-D13-4</f>
        <v>-2</v>
      </c>
    </row>
    <row r="14" spans="1:5" x14ac:dyDescent="0.3">
      <c r="A14" s="1">
        <v>-1.8</v>
      </c>
      <c r="B14" s="1">
        <f t="shared" si="1"/>
        <v>-2.16</v>
      </c>
      <c r="D14" s="1">
        <v>-1.9</v>
      </c>
      <c r="E14" s="1">
        <f t="shared" si="2"/>
        <v>-2.1</v>
      </c>
    </row>
    <row r="15" spans="1:5" x14ac:dyDescent="0.3">
      <c r="A15" s="1">
        <v>-1.7</v>
      </c>
      <c r="B15" s="1">
        <f t="shared" si="1"/>
        <v>-2.21</v>
      </c>
      <c r="D15" s="1">
        <v>-1.8</v>
      </c>
      <c r="E15" s="1">
        <f t="shared" si="2"/>
        <v>-2.2000000000000002</v>
      </c>
    </row>
    <row r="16" spans="1:5" x14ac:dyDescent="0.3">
      <c r="A16" s="1">
        <v>-1.6</v>
      </c>
      <c r="B16" s="1">
        <f t="shared" si="1"/>
        <v>-2.2400000000000002</v>
      </c>
      <c r="D16" s="1">
        <v>-1.7</v>
      </c>
      <c r="E16" s="1">
        <f t="shared" si="2"/>
        <v>-2.2999999999999998</v>
      </c>
    </row>
    <row r="17" spans="1:17" x14ac:dyDescent="0.3">
      <c r="A17" s="1">
        <v>-1.5</v>
      </c>
      <c r="B17" s="1">
        <f t="shared" si="1"/>
        <v>-2.25</v>
      </c>
    </row>
    <row r="18" spans="1:17" x14ac:dyDescent="0.3">
      <c r="A18" s="1">
        <v>-1.4</v>
      </c>
      <c r="B18" s="1">
        <f t="shared" si="1"/>
        <v>-2.2399999999999993</v>
      </c>
      <c r="D18" s="1">
        <v>-1.3</v>
      </c>
      <c r="E18" s="1">
        <f>D18-1</f>
        <v>-2.2999999999999998</v>
      </c>
    </row>
    <row r="19" spans="1:17" x14ac:dyDescent="0.3">
      <c r="A19" s="1">
        <v>-1.3</v>
      </c>
      <c r="B19" s="1">
        <f t="shared" si="1"/>
        <v>-2.21</v>
      </c>
      <c r="D19" s="1">
        <v>-1.2</v>
      </c>
      <c r="E19" s="1">
        <f t="shared" ref="E19:E24" si="3">D19-1</f>
        <v>-2.2000000000000002</v>
      </c>
      <c r="Q19" s="2"/>
    </row>
    <row r="20" spans="1:17" x14ac:dyDescent="0.3">
      <c r="A20" s="1">
        <v>-1.2</v>
      </c>
      <c r="B20" s="1">
        <f t="shared" si="1"/>
        <v>-2.1599999999999997</v>
      </c>
      <c r="D20" s="1">
        <v>-1.1000000000000001</v>
      </c>
      <c r="E20" s="1">
        <f t="shared" si="3"/>
        <v>-2.1</v>
      </c>
    </row>
    <row r="21" spans="1:17" x14ac:dyDescent="0.3">
      <c r="A21" s="1">
        <v>-1.1000000000000001</v>
      </c>
      <c r="B21" s="1">
        <f t="shared" si="1"/>
        <v>-2.09</v>
      </c>
      <c r="D21" s="1">
        <v>-1</v>
      </c>
      <c r="E21" s="1">
        <f t="shared" si="3"/>
        <v>-2</v>
      </c>
    </row>
    <row r="22" spans="1:17" x14ac:dyDescent="0.3">
      <c r="A22" s="1">
        <v>-1</v>
      </c>
      <c r="B22" s="1">
        <f t="shared" si="1"/>
        <v>-2</v>
      </c>
      <c r="C22" s="1">
        <v>-2</v>
      </c>
      <c r="D22" s="1">
        <v>-0.9</v>
      </c>
      <c r="E22" s="1">
        <f t="shared" si="3"/>
        <v>-1.9</v>
      </c>
    </row>
    <row r="23" spans="1:17" x14ac:dyDescent="0.3">
      <c r="A23" s="1">
        <v>-0.9</v>
      </c>
      <c r="B23" s="1">
        <f t="shared" si="1"/>
        <v>-1.8900000000000001</v>
      </c>
      <c r="D23" s="1">
        <v>-0.8</v>
      </c>
      <c r="E23" s="1">
        <f t="shared" si="3"/>
        <v>-1.8</v>
      </c>
    </row>
    <row r="24" spans="1:17" x14ac:dyDescent="0.3">
      <c r="A24" s="1">
        <v>-0.8</v>
      </c>
      <c r="B24" s="1">
        <f t="shared" si="1"/>
        <v>-1.7600000000000002</v>
      </c>
      <c r="D24" s="1">
        <v>-0.7</v>
      </c>
      <c r="E24" s="1">
        <f t="shared" si="3"/>
        <v>-1.7</v>
      </c>
    </row>
    <row r="25" spans="1:17" x14ac:dyDescent="0.3">
      <c r="A25" s="1">
        <v>-0.7</v>
      </c>
      <c r="B25" s="1">
        <f t="shared" si="1"/>
        <v>-1.6099999999999997</v>
      </c>
    </row>
    <row r="26" spans="1:17" x14ac:dyDescent="0.3">
      <c r="A26" s="1">
        <v>-0.6</v>
      </c>
      <c r="B26" s="1">
        <f t="shared" si="1"/>
        <v>-1.44</v>
      </c>
    </row>
    <row r="27" spans="1:17" x14ac:dyDescent="0.3">
      <c r="A27" s="1">
        <v>-0.5</v>
      </c>
      <c r="B27" s="1">
        <f t="shared" si="1"/>
        <v>-1.25</v>
      </c>
    </row>
    <row r="28" spans="1:17" x14ac:dyDescent="0.3">
      <c r="A28" s="1">
        <v>-0.4</v>
      </c>
      <c r="B28" s="1">
        <f t="shared" si="1"/>
        <v>-1.04</v>
      </c>
    </row>
    <row r="29" spans="1:17" x14ac:dyDescent="0.3">
      <c r="A29" s="1">
        <v>-0.3</v>
      </c>
      <c r="B29" s="1">
        <f t="shared" si="1"/>
        <v>-0.80999999999999994</v>
      </c>
    </row>
    <row r="30" spans="1:17" x14ac:dyDescent="0.3">
      <c r="A30" s="1">
        <v>-0.2</v>
      </c>
      <c r="B30" s="1">
        <f t="shared" si="1"/>
        <v>-0.56000000000000005</v>
      </c>
    </row>
    <row r="31" spans="1:17" x14ac:dyDescent="0.3">
      <c r="A31" s="1">
        <v>-0.1</v>
      </c>
      <c r="B31" s="1">
        <f t="shared" si="1"/>
        <v>-0.29000000000000004</v>
      </c>
    </row>
    <row r="32" spans="1:17" x14ac:dyDescent="0.3">
      <c r="A32" s="1">
        <v>0</v>
      </c>
      <c r="B32" s="1">
        <f>-(A32^2)+3*A32</f>
        <v>0</v>
      </c>
      <c r="C32" s="1">
        <v>0</v>
      </c>
    </row>
    <row r="33" spans="1:14" x14ac:dyDescent="0.3">
      <c r="A33" s="1">
        <v>0.1</v>
      </c>
      <c r="B33" s="1">
        <f t="shared" ref="B33:B62" si="4">-(A33^2)+3*A33</f>
        <v>0.29000000000000004</v>
      </c>
    </row>
    <row r="34" spans="1:14" x14ac:dyDescent="0.3">
      <c r="A34" s="1">
        <v>0.2</v>
      </c>
      <c r="B34" s="1">
        <f t="shared" si="4"/>
        <v>0.56000000000000005</v>
      </c>
    </row>
    <row r="35" spans="1:14" x14ac:dyDescent="0.3">
      <c r="A35" s="1">
        <v>0.3</v>
      </c>
      <c r="B35" s="1">
        <f t="shared" si="4"/>
        <v>0.80999999999999994</v>
      </c>
    </row>
    <row r="36" spans="1:14" x14ac:dyDescent="0.3">
      <c r="A36" s="1">
        <v>0.4</v>
      </c>
      <c r="B36" s="1">
        <f t="shared" si="4"/>
        <v>1.04</v>
      </c>
    </row>
    <row r="37" spans="1:14" x14ac:dyDescent="0.3">
      <c r="A37" s="1">
        <v>0.5</v>
      </c>
      <c r="B37" s="1">
        <f t="shared" si="4"/>
        <v>1.25</v>
      </c>
    </row>
    <row r="38" spans="1:14" x14ac:dyDescent="0.3">
      <c r="A38" s="1">
        <v>0.6</v>
      </c>
      <c r="B38" s="1">
        <f t="shared" si="4"/>
        <v>1.44</v>
      </c>
    </row>
    <row r="39" spans="1:14" x14ac:dyDescent="0.3">
      <c r="A39" s="1">
        <v>0.7</v>
      </c>
      <c r="B39" s="1">
        <f t="shared" si="4"/>
        <v>1.6099999999999997</v>
      </c>
      <c r="F39"/>
      <c r="G39"/>
      <c r="H39"/>
      <c r="I39"/>
      <c r="J39"/>
      <c r="K39"/>
      <c r="L39"/>
      <c r="M39"/>
      <c r="N39"/>
    </row>
    <row r="40" spans="1:14" x14ac:dyDescent="0.3">
      <c r="A40" s="1">
        <v>0.8</v>
      </c>
      <c r="B40" s="1">
        <f t="shared" si="4"/>
        <v>1.7600000000000002</v>
      </c>
      <c r="F40"/>
      <c r="G40"/>
      <c r="H40"/>
      <c r="I40"/>
      <c r="J40"/>
      <c r="K40"/>
      <c r="L40"/>
      <c r="M40"/>
      <c r="N40"/>
    </row>
    <row r="41" spans="1:14" x14ac:dyDescent="0.3">
      <c r="A41" s="1">
        <v>0.9</v>
      </c>
      <c r="B41" s="1">
        <f t="shared" si="4"/>
        <v>1.8900000000000001</v>
      </c>
      <c r="F41"/>
      <c r="G41"/>
      <c r="H41"/>
      <c r="I41"/>
      <c r="J41"/>
      <c r="K41"/>
      <c r="L41"/>
      <c r="M41"/>
      <c r="N41"/>
    </row>
    <row r="42" spans="1:14" x14ac:dyDescent="0.3">
      <c r="A42" s="1">
        <v>1</v>
      </c>
      <c r="B42" s="1">
        <f t="shared" si="4"/>
        <v>2</v>
      </c>
      <c r="C42" s="1">
        <v>2</v>
      </c>
    </row>
    <row r="43" spans="1:14" x14ac:dyDescent="0.3">
      <c r="A43" s="1">
        <v>1.1000000000000001</v>
      </c>
      <c r="B43" s="1">
        <f t="shared" si="4"/>
        <v>2.09</v>
      </c>
    </row>
    <row r="44" spans="1:14" x14ac:dyDescent="0.3">
      <c r="A44" s="1">
        <v>1.2</v>
      </c>
      <c r="B44" s="1">
        <f t="shared" si="4"/>
        <v>2.1599999999999997</v>
      </c>
    </row>
    <row r="45" spans="1:14" x14ac:dyDescent="0.3">
      <c r="A45" s="1">
        <v>1.3</v>
      </c>
      <c r="B45" s="1">
        <f t="shared" si="4"/>
        <v>2.21</v>
      </c>
    </row>
    <row r="46" spans="1:14" x14ac:dyDescent="0.3">
      <c r="A46" s="1">
        <v>1.4</v>
      </c>
      <c r="B46" s="1">
        <f t="shared" si="4"/>
        <v>2.2399999999999993</v>
      </c>
    </row>
    <row r="47" spans="1:14" x14ac:dyDescent="0.3">
      <c r="A47" s="1">
        <v>1.5</v>
      </c>
      <c r="B47" s="1">
        <f t="shared" si="4"/>
        <v>2.25</v>
      </c>
    </row>
    <row r="48" spans="1:14" x14ac:dyDescent="0.3">
      <c r="A48" s="1">
        <v>1.6</v>
      </c>
      <c r="B48" s="1">
        <f t="shared" si="4"/>
        <v>2.2400000000000002</v>
      </c>
    </row>
    <row r="49" spans="1:3" x14ac:dyDescent="0.3">
      <c r="A49" s="1">
        <v>1.7</v>
      </c>
      <c r="B49" s="1">
        <f t="shared" si="4"/>
        <v>2.21</v>
      </c>
    </row>
    <row r="50" spans="1:3" x14ac:dyDescent="0.3">
      <c r="A50" s="1">
        <v>1.8</v>
      </c>
      <c r="B50" s="1">
        <f t="shared" si="4"/>
        <v>2.16</v>
      </c>
    </row>
    <row r="51" spans="1:3" x14ac:dyDescent="0.3">
      <c r="A51" s="1">
        <v>1.9</v>
      </c>
      <c r="B51" s="1">
        <f t="shared" si="4"/>
        <v>2.0899999999999994</v>
      </c>
    </row>
    <row r="52" spans="1:3" x14ac:dyDescent="0.3">
      <c r="A52" s="1">
        <v>2</v>
      </c>
      <c r="B52" s="1">
        <f t="shared" si="4"/>
        <v>2</v>
      </c>
      <c r="C52" s="1">
        <v>2</v>
      </c>
    </row>
    <row r="53" spans="1:3" x14ac:dyDescent="0.3">
      <c r="A53" s="1">
        <v>2.1</v>
      </c>
      <c r="B53" s="1">
        <f t="shared" si="4"/>
        <v>1.8900000000000006</v>
      </c>
    </row>
    <row r="54" spans="1:3" x14ac:dyDescent="0.3">
      <c r="A54" s="1">
        <v>2.2000000000000002</v>
      </c>
      <c r="B54" s="1">
        <f t="shared" si="4"/>
        <v>1.7599999999999998</v>
      </c>
    </row>
    <row r="55" spans="1:3" x14ac:dyDescent="0.3">
      <c r="A55" s="1">
        <v>2.2999999999999998</v>
      </c>
      <c r="B55" s="1">
        <f t="shared" si="4"/>
        <v>1.6100000000000003</v>
      </c>
    </row>
    <row r="56" spans="1:3" x14ac:dyDescent="0.3">
      <c r="A56" s="1">
        <v>2.4</v>
      </c>
      <c r="B56" s="1">
        <f t="shared" si="4"/>
        <v>1.4399999999999995</v>
      </c>
    </row>
    <row r="57" spans="1:3" x14ac:dyDescent="0.3">
      <c r="A57" s="1">
        <v>2.5</v>
      </c>
      <c r="B57" s="1">
        <f t="shared" si="4"/>
        <v>1.25</v>
      </c>
    </row>
    <row r="58" spans="1:3" x14ac:dyDescent="0.3">
      <c r="A58" s="1">
        <v>2.6</v>
      </c>
      <c r="B58" s="1">
        <f t="shared" si="4"/>
        <v>1.04</v>
      </c>
    </row>
    <row r="59" spans="1:3" x14ac:dyDescent="0.3">
      <c r="A59" s="1">
        <v>2.7</v>
      </c>
      <c r="B59" s="1">
        <f t="shared" si="4"/>
        <v>0.8100000000000005</v>
      </c>
    </row>
    <row r="60" spans="1:3" x14ac:dyDescent="0.3">
      <c r="A60" s="1">
        <v>2.8</v>
      </c>
      <c r="B60" s="1">
        <f t="shared" si="4"/>
        <v>0.55999999999999961</v>
      </c>
    </row>
    <row r="61" spans="1:3" x14ac:dyDescent="0.3">
      <c r="A61" s="1">
        <v>2.9</v>
      </c>
      <c r="B61" s="1">
        <f t="shared" si="4"/>
        <v>0.28999999999999915</v>
      </c>
    </row>
    <row r="62" spans="1:3" x14ac:dyDescent="0.3">
      <c r="A62" s="1">
        <v>3</v>
      </c>
      <c r="B62" s="1">
        <f t="shared" si="4"/>
        <v>0</v>
      </c>
      <c r="C62" s="1">
        <v>0</v>
      </c>
    </row>
  </sheetData>
  <sortState xmlns:xlrd2="http://schemas.microsoft.com/office/spreadsheetml/2017/richdata2" ref="A2:B13">
    <sortCondition ref="A2:A1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SavGol</vt:lpstr>
      <vt:lpstr>Robust Weighted Regression</vt:lpstr>
      <vt:lpstr>Gaussian Kernel</vt:lpstr>
      <vt:lpstr>B-Spline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Adams Munthe</dc:creator>
  <cp:lastModifiedBy>Felix Adams Munthe</cp:lastModifiedBy>
  <dcterms:created xsi:type="dcterms:W3CDTF">2023-10-11T23:51:19Z</dcterms:created>
  <dcterms:modified xsi:type="dcterms:W3CDTF">2023-10-24T13:33:27Z</dcterms:modified>
</cp:coreProperties>
</file>